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/>
  <bookViews>
    <workbookView xWindow="65416" yWindow="65416" windowWidth="29040" windowHeight="15840" activeTab="0"/>
  </bookViews>
  <sheets>
    <sheet name="Rekapitulace stavby" sheetId="1" r:id="rId1"/>
    <sheet name="01.1 - Bourací práce - ve..." sheetId="2" r:id="rId2"/>
    <sheet name="01.2 - Stavební úpravy - ..." sheetId="3" r:id="rId3"/>
    <sheet name="01.3 - Stavební úpravy - ..." sheetId="4" r:id="rId4"/>
    <sheet name="01.4 - Dešťová kanalizace" sheetId="5" r:id="rId5"/>
    <sheet name="01.5 - Rozvod plynu" sheetId="6" r:id="rId6"/>
    <sheet name="01.6 - Vzduchotechnika" sheetId="7" r:id="rId7"/>
    <sheet name="01.7 - Vytápění" sheetId="8" r:id="rId8"/>
    <sheet name="01.8 - Elektroinstalace" sheetId="9" r:id="rId9"/>
    <sheet name="VON - Vedlejší a ostatní ..." sheetId="10" r:id="rId10"/>
    <sheet name="Pokyny pro vyplnění" sheetId="11" r:id="rId11"/>
  </sheets>
  <definedNames>
    <definedName name="_xlnm._FilterDatabase" localSheetId="1" hidden="1">'01.1 - Bourací práce - ve...'!$C$93:$K$279</definedName>
    <definedName name="_xlnm._FilterDatabase" localSheetId="2" hidden="1">'01.2 - Stavební úpravy - ...'!$C$103:$K$546</definedName>
    <definedName name="_xlnm._FilterDatabase" localSheetId="3" hidden="1">'01.3 - Stavební úpravy - ...'!$C$89:$K$119</definedName>
    <definedName name="_xlnm._FilterDatabase" localSheetId="4" hidden="1">'01.4 - Dešťová kanalizace'!$C$92:$K$212</definedName>
    <definedName name="_xlnm._FilterDatabase" localSheetId="5" hidden="1">'01.5 - Rozvod plynu'!$C$87:$K$127</definedName>
    <definedName name="_xlnm._FilterDatabase" localSheetId="6" hidden="1">'01.6 - Vzduchotechnika'!$C$89:$K$184</definedName>
    <definedName name="_xlnm._FilterDatabase" localSheetId="7" hidden="1">'01.7 - Vytápění'!$C$87:$K$198</definedName>
    <definedName name="_xlnm._FilterDatabase" localSheetId="8" hidden="1">'01.8 - Elektroinstalace'!$C$93:$K$438</definedName>
    <definedName name="_xlnm._FilterDatabase" localSheetId="9" hidden="1">'VON - Vedlejší a ostatní ...'!$C$87:$K$95</definedName>
    <definedName name="_xlnm.Print_Area" localSheetId="1">'01.1 - Bourací práce - ve...'!$C$4:$J$41,'01.1 - Bourací práce - ve...'!$C$47:$J$73,'01.1 - Bourací práce - ve...'!$C$79:$K$279</definedName>
    <definedName name="_xlnm.Print_Area" localSheetId="2">'01.2 - Stavební úpravy - ...'!$C$4:$J$41,'01.2 - Stavební úpravy - ...'!$C$47:$J$83,'01.2 - Stavební úpravy - ...'!$C$89:$K$546</definedName>
    <definedName name="_xlnm.Print_Area" localSheetId="3">'01.3 - Stavební úpravy - ...'!$C$4:$J$41,'01.3 - Stavební úpravy - ...'!$C$47:$J$69,'01.3 - Stavební úpravy - ...'!$C$75:$K$119</definedName>
    <definedName name="_xlnm.Print_Area" localSheetId="4">'01.4 - Dešťová kanalizace'!$C$4:$J$41,'01.4 - Dešťová kanalizace'!$C$47:$J$72,'01.4 - Dešťová kanalizace'!$C$78:$K$212</definedName>
    <definedName name="_xlnm.Print_Area" localSheetId="5">'01.5 - Rozvod plynu'!$C$4:$J$41,'01.5 - Rozvod plynu'!$C$47:$J$67,'01.5 - Rozvod plynu'!$C$73:$K$127</definedName>
    <definedName name="_xlnm.Print_Area" localSheetId="6">'01.6 - Vzduchotechnika'!$C$4:$J$41,'01.6 - Vzduchotechnika'!$C$47:$J$69,'01.6 - Vzduchotechnika'!$C$75:$K$184</definedName>
    <definedName name="_xlnm.Print_Area" localSheetId="7">'01.7 - Vytápění'!$C$4:$J$41,'01.7 - Vytápění'!$C$47:$J$67,'01.7 - Vytápění'!$C$73:$K$198</definedName>
    <definedName name="_xlnm.Print_Area" localSheetId="8">'01.8 - Elektroinstalace'!$C$4:$J$41,'01.8 - Elektroinstalace'!$C$47:$J$73,'01.8 - Elektroinstalace'!$C$79:$K$438</definedName>
    <definedName name="_xlnm.Print_Area" localSheetId="1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stavby'!$C$42:$AQ$65</definedName>
    <definedName name="_xlnm.Print_Area" localSheetId="9">'VON - Vedlejší a ostatní ...'!$C$4:$J$41,'VON - Vedlejší a ostatní ...'!$C$47:$J$67,'VON - Vedlejší a ostatní ...'!$C$73:$K$95</definedName>
    <definedName name="_xlnm.Print_Titles" localSheetId="0">'Rekapitulace stavby'!$52:$52</definedName>
    <definedName name="_xlnm.Print_Titles" localSheetId="1">'01.1 - Bourací práce - ve...'!$93:$93</definedName>
    <definedName name="_xlnm.Print_Titles" localSheetId="2">'01.2 - Stavební úpravy - ...'!$103:$103</definedName>
    <definedName name="_xlnm.Print_Titles" localSheetId="3">'01.3 - Stavební úpravy - ...'!$89:$89</definedName>
    <definedName name="_xlnm.Print_Titles" localSheetId="4">'01.4 - Dešťová kanalizace'!$92:$92</definedName>
    <definedName name="_xlnm.Print_Titles" localSheetId="5">'01.5 - Rozvod plynu'!$87:$87</definedName>
    <definedName name="_xlnm.Print_Titles" localSheetId="6">'01.6 - Vzduchotechnika'!$89:$89</definedName>
    <definedName name="_xlnm.Print_Titles" localSheetId="7">'01.7 - Vytápění'!$87:$87</definedName>
    <definedName name="_xlnm.Print_Titles" localSheetId="8">'01.8 - Elektroinstalace'!$93:$93</definedName>
    <definedName name="_xlnm.Print_Titles" localSheetId="9">'VON - Vedlejší a ostatní ...'!$87:$87</definedName>
  </definedNames>
  <calcPr calcId="191029"/>
</workbook>
</file>

<file path=xl/sharedStrings.xml><?xml version="1.0" encoding="utf-8"?>
<sst xmlns="http://schemas.openxmlformats.org/spreadsheetml/2006/main" count="16492" uniqueCount="2481">
  <si>
    <t>Export Komplet</t>
  </si>
  <si>
    <t>VZ</t>
  </si>
  <si>
    <t>2.0</t>
  </si>
  <si>
    <t>ZAMOK</t>
  </si>
  <si>
    <t>False</t>
  </si>
  <si>
    <t>{06e3cc4c-940c-455d-93f4-5338c2f7319e}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</si>
  <si>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</si>
  <si>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</si>
  <si>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</si>
  <si>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</si>
  <si>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</si>
  <si>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</si>
  <si>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</si>
  <si>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</si>
  <si>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rev3_ZPUSOB_190320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</si>
  <si>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</si>
  <si>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</si>
  <si>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Snížení energetické náročnosti průmyslového objektu, Hala 2, parc.č. 2119/11 a 2119/12 k.ú.Chomutov</t>
  </si>
  <si>
    <t>KSO:</t>
  </si>
  <si>
    <t>811 2</t>
  </si>
  <si>
    <t>CC-CZ:</t>
  </si>
  <si>
    <t/>
  </si>
  <si>
    <t>Místo:</t>
  </si>
  <si>
    <t>parc.č. 2119/11 a 2119/12 k.ú.Chomutov</t>
  </si>
  <si>
    <t>Datum:</t>
  </si>
  <si>
    <t>17. 8. 2020</t>
  </si>
  <si>
    <t>Zadavatel:</t>
  </si>
  <si>
    <t>IČ:</t>
  </si>
  <si>
    <t>RT steel s.r.o.</t>
  </si>
  <si>
    <t>DIČ:</t>
  </si>
  <si>
    <t>Uchazeč:</t>
  </si>
  <si>
    <t>Vyplň údaj</t>
  </si>
  <si>
    <t>Projektant:</t>
  </si>
  <si>
    <t>KAP ATELIER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</si>
  <si>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</si>
  <si>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</si>
  <si>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</si>
  <si>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</si>
  <si>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</si>
  <si>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</si>
  <si>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</si>
  <si>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</si>
  <si>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</si>
  <si>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</si>
  <si>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</si>
  <si>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</si>
  <si>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</si>
  <si>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</si>
  <si>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</si>
  <si>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</si>
  <si>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</si>
  <si>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</si>
  <si>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</si>
  <si>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</si>
  <si>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</si>
  <si>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</si>
  <si>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</si>
  <si>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</si>
  <si>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</si>
  <si>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</si>
  <si>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</si>
  <si>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</si>
  <si>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</si>
  <si>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</si>
  <si>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</si>
  <si>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</si>
  <si>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</si>
  <si>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</si>
  <si>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</si>
  <si>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</si>
  <si>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</si>
  <si>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</si>
  <si>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</si>
  <si>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</si>
  <si>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</si>
  <si>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</si>
  <si>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</si>
  <si>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</si>
  <si>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Způsobilé výdaje</t>
  </si>
  <si>
    <t>STA</t>
  </si>
  <si>
    <t>1</t>
  </si>
  <si>
    <t>{c5e28267-ab20-4c7c-90ab-9f7fd7318ad0}</t>
  </si>
  <si>
    <t>2</t>
  </si>
  <si>
    <t>/</t>
  </si>
  <si>
    <t>01.1</t>
  </si>
  <si>
    <t>Bourací práce - venkovní část</t>
  </si>
  <si>
    <t>Soupis</t>
  </si>
  <si>
    <t>{bbe1ea10-a9ca-45d1-8796-e1a528a31e95}</t>
  </si>
  <si>
    <t>01.2</t>
  </si>
  <si>
    <t>Stavební úpravy - venkovní část</t>
  </si>
  <si>
    <t>{80118350-21cd-45f2-b26f-7977a6447495}</t>
  </si>
  <si>
    <t>01.3</t>
  </si>
  <si>
    <t>Stavební úpravy - vnitřní část</t>
  </si>
  <si>
    <t>{b251d9d4-6564-413d-b29d-fe886f78da59}</t>
  </si>
  <si>
    <t>01.4</t>
  </si>
  <si>
    <t>Dešťová kanalizace</t>
  </si>
  <si>
    <t>{7e9a7c19-01da-4f2a-b1d7-150558cfeecc}</t>
  </si>
  <si>
    <t>01.5</t>
  </si>
  <si>
    <t>Rozvod plynu</t>
  </si>
  <si>
    <t>{7442f30d-533b-4706-8a5d-dbf4d9f94559}</t>
  </si>
  <si>
    <t>01.6</t>
  </si>
  <si>
    <t>Vzduchotechnika</t>
  </si>
  <si>
    <t>{0e0a4dec-b7cf-4cc2-b989-034263b23b25}</t>
  </si>
  <si>
    <t>01.7</t>
  </si>
  <si>
    <t>Vytápění</t>
  </si>
  <si>
    <t>{58dcbfcd-df36-4ca9-8ac0-73e054fd1964}</t>
  </si>
  <si>
    <t>01.8</t>
  </si>
  <si>
    <t>Elektroinstalace</t>
  </si>
  <si>
    <t>{3756da7d-6e26-47f9-95ae-42f424138c3c}</t>
  </si>
  <si>
    <t>VON</t>
  </si>
  <si>
    <t>Vedlejší a ostatní rozpočtové náklady</t>
  </si>
  <si>
    <t>{1ee616d8-814d-4859-8eb5-bc4102a8d5f0}</t>
  </si>
  <si>
    <t>KRYCÍ LIST SOUPISU PRACÍ</t>
  </si>
  <si>
    <t>Objekt:</t>
  </si>
  <si>
    <t>01 - Způsobilé výdaje</t>
  </si>
  <si>
    <t>Soupis:</t>
  </si>
  <si>
    <t>01.1 - Bourací práce - venkovní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</si>
  <si>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</si>
  <si>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</si>
  <si>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</si>
  <si>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</si>
  <si>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</si>
  <si>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</si>
  <si>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</si>
  <si>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</si>
  <si>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</si>
  <si>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</si>
  <si>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</si>
  <si>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</si>
  <si>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</si>
  <si>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</si>
  <si>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</si>
  <si>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</si>
  <si>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</si>
  <si>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</si>
  <si>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</si>
  <si>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</si>
  <si>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</si>
  <si>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</si>
  <si>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</si>
  <si>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</si>
  <si>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</si>
  <si>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</si>
  <si>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</si>
  <si>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</si>
  <si>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</si>
  <si>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</si>
  <si>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</si>
  <si>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</si>
  <si>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945412112</t>
  </si>
  <si>
    <t>Teleskopická hydraulická montážní plošina na samohybném podvozku, s otočným košem výšky zdvihu do 21 m</t>
  </si>
  <si>
    <t>den</t>
  </si>
  <si>
    <t>CS ÚRS 2019 02</t>
  </si>
  <si>
    <t>4</t>
  </si>
  <si>
    <t>932250513</t>
  </si>
  <si>
    <t>VV</t>
  </si>
  <si>
    <t>30,0*3   "předpoklad 3 měsíce"</t>
  </si>
  <si>
    <t>Součet</t>
  </si>
  <si>
    <t>946111113</t>
  </si>
  <si>
    <t>Montáž pojízdných věží trubkových nebo dílcových s maximálním zatížením podlahy do 200 kg/m2 šířky od 0,6 do 0,9 m, délky do 3,2 m, výšky přes 2,5 m do 3,5 m</t>
  </si>
  <si>
    <t>kus</t>
  </si>
  <si>
    <t>1341033082</t>
  </si>
  <si>
    <t>3</t>
  </si>
  <si>
    <t>946111213</t>
  </si>
  <si>
    <t>Montáž pojízdných věží trubkových nebo dílcových s maximálním zatížením podlahy do 200 kg/m2 Příplatek za první a každý další den použití pojízdného lešení k ceně -1113</t>
  </si>
  <si>
    <t>532051484</t>
  </si>
  <si>
    <t>3,0*14</t>
  </si>
  <si>
    <t>946111813</t>
  </si>
  <si>
    <t>Demontáž pojízdných věží trubkových nebo dílcových s maximálním zatížením podlahy do 200 kg/m2 šířky od 0,6 do 0,9 m, délky do 3,2 m, výšky přes 2,5 m do 3,5 m</t>
  </si>
  <si>
    <t>32745052</t>
  </si>
  <si>
    <t>5</t>
  </si>
  <si>
    <t>966072123</t>
  </si>
  <si>
    <t>Demontáž opláštění stěn ocelové konstrukce z tvarovaných ocelových plechů, výšky budovy přes 12 do 24 m</t>
  </si>
  <si>
    <t>m2</t>
  </si>
  <si>
    <t>1011433493</t>
  </si>
  <si>
    <t>viz. výkres č. 01, 02, 03, 04, 05 a 07</t>
  </si>
  <si>
    <t>Pohled jižní:</t>
  </si>
  <si>
    <t>69,775*0,825+1,387*4,06+12,168*7,895+3,436*11,955</t>
  </si>
  <si>
    <t>-1,2*1,8*8      "odpočet oken"</t>
  </si>
  <si>
    <t>Mezisoučet</t>
  </si>
  <si>
    <t>Pohled východní:</t>
  </si>
  <si>
    <t>1,0*4,06+19,43*7,935+0,63*3,9*2</t>
  </si>
  <si>
    <t>-2,4*1,8*10-1,2*1,8*2     "odpočet oken"</t>
  </si>
  <si>
    <t>Pohled západní:</t>
  </si>
  <si>
    <t>163,0      "plocha dle AutoCad"</t>
  </si>
  <si>
    <t>0,84*4,0*2     "u vrat"</t>
  </si>
  <si>
    <t>6</t>
  </si>
  <si>
    <t>966073123</t>
  </si>
  <si>
    <t>Demontáž krytiny střech ocelových konstrukcí z tvarovaných ocelových plechů, výšky budovy přes 12 do 24 m</t>
  </si>
  <si>
    <t>-992095565</t>
  </si>
  <si>
    <t>viz. výkres č. 06 a 07</t>
  </si>
  <si>
    <t>69,8*30,36+96,67*12,33+26,87*12,33+10,92*8,51+10,92*9,955</t>
  </si>
  <si>
    <t>-4,1*20,0*7-4,1*12,0*5-1,8*4,5-1,8*3,0  "odpočet světlíků"</t>
  </si>
  <si>
    <t>7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</si>
  <si>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</si>
  <si>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</si>
  <si>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-1058226914</t>
  </si>
  <si>
    <t>viz. výkres č. 08</t>
  </si>
  <si>
    <t>Otvory pro VZT</t>
  </si>
  <si>
    <t>6,0</t>
  </si>
  <si>
    <t>8</t>
  </si>
  <si>
    <t>978015341</t>
  </si>
  <si>
    <t>Otlučení vápenných nebo vápenocementových omítek vnějších ploch s vyškrabáním spar a s očištěním zdiva stupně členitosti 1 a 2, v rozsahu přes 10 do 30 %</t>
  </si>
  <si>
    <t>-1538465542</t>
  </si>
  <si>
    <t>viz. výkres č. 01, 06 a 07</t>
  </si>
  <si>
    <t>96,93*1,64+10,78*4,02</t>
  </si>
  <si>
    <t>-1,1*0,65*4-1,1*0,4*3      "odpočet otvorů"</t>
  </si>
  <si>
    <t>46,5*1,64+18,419*4,02</t>
  </si>
  <si>
    <t>-1,55*2,5-1,86*2,5*3-5,1*3,7-1,1*0,4*6-5,07*1,44      "odpočet otvorů"</t>
  </si>
  <si>
    <t>43,03*1,64+15,43*4,02</t>
  </si>
  <si>
    <t>-3,75*3,6-5,07*1,44            "odpočet otvorů"</t>
  </si>
  <si>
    <t>997</t>
  </si>
  <si>
    <t>Přesun sutě</t>
  </si>
  <si>
    <t>997013114</t>
  </si>
  <si>
    <t>Vnitrostaveništní doprava suti a vybouraných hmot vodorovně do 50 m svisle s použitím mechanizace pro budovy a haly výšky přes 12 do 15 m</t>
  </si>
  <si>
    <t>t</t>
  </si>
  <si>
    <t>-918976172</t>
  </si>
  <si>
    <t>10</t>
  </si>
  <si>
    <t>997013501</t>
  </si>
  <si>
    <t>Odvoz suti a vybouraných hmot na skládku nebo meziskládku se složením, na vzdálenost do 1 km</t>
  </si>
  <si>
    <t>559721246</t>
  </si>
  <si>
    <t>295,401</t>
  </si>
  <si>
    <t>-31,311      "odpočet trapézových plechů</t>
  </si>
  <si>
    <t>11</t>
  </si>
  <si>
    <t>997013509</t>
  </si>
  <si>
    <t>Odvoz suti a vybouraných hmot na skládku nebo meziskládku se složením, na vzdálenost Příplatek k ceně za každý další i započatý 1 km přes 1 km</t>
  </si>
  <si>
    <t>-887066026</t>
  </si>
  <si>
    <t>264,09*9            "předpoklad skládka do 10km"</t>
  </si>
  <si>
    <t>12</t>
  </si>
  <si>
    <t>997013814</t>
  </si>
  <si>
    <t>Poplatek za uložení stavebního odpadu na skládce (skládkovné) z izolačních materiálů zatříděného do Katalogu odpadů pod kódem 170 604</t>
  </si>
  <si>
    <t>-488622578</t>
  </si>
  <si>
    <t>42,147       "oddíl Povlakové krytiny</t>
  </si>
  <si>
    <t>131,152      "oddíl Izolace tepelné"</t>
  </si>
  <si>
    <t>13</t>
  </si>
  <si>
    <t>997013831</t>
  </si>
  <si>
    <t>Poplatek za uložení stavebního odpadu na skládce (skládkovné) směsného stavebního a demoličního zatříděného do Katalogu odpadů pod kódem 170 904</t>
  </si>
  <si>
    <t>-772553479</t>
  </si>
  <si>
    <t>-173,299    "odpočet izolací</t>
  </si>
  <si>
    <t>14</t>
  </si>
  <si>
    <t>997013R01.1.1</t>
  </si>
  <si>
    <t>Odvoz demontovaného trapézového plechu do sběrného dvora</t>
  </si>
  <si>
    <t>1118042286</t>
  </si>
  <si>
    <t>4,216      "stěny z trapézových plechů</t>
  </si>
  <si>
    <t>27,095   "střecha z trapézových plechů</t>
  </si>
  <si>
    <t>PSV</t>
  </si>
  <si>
    <t>Práce a dodávky PSV</t>
  </si>
  <si>
    <t>712</t>
  </si>
  <si>
    <t>Povlakové krytiny</t>
  </si>
  <si>
    <t>712300833</t>
  </si>
  <si>
    <t>Odstranění ze střech plochých do 10° krytiny povlakové třívrstvé</t>
  </si>
  <si>
    <t>16</t>
  </si>
  <si>
    <t>523509473</t>
  </si>
  <si>
    <t>3010,514      "výpočet v pol.č. 966073123"</t>
  </si>
  <si>
    <t>713</t>
  </si>
  <si>
    <t>Izolace tepelné</t>
  </si>
  <si>
    <t>713130821</t>
  </si>
  <si>
    <t>Odstranění tepelné izolace stěn a příček z rohoží, pásů, dílců, desek, bloků volně kladených z polystyrenu, tloušťka izolace do 100 mm</t>
  </si>
  <si>
    <t>1035840183</t>
  </si>
  <si>
    <t>12,168*7,895</t>
  </si>
  <si>
    <t>19,43*7,935</t>
  </si>
  <si>
    <t>Vnitnří část vestavku 02</t>
  </si>
  <si>
    <t>9,63*1,0</t>
  </si>
  <si>
    <t>17</t>
  </si>
  <si>
    <t>71314081R1</t>
  </si>
  <si>
    <t>Odstranění tepelné izolace střech plochých z rohoží, pásů, dílců, desek, bloků nadstřešních izolací volně položených z kompletizovaných dílců Izosid tl do 100 mm</t>
  </si>
  <si>
    <t>440036958</t>
  </si>
  <si>
    <t>764</t>
  </si>
  <si>
    <t>Konstrukce klempířské</t>
  </si>
  <si>
    <t>18</t>
  </si>
  <si>
    <t>764002801</t>
  </si>
  <si>
    <t>Demontáž klempířských konstrukcí závětrné lišty do suti</t>
  </si>
  <si>
    <t>m</t>
  </si>
  <si>
    <t>1841654939</t>
  </si>
  <si>
    <t>viz. výkres č. 15</t>
  </si>
  <si>
    <t>72,0</t>
  </si>
  <si>
    <t>19</t>
  </si>
  <si>
    <t>764002812</t>
  </si>
  <si>
    <t>Demontáž klempířských konstrukcí okapového plechu do suti, v krytině skládané</t>
  </si>
  <si>
    <t>-42218688</t>
  </si>
  <si>
    <t>85,6+245,0+195,0</t>
  </si>
  <si>
    <t>20</t>
  </si>
  <si>
    <t>764002841</t>
  </si>
  <si>
    <t>Demontáž klempířských konstrukcí oplechování horních ploch zdí a nadezdívek do suti</t>
  </si>
  <si>
    <t>1604132922</t>
  </si>
  <si>
    <t>41,0</t>
  </si>
  <si>
    <t>764004801</t>
  </si>
  <si>
    <t>Demontáž klempířských konstrukcí žlabu podokapního do suti</t>
  </si>
  <si>
    <t>1952503899</t>
  </si>
  <si>
    <t>85,6</t>
  </si>
  <si>
    <t>22</t>
  </si>
  <si>
    <t>764004831</t>
  </si>
  <si>
    <t>Demontáž klempířských konstrukcí žlabu mezistřešního nebo zaatikového do suti</t>
  </si>
  <si>
    <t>-1197712521</t>
  </si>
  <si>
    <t>100,0+11,0+10,6</t>
  </si>
  <si>
    <t>23</t>
  </si>
  <si>
    <t>764004861</t>
  </si>
  <si>
    <t>Demontáž klempířských konstrukcí svodu do suti</t>
  </si>
  <si>
    <t>-1691353965</t>
  </si>
  <si>
    <t>13,5+12,5*4</t>
  </si>
  <si>
    <t>766</t>
  </si>
  <si>
    <t>Konstrukce truhlářské</t>
  </si>
  <si>
    <t>24</t>
  </si>
  <si>
    <t>766411812</t>
  </si>
  <si>
    <t>Demontáž obložení stěn panely, plochy přes 1,5 m2</t>
  </si>
  <si>
    <t>1069317207</t>
  </si>
  <si>
    <t>195,073          "výpočet v pol.č. 713130821"</t>
  </si>
  <si>
    <t>25</t>
  </si>
  <si>
    <t>766411822</t>
  </si>
  <si>
    <t>Demontáž obložení stěn podkladových roštů</t>
  </si>
  <si>
    <t>-1639931889</t>
  </si>
  <si>
    <t>767</t>
  </si>
  <si>
    <t>Konstrukce zámečnické</t>
  </si>
  <si>
    <t>26</t>
  </si>
  <si>
    <t>76731181R</t>
  </si>
  <si>
    <t>Demontáž světlíků se zasklením vč. světlíkové obruby</t>
  </si>
  <si>
    <t>2067711340</t>
  </si>
  <si>
    <t>viz. výkres č. 01, 07 a 16</t>
  </si>
  <si>
    <t>6,3*12,0*5</t>
  </si>
  <si>
    <t>6,3*20,0*7</t>
  </si>
  <si>
    <t>2,6*4,5</t>
  </si>
  <si>
    <t>2,6*3,0</t>
  </si>
  <si>
    <t>4,1*2,33*12      "čela svělíků"</t>
  </si>
  <si>
    <t>1,8*0,64*2            "čela svělíků"</t>
  </si>
  <si>
    <t>27</t>
  </si>
  <si>
    <t>767416813</t>
  </si>
  <si>
    <t>Demontáž lehkých obvodových plášťů rastrová (roštová) konstrukce výšky budovy přes 12 do 24 m</t>
  </si>
  <si>
    <t>1109272222</t>
  </si>
  <si>
    <t>69,75*10,95+1,28*12,0</t>
  </si>
  <si>
    <t>24,75*12,0+((24,75*0,73)/2)</t>
  </si>
  <si>
    <t>-5,07*4,0        "odpočet vrat"</t>
  </si>
  <si>
    <t>-0,63*3,9*2     "odpočet trapézového plechu"</t>
  </si>
  <si>
    <t>-2,23*2,03       "odpočet HUP"</t>
  </si>
  <si>
    <t>24,0*12,0+((24,0*0,73)/2)</t>
  </si>
  <si>
    <t>-0,84*4,0*2      "odpočet trapézového plechu"</t>
  </si>
  <si>
    <t>9,19*10,0</t>
  </si>
  <si>
    <t>28</t>
  </si>
  <si>
    <t>767651800</t>
  </si>
  <si>
    <t>Demontáž vratových zárubní odřezáním od upevnění, plochy vrat přes 4,5 do 10 m2</t>
  </si>
  <si>
    <t>1828165430</t>
  </si>
  <si>
    <t>29</t>
  </si>
  <si>
    <t>767651805</t>
  </si>
  <si>
    <t>Demontáž vratových zárubní odřezáním od upevnění, plochy vrat přes 10 m2</t>
  </si>
  <si>
    <t>355508374</t>
  </si>
  <si>
    <t>30</t>
  </si>
  <si>
    <t>767651821</t>
  </si>
  <si>
    <t>Demontáž garážových a průmyslových vrat otvíravých, plochy do 6 m2</t>
  </si>
  <si>
    <t>-1556084637</t>
  </si>
  <si>
    <t>viz. výkres č. 01 a 07</t>
  </si>
  <si>
    <t>4,0</t>
  </si>
  <si>
    <t>31</t>
  </si>
  <si>
    <t>767651824</t>
  </si>
  <si>
    <t>Demontáž garážových a průmyslových vrat otvíravých, plochy přes 13 m2</t>
  </si>
  <si>
    <t>-79240180</t>
  </si>
  <si>
    <t>1,0</t>
  </si>
  <si>
    <t>32</t>
  </si>
  <si>
    <t>767651834</t>
  </si>
  <si>
    <t>Demontáž garážových a průmyslových vrat posuvných, plochy přes 13 do 20 m2</t>
  </si>
  <si>
    <t>552690928</t>
  </si>
  <si>
    <t>33</t>
  </si>
  <si>
    <t>767651835</t>
  </si>
  <si>
    <t>Demontáž garážových a průmyslových vrat posuvných, plochy přes 20 do 32 m2</t>
  </si>
  <si>
    <t>-1367976582</t>
  </si>
  <si>
    <t>34</t>
  </si>
  <si>
    <t>767651845</t>
  </si>
  <si>
    <t>Demontáž garážových a průmyslových vrat skládacích, plochy přes 20 do 32 m2</t>
  </si>
  <si>
    <t>-1059282597</t>
  </si>
  <si>
    <t>35</t>
  </si>
  <si>
    <t>767832801</t>
  </si>
  <si>
    <t>Demontáž venkovních požárních žebříků s ochranným košem</t>
  </si>
  <si>
    <t>-635113409</t>
  </si>
  <si>
    <t>viz. výkres č. 07</t>
  </si>
  <si>
    <t>12,0</t>
  </si>
  <si>
    <t>01.2 - Stavební úpravy - venkovní část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</si>
  <si>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</si>
  <si>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</si>
  <si>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</si>
  <si>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</si>
  <si>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</si>
  <si>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</si>
  <si>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</si>
  <si>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762 - Konstrukce tesařské</t>
  </si>
  <si>
    <t>M - Práce a dodávky M</t>
  </si>
  <si>
    <t xml:space="preserve">    43-M - Montáž ocelových konstrukcí</t>
  </si>
  <si>
    <t>Zemní práce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</si>
  <si>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</si>
  <si>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</si>
  <si>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-731735845</t>
  </si>
  <si>
    <t>Odbourání asfaltu pro zatažení izolace</t>
  </si>
  <si>
    <t>(45,875+97,03+46,175)*0,12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</si>
  <si>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</si>
  <si>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</si>
  <si>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-1488822162</t>
  </si>
  <si>
    <t>Svislé a kompletní konstrukce</t>
  </si>
  <si>
    <t>342151113</t>
  </si>
  <si>
    <t>Montáž opláštění stěn ocelové konstrukce ze sendvičových panelů šroubovaných, výšky budovy přes 12 do 24 m</t>
  </si>
  <si>
    <t>1247294176</t>
  </si>
  <si>
    <t>viz. výkres č. 09 a 14</t>
  </si>
  <si>
    <t>70,13*10,85+10,98*7,9+16,2*11,905</t>
  </si>
  <si>
    <t>-18,0*2,0-41,895*2,0-1,2*1,8*8     "odpočet otvorů"</t>
  </si>
  <si>
    <t>18,432*7,836+27,743*12,0+((27,743*0,7)/2)</t>
  </si>
  <si>
    <t>-1,2*1,8*2-2,4*1,8*10-6,03*4,0*2-5,07*4,0      "odpočet otvorů"</t>
  </si>
  <si>
    <t>30,25*12,0+((24,0*0,7)/2)+15,63*7,0+((15,63*0,8)/2)</t>
  </si>
  <si>
    <t>-6,03*2,0*2-0,9*0,65             "odpočet otvorů"</t>
  </si>
  <si>
    <t>M</t>
  </si>
  <si>
    <t>283PC01.2.1</t>
  </si>
  <si>
    <t>sendvičový panel s izolací IPN v tl. 100mm z vnitřní strany pozink plechem tl.0,5mm, vnější strana polyesterový povlak s požární odolností 15min vč. příslušenství a spojovacích prvků</t>
  </si>
  <si>
    <t>1501746379</t>
  </si>
  <si>
    <t>1736,82*1,1 'Přepočtené koeficientem množství</t>
  </si>
  <si>
    <t>Vodorovné konstrukce</t>
  </si>
  <si>
    <t>411322424</t>
  </si>
  <si>
    <t>Stropy z betonu železového (bez výztuže) trámových, žebrových, kazetových nebo vložkových z tvárnic nebo z hraněných či zaoblených vln zabudovaného plechového bednění tř. C 25/30</t>
  </si>
  <si>
    <t>m3</t>
  </si>
  <si>
    <t>-1345724652</t>
  </si>
  <si>
    <t>viz. výkres č. 13 a 15</t>
  </si>
  <si>
    <t>76,78*0,13   "betonáž krajní části trapézového plechu</t>
  </si>
  <si>
    <t>44117111R01.2.1</t>
  </si>
  <si>
    <t>Dodávka a montáž doplnění ocelových vaznic I160 vč. povrchové úpravy a spojovacích prvků</t>
  </si>
  <si>
    <t>78026553</t>
  </si>
  <si>
    <t>viz. výkres č. 10</t>
  </si>
  <si>
    <t>I160 - 17,9kg/m</t>
  </si>
  <si>
    <t>4,1*0,0179*37</t>
  </si>
  <si>
    <t>444171113</t>
  </si>
  <si>
    <t>Montáž krytiny střech ocelových konstrukcí z tvarovaných ocelových plechů šroubovaných, výšky budovy přes 12 do 24 m</t>
  </si>
  <si>
    <t>-1106171487</t>
  </si>
  <si>
    <t>viz výkres č. 13, 14, 15</t>
  </si>
  <si>
    <t>69,8*30,36+96,67*12,33+26,87*12,33+10,919*8,51+10,919*9,955</t>
  </si>
  <si>
    <t>-4,0*36,235*3-4,0*20,11  "odpočet světlíků"</t>
  </si>
  <si>
    <t>15484353</t>
  </si>
  <si>
    <t>plech trapézový 150/280 PES 25µm tl 0,75mm</t>
  </si>
  <si>
    <t>-1706265654</t>
  </si>
  <si>
    <t>3328,736*1,1 'Přepočtené koeficientem množství</t>
  </si>
  <si>
    <t>Komunikace pozemní</t>
  </si>
  <si>
    <t>564731111</t>
  </si>
  <si>
    <t>Podklad nebo kryt z kameniva hrubého drceného vel. 32-63 mm s rozprostřením a zhutněním, po zhutnění tl. 100 mm</t>
  </si>
  <si>
    <t>-1353353383</t>
  </si>
  <si>
    <t>Zapravení zpevněné plochy kolem objektu</t>
  </si>
  <si>
    <t>22,69           "výpočet v pol.č. 113107121"</t>
  </si>
  <si>
    <t>573211106</t>
  </si>
  <si>
    <t>Postřik spojovací PS bez posypu kamenivem z asfaltu silničního, v množství 0,20 kg/m2</t>
  </si>
  <si>
    <t>-1095131270</t>
  </si>
  <si>
    <t>577144111</t>
  </si>
  <si>
    <t>Asfaltový beton vrstva obrusná ACO 11 (ABS) s rozprostřením a se zhutněním z nemodifikovaného asfaltu v pruhu šířky do 3 m tř. I, po zhutnění tl. 50 mm</t>
  </si>
  <si>
    <t>589795081</t>
  </si>
  <si>
    <t>577146111</t>
  </si>
  <si>
    <t>Asfaltový beton vrstva ložní ACL 22 (ABVH) s rozprostřením a zhutněním z nemodifikovaného asfaltu v pruhu šířky do 3 m, po zhutnění tl. 50 mm</t>
  </si>
  <si>
    <t>1079065309</t>
  </si>
  <si>
    <t>(45,875+97,03+46,175)*0,32</t>
  </si>
  <si>
    <t>Úpravy povrchů, podlahy a osazování výplní</t>
  </si>
  <si>
    <t>622135001</t>
  </si>
  <si>
    <t>Vyrovnání nerovností podkladu vnějších omítaných ploch maltou, tloušťky do 10 mm vápenocementovou stěn</t>
  </si>
  <si>
    <t>-178052634</t>
  </si>
  <si>
    <t>413,586        "výpočet v pol.č. 978015341 v objektu - bourací práce - vnější část"</t>
  </si>
  <si>
    <t>413,586*0,3     "předpoklad 30%"</t>
  </si>
  <si>
    <t>622211021</t>
  </si>
  <si>
    <t>Montáž kontaktního zateplení lepením a mechanickým kotvením z polystyrenových desek nebo z kombinovaných desek na vnější stěny, tloušťky desek přes 80 do 120 mm</t>
  </si>
  <si>
    <t>-1310278505</t>
  </si>
  <si>
    <t>viz výkres č. 08, 09, 13 a 14</t>
  </si>
  <si>
    <t>Izolace EPS</t>
  </si>
  <si>
    <t>97,48*1,09+10,98*4,02</t>
  </si>
  <si>
    <t>-1,1*0,6*4     "odpočet luxfer"</t>
  </si>
  <si>
    <t>46,187*1,09+18,432*4,02</t>
  </si>
  <si>
    <t>-5,1*3,7-5,07*1,09-1,86*2,23*3-1,55*2,23    "odpočet otvorů"</t>
  </si>
  <si>
    <t>45,775*1,09+15,63*4,02</t>
  </si>
  <si>
    <t>-0,9*1,09-3,75*3,6</t>
  </si>
  <si>
    <t>Součet EPS</t>
  </si>
  <si>
    <t>Izolace XPS</t>
  </si>
  <si>
    <t>97,48*0,55</t>
  </si>
  <si>
    <t>46,187*0,55</t>
  </si>
  <si>
    <t>45,775*0,55</t>
  </si>
  <si>
    <t>Součet XPS</t>
  </si>
  <si>
    <t>330,143      "součet EPS"</t>
  </si>
  <si>
    <t>104,193      "součet XPS"</t>
  </si>
  <si>
    <t>Součet CELKEM</t>
  </si>
  <si>
    <t>28375948</t>
  </si>
  <si>
    <t>deska EPS 100 fasádní λ=0,037 tl 80mm</t>
  </si>
  <si>
    <t>1232092864</t>
  </si>
  <si>
    <t>330,143*1,02 'Přepočtené koeficientem množství</t>
  </si>
  <si>
    <t>28376442</t>
  </si>
  <si>
    <t>deska z polystyrénu XPS, hrana rovná a strukturovaný povrch 300kPa tl 80mm</t>
  </si>
  <si>
    <t>1464068193</t>
  </si>
  <si>
    <t>104,193*1,02 'Přepočtené koeficientem množství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</si>
  <si>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</si>
  <si>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</si>
  <si>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818641907</t>
  </si>
  <si>
    <t>(5,1+3,7*2)+(5,4+1,09*2)+(1,09*2)+(3,75+3,6*2)   "ostění"</t>
  </si>
  <si>
    <t>Izolace XPS tl. 50mm</t>
  </si>
  <si>
    <t>97,48+46,187+45,775  "parapet"</t>
  </si>
  <si>
    <t>28375932</t>
  </si>
  <si>
    <t>deska EPS 70 fasádní λ=0,039 tl 40mm</t>
  </si>
  <si>
    <t>-2008021031</t>
  </si>
  <si>
    <t>((5,1+3,7*2)*0,4)+((5,4+1,09*2)*0,5)+(1,09*0,4*2)+((3,75+3,6*2)*0,4)   "ostění"</t>
  </si>
  <si>
    <t>14,042*1,1 'Přepočtené koeficientem množství</t>
  </si>
  <si>
    <t>28376366</t>
  </si>
  <si>
    <t>deska z polystyrénu XPS, hrana rovná, polo či pero drážka a hladký povrch λ=0,034 tl 50mm</t>
  </si>
  <si>
    <t>-688557450</t>
  </si>
  <si>
    <t>(97,48+46,187+45,775)*0,2   "parapet"</t>
  </si>
  <si>
    <t>37,888*1,1 'Přepočtené koeficientem množství</t>
  </si>
  <si>
    <t>622511111</t>
  </si>
  <si>
    <t>Omítka tenkovrstvá akrylátová vnějších ploch probarvená, včetně penetrace podkladu mozaiková střednězrnná stěn</t>
  </si>
  <si>
    <t>-6228615</t>
  </si>
  <si>
    <t>97,48*1,44</t>
  </si>
  <si>
    <t>46,187*1,44</t>
  </si>
  <si>
    <t>1,44*0,5*4 "ostění vrat"</t>
  </si>
  <si>
    <t>-5,1*1,44-5,07*1,44    "odpočet otvorů"</t>
  </si>
  <si>
    <t>45,775*1,44</t>
  </si>
  <si>
    <t>1,44*0,4*4      "ostění vrat a dveří"</t>
  </si>
  <si>
    <t>-0,9*1,44-3,75*1,44 "odpočet otvorů</t>
  </si>
  <si>
    <t>622541031</t>
  </si>
  <si>
    <t>Omítka tenkovrstvá silikonsilikátová vnějších ploch hydrofobní, se samočistícím účinkem probarvená, včetně penetrace podkladu zrnitá, tloušťky 3,0 mm stěn</t>
  </si>
  <si>
    <t>-7995158</t>
  </si>
  <si>
    <t>10,98*4,02</t>
  </si>
  <si>
    <t>18,432*4,02</t>
  </si>
  <si>
    <t>(5,1+2,35*2)*0,4  "ostění vrat"</t>
  </si>
  <si>
    <t>-1,8*2,23*3-1,55*2,23-5,1*2,35    "odpočet otvorů"</t>
  </si>
  <si>
    <t>15,63*4,02</t>
  </si>
  <si>
    <t>(3,75+2,25*2)*0,4   "ostění vrat"</t>
  </si>
  <si>
    <t>-3,75*2,25   "odpočet vrat</t>
  </si>
  <si>
    <t>629995101</t>
  </si>
  <si>
    <t>Očištění vnějších ploch tlakovou vodou omytím</t>
  </si>
  <si>
    <t>1472445549</t>
  </si>
  <si>
    <t>919735112</t>
  </si>
  <si>
    <t>Řezání stávajícího živičného krytu nebo podkladu hloubky přes 50 do 100 mm</t>
  </si>
  <si>
    <t>-991880415</t>
  </si>
  <si>
    <t>Odbourání asfaltu pro vložení izolace</t>
  </si>
  <si>
    <t>45,875+97,03+46,175</t>
  </si>
  <si>
    <t>-579935588</t>
  </si>
  <si>
    <t>-2067796200</t>
  </si>
  <si>
    <t>1664385571</t>
  </si>
  <si>
    <t>1030250535</t>
  </si>
  <si>
    <t>997221551</t>
  </si>
  <si>
    <t>Vodorovná doprava suti bez naložení, ale se složením a s hrubým urovnáním ze sypkých materiálů, na vzdálenost do 1 km</t>
  </si>
  <si>
    <t>-490851241</t>
  </si>
  <si>
    <t>997221559</t>
  </si>
  <si>
    <t>Vodorovná doprava suti bez naložení, ale se složením a s hrubým urovnáním Příplatek k ceně za každý další i započatý 1 km přes 1 km</t>
  </si>
  <si>
    <t>1137183734</t>
  </si>
  <si>
    <t>8,849*9      "předpoklad skládka do 10km"</t>
  </si>
  <si>
    <t>997221611</t>
  </si>
  <si>
    <t>Nakládání na dopravní prostředky pro vodorovnou dopravu suti</t>
  </si>
  <si>
    <t>-68224022</t>
  </si>
  <si>
    <t>997221845</t>
  </si>
  <si>
    <t>Poplatek za uložení stavebního odpadu na skládce (skládkovné) asfaltového bez obsahu dehtu zatříděného do Katalogu odpadů pod kódem 170 302</t>
  </si>
  <si>
    <t>1174047684</t>
  </si>
  <si>
    <t>997221855</t>
  </si>
  <si>
    <t>Poplatek za uložení stavebního odpadu na skládce (skládkovné) zeminy a kameniva zatříděného do Katalogu odpadů pod kódem 170 504</t>
  </si>
  <si>
    <t>-1324781356</t>
  </si>
  <si>
    <t>998</t>
  </si>
  <si>
    <t>Přesun hmot</t>
  </si>
  <si>
    <t>998014221</t>
  </si>
  <si>
    <t>Přesun hmot pro budovy a haly občanské výstavby, bydlení, výrobu a služby s nosnou svislou konstrukcí montovanou z dílců kovových vodorovná dopravní vzdálenost do 100 m, pro budovy a haly vícepodlažní, výšky do 18 m</t>
  </si>
  <si>
    <t>-194686381</t>
  </si>
  <si>
    <t>711</t>
  </si>
  <si>
    <t>Izolace proti vodě, vlhkosti a plynům</t>
  </si>
  <si>
    <t>711161215</t>
  </si>
  <si>
    <t>Izolace proti zemní vlhkosti a beztlakové vodě nopovými fóliemi na ploše svislé S vrstva ochranná, odvětrávací a drenážní výška nopku 20,0 mm, tl. fólie do 1,0 mm</t>
  </si>
  <si>
    <t>1689736117</t>
  </si>
  <si>
    <t>711161383</t>
  </si>
  <si>
    <t>Izolace proti zemní vlhkosti a beztlakové vodě nopovými fóliemi ostatní ukončení izolace lištou</t>
  </si>
  <si>
    <t>536179245</t>
  </si>
  <si>
    <t>97,48</t>
  </si>
  <si>
    <t>46,187</t>
  </si>
  <si>
    <t>45,775</t>
  </si>
  <si>
    <t>36</t>
  </si>
  <si>
    <t>998711103</t>
  </si>
  <si>
    <t>Přesun hmot pro izolace proti vodě, vlhkosti a plynům stanovený z hmotnosti přesunovaného materiálu vodorovná dopravní vzdálenost do 50 m v objektech výšky přes 12 do 60 m</t>
  </si>
  <si>
    <t>585547538</t>
  </si>
  <si>
    <t>37</t>
  </si>
  <si>
    <t>712311101</t>
  </si>
  <si>
    <t>Provedení povlakové krytiny střech plochých do 10° natěradly a tmely za studena nátěrem lakem penetračním nebo asfaltovým</t>
  </si>
  <si>
    <t>923019525</t>
  </si>
  <si>
    <t>1,5*97,0        "mezistřešní žlab</t>
  </si>
  <si>
    <t>3474,236*0,43          "koef. množství na penetraci horní vlny trapézového plechu"</t>
  </si>
  <si>
    <t>38</t>
  </si>
  <si>
    <t>11163150</t>
  </si>
  <si>
    <t>lak penetrační asfaltový</t>
  </si>
  <si>
    <t>1665658275</t>
  </si>
  <si>
    <t>1493,921*0,0003 'Přepočtené koeficientem množství</t>
  </si>
  <si>
    <t>39</t>
  </si>
  <si>
    <t>712331111</t>
  </si>
  <si>
    <t>Provedení povlakové krytiny střech plochých do 10° pásy na sucho podkladní samolepící asfaltový pás</t>
  </si>
  <si>
    <t>1642959192</t>
  </si>
  <si>
    <t>40</t>
  </si>
  <si>
    <t>62856003</t>
  </si>
  <si>
    <t>pás asfaltový samolepicí modifikovaný SBS tl 0,4mm s vrchní spřaženou speciálnínosnou vložkou z hliníkové fólie, se sníženou hořlavostí</t>
  </si>
  <si>
    <t>-1201681242</t>
  </si>
  <si>
    <t>3474,236*1,15 'Přepočtené koeficientem množství</t>
  </si>
  <si>
    <t>41</t>
  </si>
  <si>
    <t>712363352</t>
  </si>
  <si>
    <t>Povlakové krytiny střech plochých do 10° z tvarovaných poplastovaných lišt pro mPVC vnitřní koutová lišta rš 100 mm</t>
  </si>
  <si>
    <t>-1686936075</t>
  </si>
  <si>
    <t>viz. výkres č.16 a detaily</t>
  </si>
  <si>
    <t>97,0*2   "viz. K3</t>
  </si>
  <si>
    <t>93,0   "štít</t>
  </si>
  <si>
    <t>((4,0+36,235)*2*3)+((4,0+20,11)*2)        "kolem světlíků</t>
  </si>
  <si>
    <t>42</t>
  </si>
  <si>
    <t>712363353</t>
  </si>
  <si>
    <t>Povlakové krytiny střech plochých do 10° z tvarovaných poplastovaných lišt pro mPVC vnější koutová lišta rš 100 mm</t>
  </si>
  <si>
    <t>591242152</t>
  </si>
  <si>
    <t>43</t>
  </si>
  <si>
    <t>71236335R01.2.2</t>
  </si>
  <si>
    <t>Povlakové krytiny střech plochých do 10° z tvarovaných poplastovaných lišt pro mPVC lišta pro ukončení folie na světlíku</t>
  </si>
  <si>
    <t>-1448971951</t>
  </si>
  <si>
    <t>viz výkres č. 16</t>
  </si>
  <si>
    <t xml:space="preserve">((4,0+36,235)*2*3)+((4,0+20,11)*2)     </t>
  </si>
  <si>
    <t>44</t>
  </si>
  <si>
    <t>712363384</t>
  </si>
  <si>
    <t>Povlakové krytiny střech plochých do 10° z tvarovaných poplastovaných lišt ostatní atypická výroba profilů o větší rš</t>
  </si>
  <si>
    <t>1037531228</t>
  </si>
  <si>
    <t>viz. výkres č. 16</t>
  </si>
  <si>
    <t>87,0*0,235     "viz. K4 a K5</t>
  </si>
  <si>
    <t>93,0*0,35        "viz. K6</t>
  </si>
  <si>
    <t>97,0*(0,29+0,45+0,14)   "viz. K2"</t>
  </si>
  <si>
    <t>45</t>
  </si>
  <si>
    <t>712363385</t>
  </si>
  <si>
    <t>Povlakové krytiny střech plochých do 10° z tvarovaných poplastovaných lišt Příplatek k ceně -3344 za zvýšenou pracnost při vytvoření ohybu atypické výroby profilu</t>
  </si>
  <si>
    <t>-1315194531</t>
  </si>
  <si>
    <t>87,0*2     "viz. K4 a K5</t>
  </si>
  <si>
    <t>93,0*4        "viz. K6</t>
  </si>
  <si>
    <t>97,0*3   "viz. K2"</t>
  </si>
  <si>
    <t>46</t>
  </si>
  <si>
    <t>712363611</t>
  </si>
  <si>
    <t>Provedení povlakové krytiny střech plochých do 10° s mechanicky kotvenou izolací včetně položení fólie a horkovzdušného svaření tl. tepelné izolace přes 240 mm budovy výšky do 18 m, kotvené do trapézového plechu nebo do dřeva vnitřní pole</t>
  </si>
  <si>
    <t>51100680</t>
  </si>
  <si>
    <t>Celková plocha</t>
  </si>
  <si>
    <t>Odpočety krajních a rohových částí</t>
  </si>
  <si>
    <t>-800,0-130,0</t>
  </si>
  <si>
    <t>47</t>
  </si>
  <si>
    <t>712363612</t>
  </si>
  <si>
    <t>Provedení povlakové krytiny střech plochých do 10° s mechanicky kotvenou izolací včetně položení fólie a horkovzdušného svaření tl. tepelné izolace přes 240 mm budovy výšky do 18 m, kotvené do trapézového plechu nebo do dřeva krajní pole</t>
  </si>
  <si>
    <t>231269360</t>
  </si>
  <si>
    <t>800,0   "odhad roměrů"</t>
  </si>
  <si>
    <t>48</t>
  </si>
  <si>
    <t>712363613</t>
  </si>
  <si>
    <t>Provedení povlakové krytiny střech plochých do 10° s mechanicky kotvenou izolací včetně položení fólie a horkovzdušného svaření tl. tepelné izolace přes 240 mm budovy výšky do 18 m, kotvené do trapézového plechu nebo do dřeva rohové pole</t>
  </si>
  <si>
    <t>-510089994</t>
  </si>
  <si>
    <t>49</t>
  </si>
  <si>
    <t>28322012</t>
  </si>
  <si>
    <t>fólie hydroizolační střešní mPVC mechanicky kotvená tl 1,5mm šedá</t>
  </si>
  <si>
    <t>-1336763752</t>
  </si>
  <si>
    <t>50</t>
  </si>
  <si>
    <t>712391172</t>
  </si>
  <si>
    <t>Provedení povlakové krytiny střech plochých do 10° -ostatní práce provedení vrstvy textilní ochranné</t>
  </si>
  <si>
    <t>1403265630</t>
  </si>
  <si>
    <t>51</t>
  </si>
  <si>
    <t>69311226</t>
  </si>
  <si>
    <t>geotextilie netkaná separační, ochranná, filtrační, drenážní PES 150g/m2</t>
  </si>
  <si>
    <t>1897837545</t>
  </si>
  <si>
    <t>3328,736*1,15 'Přepočtené koeficientem množství</t>
  </si>
  <si>
    <t>52</t>
  </si>
  <si>
    <t>712831101</t>
  </si>
  <si>
    <t>Provedení povlakové krytiny střech samostatným vytažením izolačního povlaku pásy na sucho na konstrukce převyšující úroveň střechy, AIP, NAIP nebo tkaninou</t>
  </si>
  <si>
    <t>-1470645514</t>
  </si>
  <si>
    <t>Samolepící SBS pás</t>
  </si>
  <si>
    <t>(42,685+24,66)*0,5    "vytažení na štít</t>
  </si>
  <si>
    <t>(((4,0+36,235)*2*3)+((4,0+20,11)*2))*0,4       "vytažení na světlíky</t>
  </si>
  <si>
    <t>Geotextilie</t>
  </si>
  <si>
    <t>183,197      "výpočet v pol.č. 712861705</t>
  </si>
  <si>
    <t>53</t>
  </si>
  <si>
    <t>789906225</t>
  </si>
  <si>
    <t>149,525*1,2 'Přepočtené koeficientem množství</t>
  </si>
  <si>
    <t>54</t>
  </si>
  <si>
    <t>346733038</t>
  </si>
  <si>
    <t>183,197*1,2 'Přepočtené koeficientem množství</t>
  </si>
  <si>
    <t>55</t>
  </si>
  <si>
    <t>712861705</t>
  </si>
  <si>
    <t>Provedení povlakové krytiny střech samostatným vytažením izolačního povlaku fólií na konstrukce převyšující úroveň střechy, přilepenou se svařovanými spoji</t>
  </si>
  <si>
    <t>1350809633</t>
  </si>
  <si>
    <t>(42,685+24,66)*1,0    "vytažení na štít</t>
  </si>
  <si>
    <t>56</t>
  </si>
  <si>
    <t>169233123</t>
  </si>
  <si>
    <t>57</t>
  </si>
  <si>
    <t>998712103</t>
  </si>
  <si>
    <t>Přesun hmot pro povlakové krytiny stanovený z hmotnosti přesunovaného materiálu vodorovná dopravní vzdálenost do 50 m v objektech výšky přes 12 do 24 m</t>
  </si>
  <si>
    <t>-247173064</t>
  </si>
  <si>
    <t>58</t>
  </si>
  <si>
    <t>713131145</t>
  </si>
  <si>
    <t>Montáž tepelné izolace stěn rohožemi, pásy, deskami, dílci, bloky (izolační materiál ve specifikaci) lepením bodově</t>
  </si>
  <si>
    <t>1791821532</t>
  </si>
  <si>
    <t>(42,685+24,66)*0,27    "vytažení na štít</t>
  </si>
  <si>
    <t>59</t>
  </si>
  <si>
    <t>63151473</t>
  </si>
  <si>
    <t>deska tepelně izolační minerální plochých střech spodní vrstva 50kPa λ=0,038-0,039 tl 140mm</t>
  </si>
  <si>
    <t>-1970912770</t>
  </si>
  <si>
    <t>18,183*1,02 'Přepočtené koeficientem množství</t>
  </si>
  <si>
    <t>60</t>
  </si>
  <si>
    <t>713141152</t>
  </si>
  <si>
    <t>Montáž tepelné izolace střech plochých rohožemi, pásy, deskami, dílci, bloky (izolační materiál ve specifikaci) kladenými volně dvouvrstvá</t>
  </si>
  <si>
    <t>564958022</t>
  </si>
  <si>
    <t>3328,736*2             "2vrstvy minerální vlna + 2 vrstvy EPS"</t>
  </si>
  <si>
    <t>61</t>
  </si>
  <si>
    <t>55324010</t>
  </si>
  <si>
    <t>panel sendvičový střešní, izolace EPS, požární odolnost REI30 na trapézovém plechu tl. 280mm</t>
  </si>
  <si>
    <t>211638013</t>
  </si>
  <si>
    <t>P</t>
  </si>
  <si>
    <t xml:space="preserve">Poznámka k položce:
Kombinovaná tepelná izolace pro lehké požárně odolné střechy na trapézovém plechu. Skládá se z horní tepelněizolační desky 2xEPS 100 a požárně dělicí vrstvy minerální izolace 2x30 mm. 
Jsou určeny pro velkorozponové halové stavby s požární odolností REI 30. </t>
  </si>
  <si>
    <t>3328,736*1,02 'Přepočtené koeficientem množství</t>
  </si>
  <si>
    <t>62</t>
  </si>
  <si>
    <t>713141262</t>
  </si>
  <si>
    <t>Montáž tepelné izolace střech plochých mechanické přikotvení šrouby včetně dodávky šroubů, bez položení tepelné izolace tl. izolace přes 240 mm do trapézového plechu nebo do dřeva</t>
  </si>
  <si>
    <t>1350706783</t>
  </si>
  <si>
    <t>63</t>
  </si>
  <si>
    <t>713141358</t>
  </si>
  <si>
    <t>Montáž tepelné izolace střech plochých spádovými klíny na zhlaví atiky šířky do 500 mm mechanicky ukotvenými šrouby</t>
  </si>
  <si>
    <t>598196063</t>
  </si>
  <si>
    <t>42,685+24,66    "štít</t>
  </si>
  <si>
    <t>87,0    "okap</t>
  </si>
  <si>
    <t>64</t>
  </si>
  <si>
    <t>28376404</t>
  </si>
  <si>
    <t>deska z polystyrénu XPS, hrana rovná a strukturovaný povrch λ=0,033 m3</t>
  </si>
  <si>
    <t>641519563</t>
  </si>
  <si>
    <t>(42,685+24,66)*0,22*0,16    "štít</t>
  </si>
  <si>
    <t>87,0*0,4*0,08    "okap</t>
  </si>
  <si>
    <t>5,155*1,02 'Přepočtené koeficientem množství</t>
  </si>
  <si>
    <t>65</t>
  </si>
  <si>
    <t>998713103</t>
  </si>
  <si>
    <t>Přesun hmot pro izolace tepelné stanovený z hmotnosti přesunovaného materiálu vodorovná dopravní vzdálenost do 50 m v objektech výšky přes 12 m do 24 m</t>
  </si>
  <si>
    <t>569521155</t>
  </si>
  <si>
    <t>762</t>
  </si>
  <si>
    <t>Konstrukce tesařské</t>
  </si>
  <si>
    <t>66</t>
  </si>
  <si>
    <t>762361313</t>
  </si>
  <si>
    <t>Konstrukční vrstva pod klempířské prvky pro oplechování horních ploch zdí a nadezdívek (atik) z desek dřevoštěpkových šroubovaných do podkladu, tloušťky desky 25 mm</t>
  </si>
  <si>
    <t>-1478724763</t>
  </si>
  <si>
    <t>(42,685+24,66)*0,38    "štít</t>
  </si>
  <si>
    <t>67</t>
  </si>
  <si>
    <t>7623613R01.2.1</t>
  </si>
  <si>
    <t>Konstrukční a vyrovnávací vrstva pod klempířské prvky okraje střechy z trámku 100x160x300mm s fošnou tl.60mm</t>
  </si>
  <si>
    <t>-1305996138</t>
  </si>
  <si>
    <t>Detail mezistřešního žlabu</t>
  </si>
  <si>
    <t>96,67*1,0</t>
  </si>
  <si>
    <t>68</t>
  </si>
  <si>
    <t>998762103</t>
  </si>
  <si>
    <t>Přesun hmot pro konstrukce tesařské stanovený z hmotnosti přesunovaného materiálu vodorovná dopravní vzdálenost do 50 m v objektech výšky přes 12 do 24 m</t>
  </si>
  <si>
    <t>-1623896836</t>
  </si>
  <si>
    <t>69</t>
  </si>
  <si>
    <t>76421264R01.2.2</t>
  </si>
  <si>
    <t>Ukončení podokapního žlabu výztužných U profilem a klempířskými prvky - viz kompletní detail</t>
  </si>
  <si>
    <t>-1720460100</t>
  </si>
  <si>
    <t>87,0  "K5"</t>
  </si>
  <si>
    <t>70</t>
  </si>
  <si>
    <t>76421266R01.2.3</t>
  </si>
  <si>
    <t>Lemování štítu výztužným U profilem a klempířskými prvky - viz kompletní detail</t>
  </si>
  <si>
    <t>1119427044</t>
  </si>
  <si>
    <t>93,0        "K6"</t>
  </si>
  <si>
    <t>71</t>
  </si>
  <si>
    <t>76421266R01.2.4</t>
  </si>
  <si>
    <t>Oplechování střešních prvků z pozinkovaného plechu s povrchovou úpravou okapu okapovým plechem střechy rovné rš 210 mm</t>
  </si>
  <si>
    <t>416982410</t>
  </si>
  <si>
    <t>97,0        "K10"</t>
  </si>
  <si>
    <t>72</t>
  </si>
  <si>
    <t>764214609</t>
  </si>
  <si>
    <t>Oplechování horních ploch zdí a nadezdívek (atik) z pozinkovaného plechu s povrchovou úpravou mechanicky kotvené rš 800 mm</t>
  </si>
  <si>
    <t>1917393791</t>
  </si>
  <si>
    <t>41,0        "K7</t>
  </si>
  <si>
    <t>73</t>
  </si>
  <si>
    <t>764216601</t>
  </si>
  <si>
    <t>Oplechování parapetů z pozinkovaného plechu s povrchovou úpravou rovných mechanicky kotvené, bez rohů rš 160 mm</t>
  </si>
  <si>
    <t>680664576</t>
  </si>
  <si>
    <t>viz. Výpis otvorů:</t>
  </si>
  <si>
    <t>6,03*4   "okno O01 a O02"</t>
  </si>
  <si>
    <t>5,79*3   "okno O3"</t>
  </si>
  <si>
    <t>5,79*7   "okno O04"</t>
  </si>
  <si>
    <t>1,2*10   "okno O5"</t>
  </si>
  <si>
    <t>2,4*10    "okno O6"</t>
  </si>
  <si>
    <t>74</t>
  </si>
  <si>
    <t>76421660R01.2.5</t>
  </si>
  <si>
    <t>Oplechování rovných parapetů mechanicky kotvené z Pz s povrchovou úpravou rš 345 mm</t>
  </si>
  <si>
    <t>648961048</t>
  </si>
  <si>
    <t>viz. výkres č. 14</t>
  </si>
  <si>
    <t>(97,48+46,187+45,775)    "K9"</t>
  </si>
  <si>
    <t>-5,07-5,1-3,75   "odpočet vrat"</t>
  </si>
  <si>
    <t>75</t>
  </si>
  <si>
    <t>764511405</t>
  </si>
  <si>
    <t>Žlab podokapní z pozinkovaného plechu včetně háků a čel půlkruhový rš 400 mm</t>
  </si>
  <si>
    <t>866533578</t>
  </si>
  <si>
    <t>87,0        "K4"</t>
  </si>
  <si>
    <t>76</t>
  </si>
  <si>
    <t>764511446</t>
  </si>
  <si>
    <t>Žlab podokapní z pozinkovaného plechu včetně háků a čel kotlík oválný (trychtýřový), rš žlabu/průměr svodu 400/150 mm</t>
  </si>
  <si>
    <t>-2090231295</t>
  </si>
  <si>
    <t>77</t>
  </si>
  <si>
    <t>764515412</t>
  </si>
  <si>
    <t>Žlab mezistřešní nebo zaatikový z pozinkovaného plechu včetně čel a hrdel uložený v lůžku bez háků rš 1200 mm</t>
  </si>
  <si>
    <t>1759109275</t>
  </si>
  <si>
    <t>97,0+11,0+10,6        "K3, K8 a K9"</t>
  </si>
  <si>
    <t>78</t>
  </si>
  <si>
    <t>764516412</t>
  </si>
  <si>
    <t>Žlab mezistřešní nebo zaatikový z pozinkovaného plechu včetně čel a hrdel Příplatek k cenám za zvýšenou pracnost provedení rohu nebo koutu rš 1200 mm</t>
  </si>
  <si>
    <t>2107937487</t>
  </si>
  <si>
    <t>79</t>
  </si>
  <si>
    <t>76451862R01.2.6</t>
  </si>
  <si>
    <t>Svod z pozinkovaného plechu s upraveným povrchem včetně objímek, kolen a odskoků kruhový, průměru 150 mm</t>
  </si>
  <si>
    <t>1480390670</t>
  </si>
  <si>
    <t>13,5+12,5*5 "D7, D8 až D12"</t>
  </si>
  <si>
    <t>80</t>
  </si>
  <si>
    <t>998764103</t>
  </si>
  <si>
    <t>Přesun hmot pro konstrukce klempířské stanovený z hmotnosti přesunovaného materiálu vodorovná dopravní vzdálenost do 50 m v objektech výšky přes 12 do 24 m</t>
  </si>
  <si>
    <t>-1108855352</t>
  </si>
  <si>
    <t>81</t>
  </si>
  <si>
    <t>766622R01.2.7</t>
  </si>
  <si>
    <t>Dodávka a montáž soustava 6-ti plastových oken ve dvou řadách o celkovém rozměru 6030x4000mm ozn. O01</t>
  </si>
  <si>
    <t>1655018585</t>
  </si>
  <si>
    <t>82</t>
  </si>
  <si>
    <t>766622R01.2.8</t>
  </si>
  <si>
    <t>Dodávka a montáž soustava 6-ti plastových oken o celkovém rozměru 6030x2000mm ozn. O02</t>
  </si>
  <si>
    <t>99531663</t>
  </si>
  <si>
    <t>83</t>
  </si>
  <si>
    <t>766622R01.2.9</t>
  </si>
  <si>
    <t>Dodávka a montáž soustava 5-ti plastových oken o celkovém rozměru 5790x2000mm ozn. O03</t>
  </si>
  <si>
    <t>-1685175313</t>
  </si>
  <si>
    <t>84</t>
  </si>
  <si>
    <t>766622R01.2.10</t>
  </si>
  <si>
    <t>Dodávka a montáž soustava 5-ti plastových oken o celkovém rozměru 5790x2000mm ozn. O04</t>
  </si>
  <si>
    <t>-1282195165</t>
  </si>
  <si>
    <t>85</t>
  </si>
  <si>
    <t>766622R01.2.11</t>
  </si>
  <si>
    <t>Dodávka a montáž plastové okno 1200x1800mm ozn. O05</t>
  </si>
  <si>
    <t>570338801</t>
  </si>
  <si>
    <t>86</t>
  </si>
  <si>
    <t>766622R01.2.12</t>
  </si>
  <si>
    <t>Dodávka a montáž soustava dvou plastových oken o celkovém rozměru 2400x1800mm ozn. O06</t>
  </si>
  <si>
    <t>-951391687</t>
  </si>
  <si>
    <t>87</t>
  </si>
  <si>
    <t>766622R01.2.13</t>
  </si>
  <si>
    <t>Dodávka a montáž dveře únikové plastové 900x2000mm ozn. D14 vč. kování</t>
  </si>
  <si>
    <t>-1015386225</t>
  </si>
  <si>
    <t>88</t>
  </si>
  <si>
    <t>766694112</t>
  </si>
  <si>
    <t>Montáž ostatních truhlářských konstrukcí parapetních desek dřevěných nebo plastových šířky do 300 mm, délky přes 1000 do 1600 mm</t>
  </si>
  <si>
    <t>-1687703110</t>
  </si>
  <si>
    <t>10   "okno O5"</t>
  </si>
  <si>
    <t>89</t>
  </si>
  <si>
    <t>766694113</t>
  </si>
  <si>
    <t>Montáž ostatních truhlářských konstrukcí parapetních desek dřevěných nebo plastových šířky do 300 mm, délky přes 1600 do 2600 mm</t>
  </si>
  <si>
    <t>-533722437</t>
  </si>
  <si>
    <t>10    "okno O6"</t>
  </si>
  <si>
    <t>90</t>
  </si>
  <si>
    <t>766694114</t>
  </si>
  <si>
    <t>Montáž ostatních truhlářských konstrukcí parapetních desek dřevěných nebo plastových šířky do 300 mm, délky přes 2600 mm</t>
  </si>
  <si>
    <t>284185695</t>
  </si>
  <si>
    <t>4   "okno O01 a O02"</t>
  </si>
  <si>
    <t>3   "okno O3"</t>
  </si>
  <si>
    <t>7   "okno O04"</t>
  </si>
  <si>
    <t>91</t>
  </si>
  <si>
    <t>61144400</t>
  </si>
  <si>
    <t>parapet plastový vnitřní komůrkový 180x20x1000mm</t>
  </si>
  <si>
    <t>606357258</t>
  </si>
  <si>
    <t>92</t>
  </si>
  <si>
    <t>61144019</t>
  </si>
  <si>
    <t>koncovka k parapetu plastovému vnitřnímu 1 pár</t>
  </si>
  <si>
    <t>sada</t>
  </si>
  <si>
    <t>127286012</t>
  </si>
  <si>
    <t>93</t>
  </si>
  <si>
    <t>998766103</t>
  </si>
  <si>
    <t>Přesun hmot pro konstrukce truhlářské stanovený z hmotnosti přesunovaného materiálu vodorovná dopravní vzdálenost do 50 m v objektech výšky přes 12 do 24 m</t>
  </si>
  <si>
    <t>1941720505</t>
  </si>
  <si>
    <t>94</t>
  </si>
  <si>
    <t>76731R01.2.14</t>
  </si>
  <si>
    <t>Dodávka a montáž světlíku 4,0x20,0m vč. světlíkové obruby, zateplení světlíkové obruby, oplechování, polykarbonát, krycí lišty, těsnění a dopravu</t>
  </si>
  <si>
    <t>1688145080</t>
  </si>
  <si>
    <t>95</t>
  </si>
  <si>
    <t>76731R,1.2.15</t>
  </si>
  <si>
    <t>Dodávka a montáž světlíku 4,0x36,3m vč. světlíkové obruby, zateplení světlíkové obruby, oplechování, polykarbonát, krycí lišty, těsnění a dopravu</t>
  </si>
  <si>
    <t>-1446324887</t>
  </si>
  <si>
    <t>96</t>
  </si>
  <si>
    <t>76765R01.2.16</t>
  </si>
  <si>
    <t>Dodávka a montáž vrat průmyslových sekčních 5100x3700mm z ocelových lamel zateplených s integrovanými dveřmi 900x2000mm ozn. D01 vč. pohonou a ručního ovládání</t>
  </si>
  <si>
    <t>1876008337</t>
  </si>
  <si>
    <t>97</t>
  </si>
  <si>
    <t>76765R01.2.17</t>
  </si>
  <si>
    <t>Dodávka a montáž vrat průmyslových sekčních 5070x5400mm z ocelových lamel zateplených s integrovanými dveřmi 900x2000mm ozn. D02 vč. pohonou a ručního ovládání</t>
  </si>
  <si>
    <t>1552120204</t>
  </si>
  <si>
    <t>98</t>
  </si>
  <si>
    <t>76765R01.2.18</t>
  </si>
  <si>
    <t>Dodávka a montáž vrat průmyslových sekčních 3750x3600mm z ocelových lamel zateplených s integrovanými dveřmi 900x2000mm ozn. D03 vč. pohonou a ručního ovládání</t>
  </si>
  <si>
    <t>-1727609761</t>
  </si>
  <si>
    <t>99</t>
  </si>
  <si>
    <t>76765R01.2.19</t>
  </si>
  <si>
    <t>Dodávka a montáž vrata dvoukřídlá ocelová 1550x2500mm ozn. D04 do stávající zárubně vč. kování</t>
  </si>
  <si>
    <t>359977866</t>
  </si>
  <si>
    <t>100</t>
  </si>
  <si>
    <t>76765R01.2.20</t>
  </si>
  <si>
    <t>Dodávka a montáž vrata dvoukřídlá ocelová 1860x2500mm ozn. D05 do stávající zárubně vč. kování</t>
  </si>
  <si>
    <t>1828329051</t>
  </si>
  <si>
    <t>101</t>
  </si>
  <si>
    <t>767832112</t>
  </si>
  <si>
    <t>Montáž venkovních požárních žebříků na ocelovou konstrukci bez suchovodu</t>
  </si>
  <si>
    <t>627006165</t>
  </si>
  <si>
    <t>Zpětná montáž</t>
  </si>
  <si>
    <t>102</t>
  </si>
  <si>
    <t>998767R01.2.21</t>
  </si>
  <si>
    <t>Přesun hmot pro zámečnické konstrukce stanovený z hmotnosti přesunovaného materiálu vodorovná dopravní vzdálenost do 50 m v objektech výšky přes 12 do 24 m</t>
  </si>
  <si>
    <t>kpl</t>
  </si>
  <si>
    <t>1817484979</t>
  </si>
  <si>
    <t>Práce a dodávky M</t>
  </si>
  <si>
    <t>43-M</t>
  </si>
  <si>
    <t>Montáž ocelových konstrukcí</t>
  </si>
  <si>
    <t>103</t>
  </si>
  <si>
    <t>430R01.2.20</t>
  </si>
  <si>
    <t>Výroba, dodávka a montáž pomocných ocelových konstrukcí vč. povrchové úpravy, spojovacích prostředků, chemických kotev, montážní plošiny a dílenské dokumentace</t>
  </si>
  <si>
    <t>kg</t>
  </si>
  <si>
    <t>-1650425128</t>
  </si>
  <si>
    <t>viz. výkres č. 10 a 14</t>
  </si>
  <si>
    <t>(12,5+13,5)*45,114   "jäkl 200x200x8mm"</t>
  </si>
  <si>
    <t>3,6*32,888            "jäkl 150x150x8mm - sloup vestavby 02"</t>
  </si>
  <si>
    <t>6,0*19*24,7          "HEA 140 - kolem oken"</t>
  </si>
  <si>
    <t>(1,1+2,1)*14,5      "UPE 140 - překlad nad dveřma D14"</t>
  </si>
  <si>
    <t>4153,561*0,15          "15% ztratné a spojovací prvky"</t>
  </si>
  <si>
    <t>01.3 - Stavební úpravy - vnitřní část</t>
  </si>
  <si>
    <t>-1102921578</t>
  </si>
  <si>
    <t>viz výkres č. 17</t>
  </si>
  <si>
    <t>Dělící stěny - skladba F04</t>
  </si>
  <si>
    <t>(14,885+0,64+2,303+7,83)*13,385     "řez 1, 2 a 4"</t>
  </si>
  <si>
    <t>(21,1+21,7+21,38)*6,98   "řez 3, 5 a 7"</t>
  </si>
  <si>
    <t>(2,3*2+2,91)*15,12      "řez 6 a 8"</t>
  </si>
  <si>
    <t>2,91*10,13 "řez 9"</t>
  </si>
  <si>
    <t>Skladba F06</t>
  </si>
  <si>
    <t>283PC01.3.1</t>
  </si>
  <si>
    <t>-2120342527</t>
  </si>
  <si>
    <t>1026,337*1,1 'Přepočtené koeficientem množství</t>
  </si>
  <si>
    <t>1512224469</t>
  </si>
  <si>
    <t>430R01.3.1</t>
  </si>
  <si>
    <t>Výroba, dodávka a montáž pomocné ocelové konstrukce dělící stěny vč. povrchové úpravy, spojovacích prostředků, chemických kotev, montážní plošiny a dílenské dokumentace</t>
  </si>
  <si>
    <t>-1960854189</t>
  </si>
  <si>
    <t>(13,5*14+6,4*4+4,0*18+7,0*21+10,5+5,3+1,8*2+1,3*2+3,1*2)*24,7      "HEA 140"</t>
  </si>
  <si>
    <t>(13,5+7,0)*7,54     "tyč ocelová plochá 120x8mm"</t>
  </si>
  <si>
    <t>1,2*82*2,98            "tyč ocelová kruhová 22mm"</t>
  </si>
  <si>
    <t>11854,262*0,15           "15% ztratné a spojovací materiál"</t>
  </si>
  <si>
    <t>01.4 - Dešťová kanalizace</t>
  </si>
  <si>
    <t xml:space="preserve">    2 - Zakládání</t>
  </si>
  <si>
    <t xml:space="preserve">    721 - Zdravotechnika - vnitřní kanalizace</t>
  </si>
  <si>
    <t>113107043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</si>
  <si>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</si>
  <si>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1400676248</t>
  </si>
  <si>
    <t>(1,5*3+2,0)*0,5         "napojení D11, D12, D13 a D7"</t>
  </si>
  <si>
    <t>132212101</t>
  </si>
  <si>
    <t>Hloubení zapažených i nezapažených rýh šířky do 600 mm ručním nebo pneumatickým nářadím s urovnáním dna do předepsaného profilu a spádu v horninách tř. 3 soudržných</t>
  </si>
  <si>
    <t>1574924176</t>
  </si>
  <si>
    <t>(1,5*3+2,0)*0,5*1,0         "napojení D11, D12, D13 a D7"</t>
  </si>
  <si>
    <t>139711101</t>
  </si>
  <si>
    <t>Vykopávka v uzavřených prostorách s naložením výkopku na dopravní prostředek v hornině tř. 1 až 4</t>
  </si>
  <si>
    <t>826700059</t>
  </si>
  <si>
    <t>(0,5+1,0*2+9,5+2,0)*0,5         "napojení D8, D9, D10, D12 a D13"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</si>
  <si>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</si>
  <si>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</si>
  <si>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-449433842</t>
  </si>
  <si>
    <t>162201219</t>
  </si>
  <si>
    <t>Vodorovné přemístění výkopku nebo sypaniny stavebním kolečkem s naložením a vyprázdněním kolečka na hromady nebo do dopravního prostředku na vzdálenost do 10 m z horniny Příplatek k ceně horniny tř. 1 až 4 za každých dalších 10 m</t>
  </si>
  <si>
    <t>560145661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</si>
  <si>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</si>
  <si>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</si>
  <si>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-1649557642</t>
  </si>
  <si>
    <t>167101101</t>
  </si>
  <si>
    <t>Nakládání, skládání a překládání neulehlého výkopku nebo sypaniny nakládání, množství do 100 m3, z hornin tř. 1 až 4</t>
  </si>
  <si>
    <t>-370993292</t>
  </si>
  <si>
    <t>171201201</t>
  </si>
  <si>
    <t>Uložení sypaniny na skládky</t>
  </si>
  <si>
    <t>457457466</t>
  </si>
  <si>
    <t>171201211</t>
  </si>
  <si>
    <t>-2012548964</t>
  </si>
  <si>
    <t>10,25*1,8 'Přepočtené koeficientem množství</t>
  </si>
  <si>
    <t>174101101</t>
  </si>
  <si>
    <t>Zásyp sypaninou z jakékoliv horniny s uložením výkopku ve vrstvách se zhutněním jam, šachet, rýh nebo kolem objektů v těchto vykopávkách</t>
  </si>
  <si>
    <t>-1080227232</t>
  </si>
  <si>
    <t>10,25 "výkop"</t>
  </si>
  <si>
    <t>-1,1      "odpočet lože"</t>
  </si>
  <si>
    <t>-5,06       "odpočet obsypu"</t>
  </si>
  <si>
    <t>-3,325      "odpočet zásypu uvnitř objektu"</t>
  </si>
  <si>
    <t>58331200</t>
  </si>
  <si>
    <t>štěrkopísek netříděný zásypový</t>
  </si>
  <si>
    <t>603535035</t>
  </si>
  <si>
    <t>0,765*2 'Přepočtené koeficientem množství</t>
  </si>
  <si>
    <t>174101102</t>
  </si>
  <si>
    <t>Zásyp sypaninou z jakékoliv horniny s uložením výkopku ve vrstvách se zhutněním v uzavřených prostorách s urovnáním povrchu zásypu</t>
  </si>
  <si>
    <t>-1944232254</t>
  </si>
  <si>
    <t>Dešťové potrubí napojení na stávající</t>
  </si>
  <si>
    <t>0,5*0,7*9,5    "D12"</t>
  </si>
  <si>
    <t>-959623473</t>
  </si>
  <si>
    <t>3,325*2 'Přepočtené koeficientem množství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</si>
  <si>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</si>
  <si>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</si>
  <si>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721828937</t>
  </si>
  <si>
    <t>1,5     "D7"</t>
  </si>
  <si>
    <t>1,0      "D8"</t>
  </si>
  <si>
    <t>1,5     "D9"</t>
  </si>
  <si>
    <t>1,5     "D10"</t>
  </si>
  <si>
    <t>1,0      "D11"</t>
  </si>
  <si>
    <t>11,5    "D12"</t>
  </si>
  <si>
    <t>4,0     "D13"</t>
  </si>
  <si>
    <t>0,5*0,46*22,0</t>
  </si>
  <si>
    <t>58337302</t>
  </si>
  <si>
    <t>štěrkopísek frakce 0/16</t>
  </si>
  <si>
    <t>-199332925</t>
  </si>
  <si>
    <t>5,06*2 'Přepočtené koeficientem množství</t>
  </si>
  <si>
    <t>Zakládání</t>
  </si>
  <si>
    <t>273321611</t>
  </si>
  <si>
    <t>Základy z betonu železového (bez výztuže) desky z betonu bez zvláštních nároků na prostředí tř. C 30/37</t>
  </si>
  <si>
    <t>-1914788660</t>
  </si>
  <si>
    <t>Dešťová kanalizace - vysprávka vybourané podlahy</t>
  </si>
  <si>
    <t>(0,5+1,0*2+9,5+2,0)*0,5*0,2         "napojení D8, D9, D10, D12 a D13"</t>
  </si>
  <si>
    <t>451573111</t>
  </si>
  <si>
    <t>Lože pod potrubí, stoky a drobné objekty v otevřeném výkopu z písku a štěrkopísku do 63 mm</t>
  </si>
  <si>
    <t>1921894097</t>
  </si>
  <si>
    <t>0,5*0,1*22,0</t>
  </si>
  <si>
    <t>919735113</t>
  </si>
  <si>
    <t>Řezání stávajícího živičného krytu nebo podkladu hloubky přes 100 do 150 mm</t>
  </si>
  <si>
    <t>1919648141</t>
  </si>
  <si>
    <t>(1,5*3+2,0)*2         "napojení D11, D12, D13 a D7"</t>
  </si>
  <si>
    <t>961055111</t>
  </si>
  <si>
    <t>Bourání základů z betonu železového</t>
  </si>
  <si>
    <t>1473868797</t>
  </si>
  <si>
    <t>Dešťová kanalizace - bourání podlahy</t>
  </si>
  <si>
    <t>977312114</t>
  </si>
  <si>
    <t>Řezání stávajících betonových mazanin s vyztužením hloubky přes 150 do 200 mm</t>
  </si>
  <si>
    <t>1142860492</t>
  </si>
  <si>
    <t>Dešťová kanalizace - vybourání podlahy</t>
  </si>
  <si>
    <t>(0,5+1,0*2+9,5+2,0)*2         "napojení D8, D9, D10, D12 a D13"</t>
  </si>
  <si>
    <t>985331213</t>
  </si>
  <si>
    <t>Dodatečné vlepování betonářské výztuže včetně vyvrtání a vyčištění otvoru chemickou maltou průměr výztuže 12 mm</t>
  </si>
  <si>
    <t>851650588</t>
  </si>
  <si>
    <t>trny pro spřažení vyspravené ŽB desky - á 1m</t>
  </si>
  <si>
    <t>(0,5+1,0*2+9,5+2,0)*2*0,2         "napojení D8, D9, D10, D12 a D13"</t>
  </si>
  <si>
    <t>13021013</t>
  </si>
  <si>
    <t>tyč ocelová žebírková jakost BSt 500S výztuž do betonu D 12mm</t>
  </si>
  <si>
    <t>1822711153</t>
  </si>
  <si>
    <t>5,6*0,4*0,00089</t>
  </si>
  <si>
    <t>-144394218</t>
  </si>
  <si>
    <t>-1610337560</t>
  </si>
  <si>
    <t>1485529215</t>
  </si>
  <si>
    <t>3,36*9          "předpoklad skládka do 10km"</t>
  </si>
  <si>
    <t>1901888653</t>
  </si>
  <si>
    <t>-700867903</t>
  </si>
  <si>
    <t>-1251186243</t>
  </si>
  <si>
    <t>1,027*9          "předpoklad skládka do 10km"</t>
  </si>
  <si>
    <t>3273173</t>
  </si>
  <si>
    <t>-1622339424</t>
  </si>
  <si>
    <t>721</t>
  </si>
  <si>
    <t>Zdravotechnika - vnitřní kanalizace</t>
  </si>
  <si>
    <t>721173403</t>
  </si>
  <si>
    <t>Potrubí z plastových trub PVC SN4 svodné (ležaté) DN 160</t>
  </si>
  <si>
    <t>-994992624</t>
  </si>
  <si>
    <t>721174057</t>
  </si>
  <si>
    <t>Potrubí z plastových trub polypropylenové dešťové DN 160</t>
  </si>
  <si>
    <t>156257531</t>
  </si>
  <si>
    <t>Dešťové svody</t>
  </si>
  <si>
    <t>14,0*8</t>
  </si>
  <si>
    <t>721290111</t>
  </si>
  <si>
    <t>Zkouška těsnosti kanalizace v objektech vodou do DN 125</t>
  </si>
  <si>
    <t>711440668</t>
  </si>
  <si>
    <t>721R01.4.1</t>
  </si>
  <si>
    <t>Provedení prostupu základu pro napojení nové dešťové kanalizace a zapravení</t>
  </si>
  <si>
    <t>-172821632</t>
  </si>
  <si>
    <t>721R01.4.2</t>
  </si>
  <si>
    <t>Napojení nového dešťového potrubí na stávající</t>
  </si>
  <si>
    <t>233834387</t>
  </si>
  <si>
    <t>998721103</t>
  </si>
  <si>
    <t>Přesun hmot pro vnitřní kanalizace stanovený z hmotnosti přesunovaného materiálu vodorovná dopravní vzdálenost do 50 m v objektech výšky přes 12 do 24 m</t>
  </si>
  <si>
    <t>1028869407</t>
  </si>
  <si>
    <t>01.5 - Rozvod plynu</t>
  </si>
  <si>
    <t>D1 - Měření spotřeby plynu</t>
  </si>
  <si>
    <t>D2 - Vnitřní NTL rozvod plynu na hale</t>
  </si>
  <si>
    <t>D3 - Ostatní položky</t>
  </si>
  <si>
    <t>D1</t>
  </si>
  <si>
    <t>Měření spotřeby plynu</t>
  </si>
  <si>
    <t>R04.1</t>
  </si>
  <si>
    <t>Regulační sada STL/NTL 100 kPa/2 kPa, výkon min 30 m3/hod s příslušenstvím</t>
  </si>
  <si>
    <t>651995730</t>
  </si>
  <si>
    <t>R04.2</t>
  </si>
  <si>
    <t>Plynoměr (neobchodní) G25, rozpěrka, výkon max 40 m3/hod</t>
  </si>
  <si>
    <t>136272819</t>
  </si>
  <si>
    <t>R04.3</t>
  </si>
  <si>
    <t>Kulový kohout DN 50</t>
  </si>
  <si>
    <t>ks</t>
  </si>
  <si>
    <t>-1427320222</t>
  </si>
  <si>
    <t>R04.4</t>
  </si>
  <si>
    <t>Ocelové potrubí DN50 + tvarovky</t>
  </si>
  <si>
    <t>bm</t>
  </si>
  <si>
    <t>-2066732701</t>
  </si>
  <si>
    <t>R04.5</t>
  </si>
  <si>
    <t>Pomocné konzole a objímky</t>
  </si>
  <si>
    <t>-34499606</t>
  </si>
  <si>
    <t>R04.6</t>
  </si>
  <si>
    <t>Manometr kontrolní s uzávěrem, rozsah 0-600 kPa (strana STL)</t>
  </si>
  <si>
    <t>1982446508</t>
  </si>
  <si>
    <t>R04.7</t>
  </si>
  <si>
    <t>Manometr kontrolní s uzávěrem, rozsah 0-10 kPa (strana NTL)</t>
  </si>
  <si>
    <t>1024053024</t>
  </si>
  <si>
    <t>R04.8</t>
  </si>
  <si>
    <t>Úprava (nebo kompletní výměna) stávající skříně instalované na fasádě</t>
  </si>
  <si>
    <t>1920186079</t>
  </si>
  <si>
    <t>D2</t>
  </si>
  <si>
    <t>Vnitřní NTL rozvod plynu na hale</t>
  </si>
  <si>
    <t>R04.9</t>
  </si>
  <si>
    <t>Tlakové flexo potrubí (hadice) pro připojení plynových kotlů, DN20, L=0,3 m</t>
  </si>
  <si>
    <t>-230372803</t>
  </si>
  <si>
    <t>R04.10</t>
  </si>
  <si>
    <t>Tlakové flexo potrubí (hadice) pro připojení plynových kotlů, DN25, L=0,5 m</t>
  </si>
  <si>
    <t>-1207597894</t>
  </si>
  <si>
    <t>R04.11</t>
  </si>
  <si>
    <t>Kulový kohout DN 15 + zátka</t>
  </si>
  <si>
    <t>155657759</t>
  </si>
  <si>
    <t>R04.12</t>
  </si>
  <si>
    <t>Kulový kohout DN 20</t>
  </si>
  <si>
    <t>1812333099</t>
  </si>
  <si>
    <t>R04.13</t>
  </si>
  <si>
    <t>Kulový kohout DN 25</t>
  </si>
  <si>
    <t>-1861514407</t>
  </si>
  <si>
    <t>R04.14</t>
  </si>
  <si>
    <t>Kulový kohout DN 32</t>
  </si>
  <si>
    <t>1887561393</t>
  </si>
  <si>
    <t>R04.15</t>
  </si>
  <si>
    <t>Kulový kohout DN 65</t>
  </si>
  <si>
    <t>886533189</t>
  </si>
  <si>
    <t>R04.16</t>
  </si>
  <si>
    <t>-467687295</t>
  </si>
  <si>
    <t>R04.17</t>
  </si>
  <si>
    <t>-1233986149</t>
  </si>
  <si>
    <t>R04.18</t>
  </si>
  <si>
    <t>Ocelové potrubí DN65 + tvarovky</t>
  </si>
  <si>
    <t>2010477800</t>
  </si>
  <si>
    <t>R04.19</t>
  </si>
  <si>
    <t>2036033863</t>
  </si>
  <si>
    <t>R04.20</t>
  </si>
  <si>
    <t>Ocelové potrubí DN32 + tvarovky</t>
  </si>
  <si>
    <t>-1895530514</t>
  </si>
  <si>
    <t>R04.21</t>
  </si>
  <si>
    <t>Ocelové potrubí DN25 + tvarovky</t>
  </si>
  <si>
    <t>644903548</t>
  </si>
  <si>
    <t>R04.22</t>
  </si>
  <si>
    <t>Ocelové potrubí DN20 + tvarovky</t>
  </si>
  <si>
    <t>489982460</t>
  </si>
  <si>
    <t>R04.23</t>
  </si>
  <si>
    <t>Ocelové potrubí DN15 + tvarovky</t>
  </si>
  <si>
    <t>-993457770</t>
  </si>
  <si>
    <t>R04.24</t>
  </si>
  <si>
    <t>Nátěry potrubí</t>
  </si>
  <si>
    <t>soubor</t>
  </si>
  <si>
    <t>-983217165</t>
  </si>
  <si>
    <t>D3</t>
  </si>
  <si>
    <t>Ostatní položky</t>
  </si>
  <si>
    <t>R04.25</t>
  </si>
  <si>
    <t>Pomocné konstrukce ocelové, závěsy a konzole pro instalaci rozvodu plynu</t>
  </si>
  <si>
    <t>-329665056</t>
  </si>
  <si>
    <t>R04.26</t>
  </si>
  <si>
    <t>Svařovací technika a plyny</t>
  </si>
  <si>
    <t>543839209</t>
  </si>
  <si>
    <t>R04.27</t>
  </si>
  <si>
    <t>Uzemnění zařízení</t>
  </si>
  <si>
    <t>806668790</t>
  </si>
  <si>
    <t>R04.28</t>
  </si>
  <si>
    <t>Objímky pro uchycení potrubí DN20-DN65</t>
  </si>
  <si>
    <t>728968762</t>
  </si>
  <si>
    <t>R04.29</t>
  </si>
  <si>
    <t>Chráničky potrubí přes stavební konstrukce včetně vytmelení a ucpávek</t>
  </si>
  <si>
    <t>-465489566</t>
  </si>
  <si>
    <t>R04.30</t>
  </si>
  <si>
    <t>995825691</t>
  </si>
  <si>
    <t>R04.31</t>
  </si>
  <si>
    <t>Provozní zkoušky, tlakové zkoušky</t>
  </si>
  <si>
    <t>-1024179852</t>
  </si>
  <si>
    <t>R04.32</t>
  </si>
  <si>
    <t>Revize</t>
  </si>
  <si>
    <t>-683123</t>
  </si>
  <si>
    <t>R04.33</t>
  </si>
  <si>
    <t>Zaškolení obsluhy, předávací protokoly a zprávy</t>
  </si>
  <si>
    <t>-275713751</t>
  </si>
  <si>
    <t>R04.34</t>
  </si>
  <si>
    <t>Drobné stavební přípomoce, lešení (montážní plošina)</t>
  </si>
  <si>
    <t>463324937</t>
  </si>
  <si>
    <t>R04.35</t>
  </si>
  <si>
    <t>Úklid pracoviště, odvoz a likvidace odpadů spojených s montáží</t>
  </si>
  <si>
    <t>-2041646038</t>
  </si>
  <si>
    <t>R04.36</t>
  </si>
  <si>
    <t>Zaměření stavby, technická příprava, realizační dokumentace, dokumentace skutečného provedení</t>
  </si>
  <si>
    <t>1440308147</t>
  </si>
  <si>
    <t>01.6 - Vzduchotechnika</t>
  </si>
  <si>
    <t>D1 - Zařízení č.1: Větrání toalet</t>
  </si>
  <si>
    <t>D2 - Zařízení č.2: Větrání hygienického zázemí</t>
  </si>
  <si>
    <t>D3 - Zařízení č.3: Větrání mistroven</t>
  </si>
  <si>
    <t>D4 - Zařízení č.4: odsávání od navařování</t>
  </si>
  <si>
    <t>D5 - Odsávání svařovacích boxů</t>
  </si>
  <si>
    <t>Zařízení č.1: Větrání toalet</t>
  </si>
  <si>
    <t>R05.1</t>
  </si>
  <si>
    <t>Kompaktní vzduchotechnická jednotka Remak Vento 40-20 ve vnitřním provedení, ventilátory volná oběžná kola, akustický plášť 30 mm ve složení: přívodní část filtrační komora s kapsovým filtrem G4,, vodní dohřívač 7 kW, voda 55/45st.C dpw do 7kPa, , ventilátor přívodu vzduchu V=700 m3/hod. dpext=100Pa elektromotor do 0.2 kW. Příslušenství, manžety, těsné uzavírací klapky, rám, opravné servisní vypínače, sifon. Šéfmontáž a zprovoznění jednotky odborným zástupcem výrobce. Maximální rozměry jednotky v275; š540; d1440 mm hladina akustického tlaku 1m od jednotky do 66 dB(A). Jednotka bude osazena autonomní MaR.</t>
  </si>
  <si>
    <t>-2030113470</t>
  </si>
  <si>
    <t>Poznámka k položce:
Zadavatel umožňuje použití i jiných kvalitativně a technicky rovnocenných  nebo lepších řešení.</t>
  </si>
  <si>
    <t>R05.2</t>
  </si>
  <si>
    <t>MaR VZT komponenty</t>
  </si>
  <si>
    <t>-589610895</t>
  </si>
  <si>
    <t>R05.3</t>
  </si>
  <si>
    <t>MaR VZT zprovoznění</t>
  </si>
  <si>
    <t>-894785188</t>
  </si>
  <si>
    <t>R05.4</t>
  </si>
  <si>
    <t>Čtyřhranné plechové potrubí, izolované kaučukovou izolací o tl. min. 28 mm</t>
  </si>
  <si>
    <t>-1413218255</t>
  </si>
  <si>
    <t>R05.5</t>
  </si>
  <si>
    <t>Spiro potrubí o průměru 200 mm izolované kaučukovou izolací o tl. min. 28 mm</t>
  </si>
  <si>
    <t>758724056</t>
  </si>
  <si>
    <t>R05.6</t>
  </si>
  <si>
    <t>Potrubní ventilátor RVK 125 L</t>
  </si>
  <si>
    <t>-1359952504</t>
  </si>
  <si>
    <t>R05.7</t>
  </si>
  <si>
    <t>Spiro potrubí o průměru 100 mm, včetně tvarovek</t>
  </si>
  <si>
    <t>-1145228216</t>
  </si>
  <si>
    <t>R05.8</t>
  </si>
  <si>
    <t>Spiro potrubí o průměru 125 mm, včetně tvarovek</t>
  </si>
  <si>
    <t>-390874340</t>
  </si>
  <si>
    <t>R05.9</t>
  </si>
  <si>
    <t>Spiro potrubí o průměru 200 mm, včetně tvarovek</t>
  </si>
  <si>
    <t>-1643686778</t>
  </si>
  <si>
    <t>R05.10</t>
  </si>
  <si>
    <t>Těsná zpěrná klapka o průměru 125 mm</t>
  </si>
  <si>
    <t>-444710258</t>
  </si>
  <si>
    <t>R05.11</t>
  </si>
  <si>
    <t>Ventil odvodní plechový 100 mm</t>
  </si>
  <si>
    <t>1313154512</t>
  </si>
  <si>
    <t>R05.12</t>
  </si>
  <si>
    <t>Kruhový tlumič hluku o jmenovitém průměru 125 mm, System-Air LDC 125-900</t>
  </si>
  <si>
    <t>-768401093</t>
  </si>
  <si>
    <t>R05.13</t>
  </si>
  <si>
    <t>Pomocné konstrukce, objímky, konzlole, chráničky potrubí, hydroizolační zatmelení</t>
  </si>
  <si>
    <t>-191116534</t>
  </si>
  <si>
    <t>R05.14</t>
  </si>
  <si>
    <t>Drobný a pomocný materiál</t>
  </si>
  <si>
    <t>102980573</t>
  </si>
  <si>
    <t>R05.15</t>
  </si>
  <si>
    <t>-448001944</t>
  </si>
  <si>
    <t>R05.16</t>
  </si>
  <si>
    <t>Vyregulování a uvedení do provozu (5 hod práce)</t>
  </si>
  <si>
    <t>-1059330683</t>
  </si>
  <si>
    <t>R05.17</t>
  </si>
  <si>
    <t>Provozní zkoušky (10 hod práce)</t>
  </si>
  <si>
    <t>-540563694</t>
  </si>
  <si>
    <t>R05.18</t>
  </si>
  <si>
    <t>-2092170290</t>
  </si>
  <si>
    <t>R05.19</t>
  </si>
  <si>
    <t>Úklid pracoviště</t>
  </si>
  <si>
    <t>-469862712</t>
  </si>
  <si>
    <t>R05.20</t>
  </si>
  <si>
    <t>Lešení a pomocné plošiny</t>
  </si>
  <si>
    <t>-1065223363</t>
  </si>
  <si>
    <t>Zařízení č.2: Větrání hygienického zázemí</t>
  </si>
  <si>
    <t>R05.21</t>
  </si>
  <si>
    <t>Kompaktní vzduchotechnická jednotka Remak Remak AeroMaster FP 2.7 ve vnitřním provedení, ventilátory volná oběžná kola, akustický plášť 50 mm ve složení: přívodní část filtrační komora s kapsovým filtrem G4,deskovýrekuperační výměník s účinností min. 75% (venkovní vzduchu -15st.C odsávaný 20st.C), vodní dohřívač 4 kW (se směšovacím uzlem), voda 55/45st.C dpw do 7kPa, ventilátor přívodu vzduchu V=1.400m3/hod. dpext=300Pa elektromotor do 0,55kW. Odvodní část filtrační komora s kapsovým filtrem G4, deskovýí rekuperační výměník, ventilátor odvodu vzduchu V=1.400m3/hod. dpext=300Pa, elektromotor do 0.55kW. Příslušenství, manžety, těsné uzavírací klapky, rám, opravné servisní vypínače, sifon. Jednotku na stavbu dodat v kompletně rozloženém stavu - stěhování skrze úzké dveře. Šéfmontáž a zprovoznění jednotky odborným zástupcem výrobce. Maximální rozměry jednotky v395; š1660; d2820 mm (omezený prostor v podkroví), hladina akustického tlaku 1m od jednotky do 66 dB(A). Jednotka bude osazena autonomní MaR.</t>
  </si>
  <si>
    <t>-502878549</t>
  </si>
  <si>
    <t>R05.22</t>
  </si>
  <si>
    <t>-1614300178</t>
  </si>
  <si>
    <t>R05.23</t>
  </si>
  <si>
    <t>-189234213</t>
  </si>
  <si>
    <t>R05.24</t>
  </si>
  <si>
    <t>Čtyřhranné plechové potrubí</t>
  </si>
  <si>
    <t>356589285</t>
  </si>
  <si>
    <t>R05.25</t>
  </si>
  <si>
    <t>929106073</t>
  </si>
  <si>
    <t>R05.26</t>
  </si>
  <si>
    <t>357475270</t>
  </si>
  <si>
    <t>R05.27</t>
  </si>
  <si>
    <t>-309443538</t>
  </si>
  <si>
    <t>R05.28</t>
  </si>
  <si>
    <t>-909765298</t>
  </si>
  <si>
    <t>R05.29</t>
  </si>
  <si>
    <t>Spiro potrubí o průměru 315 mm, včetně tvarovek</t>
  </si>
  <si>
    <t>-1271759128</t>
  </si>
  <si>
    <t>R05.30</t>
  </si>
  <si>
    <t>Spiro potrubí o průměru 315 mm izolované kaučukovou izolací o tl. min. 28 mm</t>
  </si>
  <si>
    <t>-1552020047</t>
  </si>
  <si>
    <t>R05.31</t>
  </si>
  <si>
    <t>Kruhový tlumič hluku o jmenovitém průměru 315 mm System-Air LDC 315-1000</t>
  </si>
  <si>
    <t>-1075630139</t>
  </si>
  <si>
    <t>R05.32</t>
  </si>
  <si>
    <t>314630261</t>
  </si>
  <si>
    <t>R05.33</t>
  </si>
  <si>
    <t>Ventil přívodní plechový 125 mm</t>
  </si>
  <si>
    <t>-1931870608</t>
  </si>
  <si>
    <t>R05.34</t>
  </si>
  <si>
    <t>Ventil přívodní plechový 100 mm</t>
  </si>
  <si>
    <t>-1111984589</t>
  </si>
  <si>
    <t>R05.35</t>
  </si>
  <si>
    <t>1128297903</t>
  </si>
  <si>
    <t>R05.36</t>
  </si>
  <si>
    <t>-413751737</t>
  </si>
  <si>
    <t>R05.37</t>
  </si>
  <si>
    <t>-1087937360</t>
  </si>
  <si>
    <t>R05.38</t>
  </si>
  <si>
    <t>630124338</t>
  </si>
  <si>
    <t>R05.39</t>
  </si>
  <si>
    <t>939434707</t>
  </si>
  <si>
    <t>R05.40</t>
  </si>
  <si>
    <t>162516714</t>
  </si>
  <si>
    <t>R05.41</t>
  </si>
  <si>
    <t>799873909</t>
  </si>
  <si>
    <t>R05.42</t>
  </si>
  <si>
    <t>638822062</t>
  </si>
  <si>
    <t>Zařízení č.3: Větrání mistroven</t>
  </si>
  <si>
    <t>R05.43</t>
  </si>
  <si>
    <t>Potrubní ventilátor RVK 160E2-L SILEO</t>
  </si>
  <si>
    <t>-295237393</t>
  </si>
  <si>
    <t>R05.44</t>
  </si>
  <si>
    <t>Elektrický ohřívač CB 160/5,0 400V/2</t>
  </si>
  <si>
    <t>-635100315</t>
  </si>
  <si>
    <t>R05.45</t>
  </si>
  <si>
    <t>Filtrační box FFR/S 160</t>
  </si>
  <si>
    <t>-638503748</t>
  </si>
  <si>
    <t>R05.46</t>
  </si>
  <si>
    <t>-1364221305</t>
  </si>
  <si>
    <t>R05.47</t>
  </si>
  <si>
    <t>Spiro potrubí o průměru 160 mm, včetně tvarovek</t>
  </si>
  <si>
    <t>1336071577</t>
  </si>
  <si>
    <t>R05.48</t>
  </si>
  <si>
    <t>Spiro potrubí o průměru 160 mm izolované kaučukovou izolací o tl. min. 28 mm</t>
  </si>
  <si>
    <t>274466172</t>
  </si>
  <si>
    <t>R05.49</t>
  </si>
  <si>
    <t>2083558677</t>
  </si>
  <si>
    <t>R05.50</t>
  </si>
  <si>
    <t>2143439369</t>
  </si>
  <si>
    <t>R05.51</t>
  </si>
  <si>
    <t>Kruhový tlumič hluku o jmenovitém průměru 160 mm, System-Air LDC 160-900</t>
  </si>
  <si>
    <t>755080729</t>
  </si>
  <si>
    <t>R05.52</t>
  </si>
  <si>
    <t>1163024291</t>
  </si>
  <si>
    <t>R05.53</t>
  </si>
  <si>
    <t>587020824</t>
  </si>
  <si>
    <t>R05.54</t>
  </si>
  <si>
    <t>-1427719080</t>
  </si>
  <si>
    <t>R05.55</t>
  </si>
  <si>
    <t>1211814911</t>
  </si>
  <si>
    <t>R05.56</t>
  </si>
  <si>
    <t>263004015</t>
  </si>
  <si>
    <t>R05.57</t>
  </si>
  <si>
    <t>-880502908</t>
  </si>
  <si>
    <t>R05.58</t>
  </si>
  <si>
    <t>-880808168</t>
  </si>
  <si>
    <t>R05.59</t>
  </si>
  <si>
    <t>-1959484256</t>
  </si>
  <si>
    <t>D4</t>
  </si>
  <si>
    <t>Zařízení č.4: odsávání od navařování</t>
  </si>
  <si>
    <t>R05.60</t>
  </si>
  <si>
    <t>FilterBox Wall A 400V/3ph/50Hz/ N29 /Pneu., montáž na zeď</t>
  </si>
  <si>
    <t>-110297892</t>
  </si>
  <si>
    <t>D5</t>
  </si>
  <si>
    <t>Odsávání svařovacích boxů</t>
  </si>
  <si>
    <t>R05.61</t>
  </si>
  <si>
    <t>458036641</t>
  </si>
  <si>
    <t>R05.62</t>
  </si>
  <si>
    <t>-770952488</t>
  </si>
  <si>
    <t>R05.63</t>
  </si>
  <si>
    <t>Flexi hadice Gumex PROTAPE PUR 330 průměr 160 mm</t>
  </si>
  <si>
    <t>1539692316</t>
  </si>
  <si>
    <t>R05.64</t>
  </si>
  <si>
    <t>Přeložení sávajících ventilátorů</t>
  </si>
  <si>
    <t>-130087070</t>
  </si>
  <si>
    <t>01.7 - Vytápění</t>
  </si>
  <si>
    <t>D1 - Část 1. - vytápění haly</t>
  </si>
  <si>
    <t>D3 - Část 2. - vytápění vestavby č. 2</t>
  </si>
  <si>
    <t>D4 - Část 3. - vytápění vestavby č. 3 a 5</t>
  </si>
  <si>
    <t>Část 1. - vytápění haly</t>
  </si>
  <si>
    <t>R06.1</t>
  </si>
  <si>
    <t>světlý plynový infrazářič MKV 25, vodorovné provedení s předřazenou mřížkou, tepelný výkon 24,0 kW, jednostupňový, palivo - zemní plyn G20</t>
  </si>
  <si>
    <t>-1549752488</t>
  </si>
  <si>
    <t>Poznámka k položce:
Zadavatel umožňuje použití i jiných kvalitativně a technicky rovnocenných nebo lepších řešení.</t>
  </si>
  <si>
    <t>R06.1.1</t>
  </si>
  <si>
    <t>světlý plynový infrazářič MKV 18, vodorovné provedení s předřazenou mřížkou, tepelný výkon 17,5 kW, jednostupňový, palivo - zemní plyn G20</t>
  </si>
  <si>
    <t>1455414129</t>
  </si>
  <si>
    <t>R06.2</t>
  </si>
  <si>
    <t>uvedení do provozu, seřízení</t>
  </si>
  <si>
    <t>62868648</t>
  </si>
  <si>
    <t>R06.3</t>
  </si>
  <si>
    <t>plynová připojovací hadice L=1000 mm</t>
  </si>
  <si>
    <t>-2005217315</t>
  </si>
  <si>
    <t>R06.4</t>
  </si>
  <si>
    <t>odvod spalin / přívod spalovacího vzduchu - vertikální AL provedení střechou ( cca 5 m )</t>
  </si>
  <si>
    <t>-1607427703</t>
  </si>
  <si>
    <t>R06.5</t>
  </si>
  <si>
    <t>gumová těsnící manžeta DFE 7</t>
  </si>
  <si>
    <t>-202681484</t>
  </si>
  <si>
    <t>R06.6</t>
  </si>
  <si>
    <t>uzlový řetízek K32/3,1/12 pro zavěšení infrazářičů a společných odvodů spalin / přívodů spalovacího vzduchu</t>
  </si>
  <si>
    <t>1823567349</t>
  </si>
  <si>
    <t>R06.7</t>
  </si>
  <si>
    <t>regulační skříňka RA-T3</t>
  </si>
  <si>
    <t>759641730</t>
  </si>
  <si>
    <t>R06.8</t>
  </si>
  <si>
    <t>regulační skříňka RA-T2</t>
  </si>
  <si>
    <t>-347779290</t>
  </si>
  <si>
    <t>R06.9</t>
  </si>
  <si>
    <t>čidlo výsledné teploty</t>
  </si>
  <si>
    <t>1900364528</t>
  </si>
  <si>
    <t>R06.10</t>
  </si>
  <si>
    <t>-1353319242</t>
  </si>
  <si>
    <t>R06.11</t>
  </si>
  <si>
    <t>-5667383</t>
  </si>
  <si>
    <t>R06.12</t>
  </si>
  <si>
    <t>1487546973</t>
  </si>
  <si>
    <t>R06.13</t>
  </si>
  <si>
    <t>-381953093</t>
  </si>
  <si>
    <t>R06.14</t>
  </si>
  <si>
    <t>-928633979</t>
  </si>
  <si>
    <t>R06.15</t>
  </si>
  <si>
    <t>-1564066794</t>
  </si>
  <si>
    <t>R06.16</t>
  </si>
  <si>
    <t>1702767011</t>
  </si>
  <si>
    <t>R06.17</t>
  </si>
  <si>
    <t>Zaměření stavby, technická příprava, dokumentace skutečného provedení</t>
  </si>
  <si>
    <t>1412566263</t>
  </si>
  <si>
    <t>R06.18</t>
  </si>
  <si>
    <t>stavební úpravy</t>
  </si>
  <si>
    <t>2121271914</t>
  </si>
  <si>
    <t>Část 2. - vytápění vestavby č. 2</t>
  </si>
  <si>
    <t>R06.19</t>
  </si>
  <si>
    <t>SESTAVA KONDENZAČNÍHO TURBO KOTLE GEMINOX THRS 19 DUO</t>
  </si>
  <si>
    <t>1664367609</t>
  </si>
  <si>
    <t>R06.20</t>
  </si>
  <si>
    <t>Koncentrický komín Geminox</t>
  </si>
  <si>
    <t>-1449620650</t>
  </si>
  <si>
    <t>R06.21</t>
  </si>
  <si>
    <t>Zprovoznění a instalace MaR</t>
  </si>
  <si>
    <t>-1407505736</t>
  </si>
  <si>
    <t>R06.22</t>
  </si>
  <si>
    <t>Expanzní nádoba Regulus SH 040</t>
  </si>
  <si>
    <t>-1924673964</t>
  </si>
  <si>
    <t>R06.23</t>
  </si>
  <si>
    <t>Vícevrstvé potrubí 16x2 PEX-AL-PEX Giacomini R999 + lisované tvarovky dle dodavatele</t>
  </si>
  <si>
    <t>436126619</t>
  </si>
  <si>
    <t>R06.24</t>
  </si>
  <si>
    <t>Vícevrstvé potrubí 18x2 PEX-AL-PEX Giacomini R999 + lisované tvarovky dle dodavatele</t>
  </si>
  <si>
    <t>-1289416842</t>
  </si>
  <si>
    <t>R06.25</t>
  </si>
  <si>
    <t>Vícevrstvé potrubí 20x2,5 PEX-AL-PEX Giacomini R999 + lisované tvarovky dle dodavatele</t>
  </si>
  <si>
    <t>747465831</t>
  </si>
  <si>
    <t>R06.26</t>
  </si>
  <si>
    <t>Vícevrstvé potrubí 26x3 PEX-AL-PEX Giacomini R999 + lisované tvarovky dle dodavatele</t>
  </si>
  <si>
    <t>124752934</t>
  </si>
  <si>
    <t>R06.27</t>
  </si>
  <si>
    <t>Vícevrstvé potrubí 32x3 PEX-AL-PEX Giacomini R999 + lisované tvarovky dle dodavatele</t>
  </si>
  <si>
    <t>496931424</t>
  </si>
  <si>
    <t>R06.28</t>
  </si>
  <si>
    <t>Izolace potrubí pro potrubí DN16, ? ? 0.046 W/(mK) při 0 °C, µ ?2247, tl. 13 mm</t>
  </si>
  <si>
    <t>-537729872</t>
  </si>
  <si>
    <t>R06.29</t>
  </si>
  <si>
    <t>Izolace potrubí pro potrubí DN18, ? ? 0.046 W/(mK) při 0 °C, µ ?2247, tl. 20 mm</t>
  </si>
  <si>
    <t>1687251424</t>
  </si>
  <si>
    <t>R06.30</t>
  </si>
  <si>
    <t>Izolace potrubí pro potrubí DN20, ? ? 0.046 W/(mK) při 0 °C, µ ?2247, tl. 20 mm</t>
  </si>
  <si>
    <t>889997240</t>
  </si>
  <si>
    <t>R06.31</t>
  </si>
  <si>
    <t>Izolace potrubí pro potrubí DN26, ? ? 0.046 W/(mK) při 0 °C, µ ?2247, tl. 20 mm</t>
  </si>
  <si>
    <t>1287064750</t>
  </si>
  <si>
    <t>R06.32</t>
  </si>
  <si>
    <t>Izolace potrubí pro potrubí DN32, ? ? 0.046 W/(mK) při 0 °C, µ ?2247, tl. 20 mm</t>
  </si>
  <si>
    <t>431103413</t>
  </si>
  <si>
    <t>R06.33</t>
  </si>
  <si>
    <t>Deskové otopné těleso v provedení VK 21 - 600 x 1400</t>
  </si>
  <si>
    <t>-350623997</t>
  </si>
  <si>
    <t>R06.34</t>
  </si>
  <si>
    <t>Deskové otopné těleso v provedení VK 21 - 600 x 1100</t>
  </si>
  <si>
    <t>-321097150</t>
  </si>
  <si>
    <t>R06.35</t>
  </si>
  <si>
    <t>Deskové otopné těleso v provedení VK 21 - 600 x 800</t>
  </si>
  <si>
    <t>-1763397786</t>
  </si>
  <si>
    <t>R06.36</t>
  </si>
  <si>
    <t>Deskové otopné těleso v provedení VK 21 - 600 x 400</t>
  </si>
  <si>
    <t>1627631804</t>
  </si>
  <si>
    <t>R06.37</t>
  </si>
  <si>
    <t>Deskové otopné těleso v provedení VK 21 - 700 x 1400</t>
  </si>
  <si>
    <t>358715397</t>
  </si>
  <si>
    <t>R06.38</t>
  </si>
  <si>
    <t>Sada pro tělesa VK, rohová R388SH-7</t>
  </si>
  <si>
    <t>-1419684654</t>
  </si>
  <si>
    <t>R06.39</t>
  </si>
  <si>
    <t>Aditiva pro úpravu vody otopné soustavy</t>
  </si>
  <si>
    <t>188241558</t>
  </si>
  <si>
    <t>R06.40</t>
  </si>
  <si>
    <t>-497517806</t>
  </si>
  <si>
    <t>R06.41</t>
  </si>
  <si>
    <t>1131540785</t>
  </si>
  <si>
    <t>R06.42</t>
  </si>
  <si>
    <t>1325104698</t>
  </si>
  <si>
    <t>R06.43</t>
  </si>
  <si>
    <t>1581548041</t>
  </si>
  <si>
    <t>R06.44</t>
  </si>
  <si>
    <t>-1189551216</t>
  </si>
  <si>
    <t>R06.45</t>
  </si>
  <si>
    <t>-2055692349</t>
  </si>
  <si>
    <t>R06.46</t>
  </si>
  <si>
    <t>-329885393</t>
  </si>
  <si>
    <t>R06.47</t>
  </si>
  <si>
    <t>1344323063</t>
  </si>
  <si>
    <t>R06.48</t>
  </si>
  <si>
    <t>1413643350</t>
  </si>
  <si>
    <t>Část 3. - vytápění vestavby č. 3 a 5</t>
  </si>
  <si>
    <t>R06.49</t>
  </si>
  <si>
    <t>SESTAVA KONDENZAČNÍHO TURBO KOTLE GEMINOX THRS 9 DUO</t>
  </si>
  <si>
    <t>-1201498491</t>
  </si>
  <si>
    <t>R06.50</t>
  </si>
  <si>
    <t>2000279955</t>
  </si>
  <si>
    <t>R06.51</t>
  </si>
  <si>
    <t>-1109244187</t>
  </si>
  <si>
    <t>R06.52</t>
  </si>
  <si>
    <t>Expanzní nádoba Regulus SH 025</t>
  </si>
  <si>
    <t>1422813750</t>
  </si>
  <si>
    <t>R06.53</t>
  </si>
  <si>
    <t>-135315148</t>
  </si>
  <si>
    <t>R06.54</t>
  </si>
  <si>
    <t>-1003080904</t>
  </si>
  <si>
    <t>R06.55</t>
  </si>
  <si>
    <t>-803593046</t>
  </si>
  <si>
    <t>R06.56</t>
  </si>
  <si>
    <t>-1216395653</t>
  </si>
  <si>
    <t>R06.57</t>
  </si>
  <si>
    <t>2084283898</t>
  </si>
  <si>
    <t>R06.58</t>
  </si>
  <si>
    <t>511259041</t>
  </si>
  <si>
    <t>R06.59</t>
  </si>
  <si>
    <t>-205406598</t>
  </si>
  <si>
    <t>R06.60</t>
  </si>
  <si>
    <t>-339410244</t>
  </si>
  <si>
    <t>R06.61</t>
  </si>
  <si>
    <t>-1108496276</t>
  </si>
  <si>
    <t>R06.62</t>
  </si>
  <si>
    <t>185842208</t>
  </si>
  <si>
    <t>R06.63</t>
  </si>
  <si>
    <t>Deskové otopné těleso v provedení VK 21 - 600 x 600</t>
  </si>
  <si>
    <t>882646316</t>
  </si>
  <si>
    <t>R06.64</t>
  </si>
  <si>
    <t>-20978837</t>
  </si>
  <si>
    <t>R06.65</t>
  </si>
  <si>
    <t>-1525117788</t>
  </si>
  <si>
    <t>R06.66</t>
  </si>
  <si>
    <t>-256094027</t>
  </si>
  <si>
    <t>R06.67</t>
  </si>
  <si>
    <t>-1000695272</t>
  </si>
  <si>
    <t>R06.68</t>
  </si>
  <si>
    <t>-1079498286</t>
  </si>
  <si>
    <t>R06.69</t>
  </si>
  <si>
    <t>-544506774</t>
  </si>
  <si>
    <t>R06.70</t>
  </si>
  <si>
    <t>1621981541</t>
  </si>
  <si>
    <t>R06.71</t>
  </si>
  <si>
    <t>2042037908</t>
  </si>
  <si>
    <t>R06.72</t>
  </si>
  <si>
    <t>528236274</t>
  </si>
  <si>
    <t>R06.73</t>
  </si>
  <si>
    <t>951508263</t>
  </si>
  <si>
    <t>R06.74</t>
  </si>
  <si>
    <t>-1872244427</t>
  </si>
  <si>
    <t>Poznámka k položce:
S DPH (21%)</t>
  </si>
  <si>
    <t>01.8 - Elektroinstalace</t>
  </si>
  <si>
    <t>D1 - Dodávky zařízení</t>
  </si>
  <si>
    <t>D2 - Materiál elektromontážní</t>
  </si>
  <si>
    <t>D3 - Materiál další obory</t>
  </si>
  <si>
    <t>D4 - Elektromontáže</t>
  </si>
  <si>
    <t>D5 - Zemní práce</t>
  </si>
  <si>
    <t>D6 - Ostatní náklady</t>
  </si>
  <si>
    <t>D7 - Ochranné a pracovní pomůcky</t>
  </si>
  <si>
    <t>D8 - Revize</t>
  </si>
  <si>
    <t>D9 - Ostatní a vedlejší náklady</t>
  </si>
  <si>
    <t>Dodávky zařízení</t>
  </si>
  <si>
    <t>713186</t>
  </si>
  <si>
    <t>skříňZasu Mi78239 IP43 2x230V 400V/16/32A/5p jist</t>
  </si>
  <si>
    <t>1613146302</t>
  </si>
  <si>
    <t>716115</t>
  </si>
  <si>
    <t>ovládací skříň osvětlení</t>
  </si>
  <si>
    <t>252848331</t>
  </si>
  <si>
    <t>552411</t>
  </si>
  <si>
    <t>N-nouzové svítidlo 3W, 1hod</t>
  </si>
  <si>
    <t>-673300834</t>
  </si>
  <si>
    <t>345103</t>
  </si>
  <si>
    <t>podlahová krabice Pandora48 470x470mm/85-115mm</t>
  </si>
  <si>
    <t>-574350229</t>
  </si>
  <si>
    <t>345141</t>
  </si>
  <si>
    <t>OBB nosič přístroje do krabice</t>
  </si>
  <si>
    <t>-1718438169</t>
  </si>
  <si>
    <t>345131</t>
  </si>
  <si>
    <t>VPC víko otvírací čtvercové IP30/280mm</t>
  </si>
  <si>
    <t>1920725325</t>
  </si>
  <si>
    <t>509101</t>
  </si>
  <si>
    <t>B - LED svítidlo, 52W</t>
  </si>
  <si>
    <t>610394010</t>
  </si>
  <si>
    <t>509004</t>
  </si>
  <si>
    <t>E - LED svítidlo, 27W</t>
  </si>
  <si>
    <t>1330475589</t>
  </si>
  <si>
    <t>509003</t>
  </si>
  <si>
    <t>D - LED svítidlo, 26W</t>
  </si>
  <si>
    <t>-1809237103</t>
  </si>
  <si>
    <t>509002</t>
  </si>
  <si>
    <t>C - LED svítidlo, 34W</t>
  </si>
  <si>
    <t>-95528879</t>
  </si>
  <si>
    <t>521011</t>
  </si>
  <si>
    <t>A - LED svítidlo 200W</t>
  </si>
  <si>
    <t>-1211933002</t>
  </si>
  <si>
    <t>521023</t>
  </si>
  <si>
    <t>G - LED svítidlo, 27W</t>
  </si>
  <si>
    <t>-1587778479</t>
  </si>
  <si>
    <t>549111</t>
  </si>
  <si>
    <t>R - LED reflektor s čidlem, 100W</t>
  </si>
  <si>
    <t>-196738266</t>
  </si>
  <si>
    <t>521023.1</t>
  </si>
  <si>
    <t>F - LED svítidlo, 47W</t>
  </si>
  <si>
    <t>52530159</t>
  </si>
  <si>
    <t>731231</t>
  </si>
  <si>
    <t>rozvaděč R1</t>
  </si>
  <si>
    <t>-2009454779</t>
  </si>
  <si>
    <t>731311</t>
  </si>
  <si>
    <t>rozvaděč R2</t>
  </si>
  <si>
    <t>-184665194</t>
  </si>
  <si>
    <t>731311.1</t>
  </si>
  <si>
    <t>rozvaděč R3</t>
  </si>
  <si>
    <t>400262266</t>
  </si>
  <si>
    <t>731311.2</t>
  </si>
  <si>
    <t>rozvaděč R5</t>
  </si>
  <si>
    <t>-29799457</t>
  </si>
  <si>
    <t>R01.8.1</t>
  </si>
  <si>
    <t>Koncová napájecí skříň 400 A</t>
  </si>
  <si>
    <t>-341642864</t>
  </si>
  <si>
    <t>R01.8.2</t>
  </si>
  <si>
    <t>Rovná délka distribuční 3M 400 A</t>
  </si>
  <si>
    <t>-999451392</t>
  </si>
  <si>
    <t>R01.8.3</t>
  </si>
  <si>
    <t>Rovná délka distribuční 5M 400 A</t>
  </si>
  <si>
    <t>-712123638</t>
  </si>
  <si>
    <t>R01.8.4</t>
  </si>
  <si>
    <t>Univerzální držák 100-400 A</t>
  </si>
  <si>
    <t>-2065232545</t>
  </si>
  <si>
    <t>R01.8.5</t>
  </si>
  <si>
    <t>Vývodní skříň 100A pojistková 22X58</t>
  </si>
  <si>
    <t>757922082</t>
  </si>
  <si>
    <t>R01.8.6</t>
  </si>
  <si>
    <t>Koncová napájecí skříň 800-1000 A levá</t>
  </si>
  <si>
    <t>-2018675428</t>
  </si>
  <si>
    <t>R01.8.7</t>
  </si>
  <si>
    <t>Rovná délka distribuční 3M 800 A</t>
  </si>
  <si>
    <t>952622119</t>
  </si>
  <si>
    <t>R01.8.8</t>
  </si>
  <si>
    <t>Rovná délka distribuční 5M 800 A</t>
  </si>
  <si>
    <t>-1251258845</t>
  </si>
  <si>
    <t>R01.8.9</t>
  </si>
  <si>
    <t>Univerzální držák 500-1000 A</t>
  </si>
  <si>
    <t>1783412912</t>
  </si>
  <si>
    <t>R01.8.10</t>
  </si>
  <si>
    <t>-886958981</t>
  </si>
  <si>
    <t>436679</t>
  </si>
  <si>
    <t>blok odpínače SE-BL-J1600-V001 3pol pro BL1600</t>
  </si>
  <si>
    <t>1541166677</t>
  </si>
  <si>
    <t>436672</t>
  </si>
  <si>
    <t>spoušť SE-BL-1600-DTV3 630-1600A distri proBL1600</t>
  </si>
  <si>
    <t>944743689</t>
  </si>
  <si>
    <t>436686</t>
  </si>
  <si>
    <t>spoušť podpěťová SP-BL-X230 230Vac/220Vdc pro BL</t>
  </si>
  <si>
    <t>1822166585</t>
  </si>
  <si>
    <t>483211</t>
  </si>
  <si>
    <t>elektroměr 3fázový nepřímý ET411 x/5A</t>
  </si>
  <si>
    <t>-645411502</t>
  </si>
  <si>
    <t>Materiál elektromontážní</t>
  </si>
  <si>
    <t>101005</t>
  </si>
  <si>
    <t>kabel CYKY 2x1,5</t>
  </si>
  <si>
    <t>-1656347961</t>
  </si>
  <si>
    <t>101105</t>
  </si>
  <si>
    <t>kabel CYKY 3x1,5</t>
  </si>
  <si>
    <t>-1831436357</t>
  </si>
  <si>
    <t>-766360500</t>
  </si>
  <si>
    <t>101106</t>
  </si>
  <si>
    <t>kabel CYKY 3x2,5</t>
  </si>
  <si>
    <t>-701952021</t>
  </si>
  <si>
    <t>-1444460458</t>
  </si>
  <si>
    <t>101107</t>
  </si>
  <si>
    <t>kabel CYKY 3x4</t>
  </si>
  <si>
    <t>-733609191</t>
  </si>
  <si>
    <t>101211</t>
  </si>
  <si>
    <t>kabel 1kV CYKY 4x25</t>
  </si>
  <si>
    <t>-383782352</t>
  </si>
  <si>
    <t>101306</t>
  </si>
  <si>
    <t>kabel CYKY 5x2,5</t>
  </si>
  <si>
    <t>1573831870</t>
  </si>
  <si>
    <t>125</t>
  </si>
  <si>
    <t>smršťovací trubice RPK 30/8</t>
  </si>
  <si>
    <t>634549818</t>
  </si>
  <si>
    <t>172316</t>
  </si>
  <si>
    <t>kabel 1kV AYY 1x120</t>
  </si>
  <si>
    <t>1070345228</t>
  </si>
  <si>
    <t>172319</t>
  </si>
  <si>
    <t>kabel 1kV AYY 1x240</t>
  </si>
  <si>
    <t>-1689243547</t>
  </si>
  <si>
    <t>172321</t>
  </si>
  <si>
    <t>kabel 1kV AYY 1x400</t>
  </si>
  <si>
    <t>1623408037</t>
  </si>
  <si>
    <t>173108</t>
  </si>
  <si>
    <t>vodič CYA 6 /H07V-K/</t>
  </si>
  <si>
    <t>-1493907921</t>
  </si>
  <si>
    <t>173111</t>
  </si>
  <si>
    <t>vodič CYA 25 /H07V-K/</t>
  </si>
  <si>
    <t>-1566498224</t>
  </si>
  <si>
    <t>173116</t>
  </si>
  <si>
    <t>vodič CYA 120 /H07V-K/</t>
  </si>
  <si>
    <t>403884862</t>
  </si>
  <si>
    <t>190216</t>
  </si>
  <si>
    <t>kabelové oko Al lisovací 120x12 ALU</t>
  </si>
  <si>
    <t>1125844092</t>
  </si>
  <si>
    <t>190219</t>
  </si>
  <si>
    <t>kabelové oko Al lisovací 240x12 ALU</t>
  </si>
  <si>
    <t>-1791940447</t>
  </si>
  <si>
    <t>190219.1</t>
  </si>
  <si>
    <t>kabelové oko Al lisovací 400x12 ALU</t>
  </si>
  <si>
    <t>-1957388735</t>
  </si>
  <si>
    <t>199412</t>
  </si>
  <si>
    <t>svorkovnice typ EPS1 ekvipotenciální+kryt</t>
  </si>
  <si>
    <t>-1552559757</t>
  </si>
  <si>
    <t>199513</t>
  </si>
  <si>
    <t>štítek kabelový 60x24mm velký</t>
  </si>
  <si>
    <t>-1076836987</t>
  </si>
  <si>
    <t>203303</t>
  </si>
  <si>
    <t>kabel JYTY 4x1</t>
  </si>
  <si>
    <t>2077060982</t>
  </si>
  <si>
    <t>203308</t>
  </si>
  <si>
    <t>kabel JYTY 14x1</t>
  </si>
  <si>
    <t>-1070028862</t>
  </si>
  <si>
    <t>203310</t>
  </si>
  <si>
    <t>kabel JYTY 24x1</t>
  </si>
  <si>
    <t>-1115026518</t>
  </si>
  <si>
    <t>295001</t>
  </si>
  <si>
    <t>vedení FeZn 30/4 (0,96kg/m)</t>
  </si>
  <si>
    <t>1858994147</t>
  </si>
  <si>
    <t>295075</t>
  </si>
  <si>
    <t>svorka pásku drátu zemnící SR3b 4šrouby FeZn</t>
  </si>
  <si>
    <t>2095545658</t>
  </si>
  <si>
    <t>295251</t>
  </si>
  <si>
    <t>ochranná stříška jímače OSH FeZn horní</t>
  </si>
  <si>
    <t>-805510577</t>
  </si>
  <si>
    <t>295252</t>
  </si>
  <si>
    <t>ochranná stříška jímače OSD FeZn dolní</t>
  </si>
  <si>
    <t>-2011748036</t>
  </si>
  <si>
    <t>295301</t>
  </si>
  <si>
    <t>podpěra vedení na plech PV1s 60mm FeZn</t>
  </si>
  <si>
    <t>1590945963</t>
  </si>
  <si>
    <t>295351</t>
  </si>
  <si>
    <t>podpěra vedení na ploché střechy PV21c 0,9kg plast</t>
  </si>
  <si>
    <t>-2138430242</t>
  </si>
  <si>
    <t>295451</t>
  </si>
  <si>
    <t>ochranný úhelník svodu OU délka 1,7m</t>
  </si>
  <si>
    <t>-274255733</t>
  </si>
  <si>
    <t>295463</t>
  </si>
  <si>
    <t>držák úhelníku DOUa 250mm FeZn středový do zdiva</t>
  </si>
  <si>
    <t>254712527</t>
  </si>
  <si>
    <t>295601</t>
  </si>
  <si>
    <t>drát AlMgSi pr.8mm polotvrdý 0,135kg/m</t>
  </si>
  <si>
    <t>1191038122</t>
  </si>
  <si>
    <t>295618</t>
  </si>
  <si>
    <t>jímací tyč hladká JT4,0 M16 AlMgSi pr.19/4000mm</t>
  </si>
  <si>
    <t>319239365</t>
  </si>
  <si>
    <t>295621</t>
  </si>
  <si>
    <t>svorka univerzální SU Al</t>
  </si>
  <si>
    <t>-1237668491</t>
  </si>
  <si>
    <t>295626</t>
  </si>
  <si>
    <t>svorka na okapní žlab SO 1šroub Al</t>
  </si>
  <si>
    <t>-973766480</t>
  </si>
  <si>
    <t>295631</t>
  </si>
  <si>
    <t>svorka zkušební SZ 4šrouby Al trubková 222101</t>
  </si>
  <si>
    <t>1354523486</t>
  </si>
  <si>
    <t>295635</t>
  </si>
  <si>
    <t>svorka k jímači/zkuš SJ1/SZ 16/8mm 2šrou Al 221330</t>
  </si>
  <si>
    <t>-1116185192</t>
  </si>
  <si>
    <t>295882</t>
  </si>
  <si>
    <t>označovací štítek zemního svodu</t>
  </si>
  <si>
    <t>-1744394639</t>
  </si>
  <si>
    <t>311117</t>
  </si>
  <si>
    <t>krabice univerz/rozvodka KU68-1903 vč.KO68 +S66</t>
  </si>
  <si>
    <t>-112761079</t>
  </si>
  <si>
    <t>311211</t>
  </si>
  <si>
    <t>krabice přístrojová KP68/2</t>
  </si>
  <si>
    <t>1700806693</t>
  </si>
  <si>
    <t>312911</t>
  </si>
  <si>
    <t>krabicová rozvodka ACIDUR 6455-11</t>
  </si>
  <si>
    <t>2076860306</t>
  </si>
  <si>
    <t>321113</t>
  </si>
  <si>
    <t>trubka ohebná PVC lpflex 2320</t>
  </si>
  <si>
    <t>-2026681308</t>
  </si>
  <si>
    <t>322124</t>
  </si>
  <si>
    <t>trubka PVC tuhá střední namáhání 4025</t>
  </si>
  <si>
    <t>1477520323</t>
  </si>
  <si>
    <t>322126</t>
  </si>
  <si>
    <t>trubka PVC tuhá střední namáhání 4040</t>
  </si>
  <si>
    <t>-1498970042</t>
  </si>
  <si>
    <t>353407</t>
  </si>
  <si>
    <t>kab žlab MARS 2000mm děro NKZI 100X500X1.25 F</t>
  </si>
  <si>
    <t>-634942525</t>
  </si>
  <si>
    <t>353437</t>
  </si>
  <si>
    <t>/MARS/ oblouk 90* NO 90X100X500 F</t>
  </si>
  <si>
    <t>946757124</t>
  </si>
  <si>
    <t>353457</t>
  </si>
  <si>
    <t>/MARS/ oblouk klesající 90* NKO 90X100X500 F</t>
  </si>
  <si>
    <t>643107009</t>
  </si>
  <si>
    <t>353507</t>
  </si>
  <si>
    <t>/MARS/ T-kus NT 100X500 F</t>
  </si>
  <si>
    <t>-391919189</t>
  </si>
  <si>
    <t>410170</t>
  </si>
  <si>
    <t>spínač automatic+snímač pohybu</t>
  </si>
  <si>
    <t>2012631297</t>
  </si>
  <si>
    <t>410201</t>
  </si>
  <si>
    <t>spínač 10A/250Vstř Swing 3557G-C01340 řazení 1</t>
  </si>
  <si>
    <t>-783056997</t>
  </si>
  <si>
    <t>410211</t>
  </si>
  <si>
    <t>přepínač 10A/250Vstř Swing 3557G-C05340 řazení 5</t>
  </si>
  <si>
    <t>-1701898193</t>
  </si>
  <si>
    <t>410213</t>
  </si>
  <si>
    <t>přepínač 10A/250Vstř Swing 3557G-C06340 řazení 6</t>
  </si>
  <si>
    <t>-107588643</t>
  </si>
  <si>
    <t>410214</t>
  </si>
  <si>
    <t>přepínač 10A/250Vstř Swing 3557G-C52340 řazení 6+6</t>
  </si>
  <si>
    <t>636795114</t>
  </si>
  <si>
    <t>410216</t>
  </si>
  <si>
    <t>přepínač 10A/250Vstř Swing 3557G-C07340 řazení 7</t>
  </si>
  <si>
    <t>-2034574658</t>
  </si>
  <si>
    <t>410225</t>
  </si>
  <si>
    <t>spínač žaluziový řaz.1+1</t>
  </si>
  <si>
    <t>-2100723698</t>
  </si>
  <si>
    <t>413001</t>
  </si>
  <si>
    <t>spínač 10A/250Vstř 3553-01929 Praktik IP44 řaz.1</t>
  </si>
  <si>
    <t>-1571386296</t>
  </si>
  <si>
    <t>413002</t>
  </si>
  <si>
    <t>přepínač 10A/250Vstř 3553-06929 Praktik IP44 řaz.6</t>
  </si>
  <si>
    <t>-1399255130</t>
  </si>
  <si>
    <t>418111</t>
  </si>
  <si>
    <t>sporáková přípojka 25A/380Vstř nástěnná 39563-13C</t>
  </si>
  <si>
    <t>786132050</t>
  </si>
  <si>
    <t>418112</t>
  </si>
  <si>
    <t>sporáková přípojka 25A/380Vstř zapušť. 39563-23C</t>
  </si>
  <si>
    <t>1094621926</t>
  </si>
  <si>
    <t>418625</t>
  </si>
  <si>
    <t>spínač TS</t>
  </si>
  <si>
    <t>-414897956</t>
  </si>
  <si>
    <t>420161</t>
  </si>
  <si>
    <t>zásuvka 2násobná 16A/250V Swing 5512G-C02349</t>
  </si>
  <si>
    <t>-1133813499</t>
  </si>
  <si>
    <t>423015</t>
  </si>
  <si>
    <t>2zásuvka 16A/250Vstř Praktik 5518-2029/IP44(plast)</t>
  </si>
  <si>
    <t>-1943216254</t>
  </si>
  <si>
    <t>432311</t>
  </si>
  <si>
    <t>odp poj OPVP22-1 Ie 125 A, Ue AC 690 V / DC 440 V,</t>
  </si>
  <si>
    <t>-1036342491</t>
  </si>
  <si>
    <t>432331</t>
  </si>
  <si>
    <t>pojistková patrona válcová PV22(16-63A)gG</t>
  </si>
  <si>
    <t>474519570</t>
  </si>
  <si>
    <t>487151</t>
  </si>
  <si>
    <t>měřící trafo napětí TV50/tp.0,5-1,0/25-50-100VA</t>
  </si>
  <si>
    <t>458017762</t>
  </si>
  <si>
    <t>488418</t>
  </si>
  <si>
    <t>měřící trafo proudu CLA3.2/30VA/tp.0,5 1250/5A</t>
  </si>
  <si>
    <t>1632090639</t>
  </si>
  <si>
    <t>Materiál další obory</t>
  </si>
  <si>
    <t>25101</t>
  </si>
  <si>
    <t>barva syntetická základní</t>
  </si>
  <si>
    <t>829617081</t>
  </si>
  <si>
    <t>25102</t>
  </si>
  <si>
    <t>email syntetický vrchní šedý</t>
  </si>
  <si>
    <t>-2060223561</t>
  </si>
  <si>
    <t>25109</t>
  </si>
  <si>
    <t>ředidlo S6006</t>
  </si>
  <si>
    <t>-398961958</t>
  </si>
  <si>
    <t>Elektromontáže</t>
  </si>
  <si>
    <t>210010003</t>
  </si>
  <si>
    <t>trubka plast ohebná,pod omítkou,typ 2323/pr.23</t>
  </si>
  <si>
    <t>18025149</t>
  </si>
  <si>
    <t>210010022</t>
  </si>
  <si>
    <t>trubka plast tuhá pevně uložená do průměru 25</t>
  </si>
  <si>
    <t>-72129815</t>
  </si>
  <si>
    <t>104</t>
  </si>
  <si>
    <t>210010023</t>
  </si>
  <si>
    <t>trubka plast tuhá pevně uložená do průměru 40</t>
  </si>
  <si>
    <t>-1863350980</t>
  </si>
  <si>
    <t>105</t>
  </si>
  <si>
    <t>210010301</t>
  </si>
  <si>
    <t>krabice přístrojová bez zapojení</t>
  </si>
  <si>
    <t>-1330700036</t>
  </si>
  <si>
    <t>106</t>
  </si>
  <si>
    <t>210010321</t>
  </si>
  <si>
    <t>krabicová rozvodka vč.svorkovn.a zapojení(-KR68)</t>
  </si>
  <si>
    <t>-370980777</t>
  </si>
  <si>
    <t>107</t>
  </si>
  <si>
    <t>210010351</t>
  </si>
  <si>
    <t>krabicová rozvodka vč.ukonč.a zapojení (-6455/11)</t>
  </si>
  <si>
    <t>-123151974</t>
  </si>
  <si>
    <t>108</t>
  </si>
  <si>
    <t>210020312</t>
  </si>
  <si>
    <t>kabelový žlab MARS 500/100 úplný bez víka</t>
  </si>
  <si>
    <t>998866553</t>
  </si>
  <si>
    <t>109</t>
  </si>
  <si>
    <t>-1636968432</t>
  </si>
  <si>
    <t>110</t>
  </si>
  <si>
    <t>210020521</t>
  </si>
  <si>
    <t>krabice podlahová samonosná bez betonáže</t>
  </si>
  <si>
    <t>1417436567</t>
  </si>
  <si>
    <t>111</t>
  </si>
  <si>
    <t>210020522</t>
  </si>
  <si>
    <t>krabice podlahová vložená, bez řezání otvoru</t>
  </si>
  <si>
    <t>1046021256</t>
  </si>
  <si>
    <t>112</t>
  </si>
  <si>
    <t>210100009</t>
  </si>
  <si>
    <t>ukončení v rozvaděči vč.zapojení vodiče do 120mm2</t>
  </si>
  <si>
    <t>1946701194</t>
  </si>
  <si>
    <t>113</t>
  </si>
  <si>
    <t>210100012</t>
  </si>
  <si>
    <t>ukončení v rozvaděči vč.zapojení vodiče do 240mm2</t>
  </si>
  <si>
    <t>258250412</t>
  </si>
  <si>
    <t>114</t>
  </si>
  <si>
    <t>210100012.1</t>
  </si>
  <si>
    <t>ukončení v rozvaděči vč.zapojení vodiče do 400mm2</t>
  </si>
  <si>
    <t>-142398882</t>
  </si>
  <si>
    <t>115</t>
  </si>
  <si>
    <t>210110021</t>
  </si>
  <si>
    <t>spínač nástěnný od IP.2 vč.zapojení 1pólový/ř.1</t>
  </si>
  <si>
    <t>-1830165803</t>
  </si>
  <si>
    <t>116</t>
  </si>
  <si>
    <t>210110024</t>
  </si>
  <si>
    <t>přepínač nástěnný od IP.2 vč.zapojení střídavý/ř.6</t>
  </si>
  <si>
    <t>1819501864</t>
  </si>
  <si>
    <t>117</t>
  </si>
  <si>
    <t>210110041</t>
  </si>
  <si>
    <t>spínač zapuštěný vč.zapojení 1pólový/řazení 1</t>
  </si>
  <si>
    <t>-102672183</t>
  </si>
  <si>
    <t>118</t>
  </si>
  <si>
    <t>210110043</t>
  </si>
  <si>
    <t>přepínač zapuštěný vč.zapojení sériový/řazení 5-5A</t>
  </si>
  <si>
    <t>-697060104</t>
  </si>
  <si>
    <t>119</t>
  </si>
  <si>
    <t>210110044</t>
  </si>
  <si>
    <t>přepínač zapuštěný vč.zapojení 2-střídavý/řazení5B</t>
  </si>
  <si>
    <t>-771606607</t>
  </si>
  <si>
    <t>120</t>
  </si>
  <si>
    <t>210110045</t>
  </si>
  <si>
    <t>přepínač zapuštěný vč.zapojení střídavý/řazení 6</t>
  </si>
  <si>
    <t>523989623</t>
  </si>
  <si>
    <t>121</t>
  </si>
  <si>
    <t>210110046</t>
  </si>
  <si>
    <t>přepínač zapuštěný vč.zapojení křížový/řazení 7</t>
  </si>
  <si>
    <t>1788942596</t>
  </si>
  <si>
    <t>122</t>
  </si>
  <si>
    <t>210110081</t>
  </si>
  <si>
    <t>spínač 3pól/25A/400V(sporák přípoj)vč.zapoj nástěn</t>
  </si>
  <si>
    <t>-139308718</t>
  </si>
  <si>
    <t>123</t>
  </si>
  <si>
    <t>210110082</t>
  </si>
  <si>
    <t>spínač 3pól/25A/400V(sporák přípoj)vč.zapoj zapušť</t>
  </si>
  <si>
    <t>-1774342178</t>
  </si>
  <si>
    <t>124</t>
  </si>
  <si>
    <t>210110091</t>
  </si>
  <si>
    <t>spínač zapuštěný vč.zapojení s plynulou regulací</t>
  </si>
  <si>
    <t>-2054846645</t>
  </si>
  <si>
    <t>-189494552</t>
  </si>
  <si>
    <t>126</t>
  </si>
  <si>
    <t>210110103</t>
  </si>
  <si>
    <t>-1038114584</t>
  </si>
  <si>
    <t>127</t>
  </si>
  <si>
    <t>210111012</t>
  </si>
  <si>
    <t>zásuvka domovní zapuštěná vč.zapojení průběžně</t>
  </si>
  <si>
    <t>-534680211</t>
  </si>
  <si>
    <t>128</t>
  </si>
  <si>
    <t>210111031</t>
  </si>
  <si>
    <t>zásuvka nástěnná od IP.2 vč.zapojení 2P+Z</t>
  </si>
  <si>
    <t>1469833716</t>
  </si>
  <si>
    <t>129</t>
  </si>
  <si>
    <t>210120012</t>
  </si>
  <si>
    <t>spodek pojistky válcové vč.zapojení typ SPV22</t>
  </si>
  <si>
    <t>-343901600</t>
  </si>
  <si>
    <t>130</t>
  </si>
  <si>
    <t>210120102</t>
  </si>
  <si>
    <t>patrona válcové pojistky</t>
  </si>
  <si>
    <t>38381108</t>
  </si>
  <si>
    <t>131</t>
  </si>
  <si>
    <t>210120572</t>
  </si>
  <si>
    <t>přídavná spoušť vč.zapojení pro jistič nad 100A</t>
  </si>
  <si>
    <t>1202164249</t>
  </si>
  <si>
    <t>132</t>
  </si>
  <si>
    <t>1447498352</t>
  </si>
  <si>
    <t>133</t>
  </si>
  <si>
    <t>397181866</t>
  </si>
  <si>
    <t>134</t>
  </si>
  <si>
    <t>210160682</t>
  </si>
  <si>
    <t>elektroměr 3-fázový bez zapojení</t>
  </si>
  <si>
    <t>-1446067856</t>
  </si>
  <si>
    <t>135</t>
  </si>
  <si>
    <t>210170303</t>
  </si>
  <si>
    <t>měřící trafo proudu násuvné vč.zapojení</t>
  </si>
  <si>
    <t>1829797580</t>
  </si>
  <si>
    <t>136</t>
  </si>
  <si>
    <t>210170351</t>
  </si>
  <si>
    <t>měřící trafo napětí vč.zapojení</t>
  </si>
  <si>
    <t>925491500</t>
  </si>
  <si>
    <t>137</t>
  </si>
  <si>
    <t>210190051</t>
  </si>
  <si>
    <t>1624836271</t>
  </si>
  <si>
    <t>138</t>
  </si>
  <si>
    <t>210190051.1</t>
  </si>
  <si>
    <t>-1255162029</t>
  </si>
  <si>
    <t>139</t>
  </si>
  <si>
    <t>210190051.2</t>
  </si>
  <si>
    <t>-1576179786</t>
  </si>
  <si>
    <t>140</t>
  </si>
  <si>
    <t>210190052</t>
  </si>
  <si>
    <t>-168096832</t>
  </si>
  <si>
    <t>141</t>
  </si>
  <si>
    <t>210192121</t>
  </si>
  <si>
    <t>skříň litinová, Al nebo plast do hmotnosti 10kg</t>
  </si>
  <si>
    <t>449329657</t>
  </si>
  <si>
    <t>142</t>
  </si>
  <si>
    <t>-297065656</t>
  </si>
  <si>
    <t>143</t>
  </si>
  <si>
    <t>210192562</t>
  </si>
  <si>
    <t>ochranná svorkovnice(nulový můstek)vč.zapoj.do 63A</t>
  </si>
  <si>
    <t>-1466705999</t>
  </si>
  <si>
    <t>144</t>
  </si>
  <si>
    <t>210200012</t>
  </si>
  <si>
    <t>svítidlo stropní</t>
  </si>
  <si>
    <t>-370094015</t>
  </si>
  <si>
    <t>145</t>
  </si>
  <si>
    <t>1141215378</t>
  </si>
  <si>
    <t>146</t>
  </si>
  <si>
    <t>700328445</t>
  </si>
  <si>
    <t>147</t>
  </si>
  <si>
    <t>210200171</t>
  </si>
  <si>
    <t>světlomet</t>
  </si>
  <si>
    <t>-249735526</t>
  </si>
  <si>
    <t>148</t>
  </si>
  <si>
    <t>210201001</t>
  </si>
  <si>
    <t>1737127285</t>
  </si>
  <si>
    <t>149</t>
  </si>
  <si>
    <t>210201101</t>
  </si>
  <si>
    <t>svítidlo zářivkové průmyslové stropní/1 zdroj</t>
  </si>
  <si>
    <t>-165659072</t>
  </si>
  <si>
    <t>150</t>
  </si>
  <si>
    <t>210201111</t>
  </si>
  <si>
    <t>svítidlo průmyslové závěsné</t>
  </si>
  <si>
    <t>1640042172</t>
  </si>
  <si>
    <t>151</t>
  </si>
  <si>
    <t>210201112</t>
  </si>
  <si>
    <t>-1463399570</t>
  </si>
  <si>
    <t>152</t>
  </si>
  <si>
    <t>210201201</t>
  </si>
  <si>
    <t>nouzové orientační svítidlo</t>
  </si>
  <si>
    <t>1818947428</t>
  </si>
  <si>
    <t>153</t>
  </si>
  <si>
    <t>210220021</t>
  </si>
  <si>
    <t>uzemňov.vedení v zemi úplná mtž FeZn do 120mm2</t>
  </si>
  <si>
    <t>-1717532784</t>
  </si>
  <si>
    <t>154</t>
  </si>
  <si>
    <t>210220101</t>
  </si>
  <si>
    <t>svod vč.podpěr drát do pr.10mm</t>
  </si>
  <si>
    <t>-1865329786</t>
  </si>
  <si>
    <t>155</t>
  </si>
  <si>
    <t>210220241</t>
  </si>
  <si>
    <t>jímací stožár do 6m</t>
  </si>
  <si>
    <t>-1204662456</t>
  </si>
  <si>
    <t>156</t>
  </si>
  <si>
    <t>210220301</t>
  </si>
  <si>
    <t>svorka hromosvodová do 2 šroubů</t>
  </si>
  <si>
    <t>1517003850</t>
  </si>
  <si>
    <t>157</t>
  </si>
  <si>
    <t>2113603044</t>
  </si>
  <si>
    <t>158</t>
  </si>
  <si>
    <t>210220302</t>
  </si>
  <si>
    <t>svorka hromosvodová do 4 šroubů</t>
  </si>
  <si>
    <t>-782466487</t>
  </si>
  <si>
    <t>159</t>
  </si>
  <si>
    <t>210220372</t>
  </si>
  <si>
    <t>ochranný úhelník nebo trubka/ držáky do zdiva</t>
  </si>
  <si>
    <t>-1754265107</t>
  </si>
  <si>
    <t>160</t>
  </si>
  <si>
    <t>210220401</t>
  </si>
  <si>
    <t>označení svodu štítkem</t>
  </si>
  <si>
    <t>-50628277</t>
  </si>
  <si>
    <t>161</t>
  </si>
  <si>
    <t>210220445</t>
  </si>
  <si>
    <t>ochrana zemní svorky smršťovací trubicí 30/8mm</t>
  </si>
  <si>
    <t>1202057137</t>
  </si>
  <si>
    <t>162</t>
  </si>
  <si>
    <t>210220458</t>
  </si>
  <si>
    <t>nátěr svodového vodiče</t>
  </si>
  <si>
    <t>1984759575</t>
  </si>
  <si>
    <t>163</t>
  </si>
  <si>
    <t>210800103</t>
  </si>
  <si>
    <t>kabel Cu(-CYKY) pod omítkou do 2x4/3x2,5/5x1,5</t>
  </si>
  <si>
    <t>1512428330</t>
  </si>
  <si>
    <t>164</t>
  </si>
  <si>
    <t>856883693</t>
  </si>
  <si>
    <t>165</t>
  </si>
  <si>
    <t>-1290686118</t>
  </si>
  <si>
    <t>166</t>
  </si>
  <si>
    <t>210800112</t>
  </si>
  <si>
    <t>kabel Cu(-CYKY) pod omítkou do 5x6</t>
  </si>
  <si>
    <t>-449476851</t>
  </si>
  <si>
    <t>167</t>
  </si>
  <si>
    <t>210800831</t>
  </si>
  <si>
    <t>vodič Cu(-CY,CYA) volně uložený do 1x35</t>
  </si>
  <si>
    <t>658988435</t>
  </si>
  <si>
    <t>168</t>
  </si>
  <si>
    <t>-1344211012</t>
  </si>
  <si>
    <t>169</t>
  </si>
  <si>
    <t>210800836</t>
  </si>
  <si>
    <t>vodič Cu(-CY,CYA) volně uložený do 1x150</t>
  </si>
  <si>
    <t>-202216561</t>
  </si>
  <si>
    <t>170</t>
  </si>
  <si>
    <t>210810048</t>
  </si>
  <si>
    <t>kabel(-CYKY) pevně uložený do 3x6/4x4/7x2,5</t>
  </si>
  <si>
    <t>-2114681446</t>
  </si>
  <si>
    <t>171</t>
  </si>
  <si>
    <t>-1620901743</t>
  </si>
  <si>
    <t>172</t>
  </si>
  <si>
    <t>-839407009</t>
  </si>
  <si>
    <t>173</t>
  </si>
  <si>
    <t>210810101</t>
  </si>
  <si>
    <t>kabel Cu(-1kV CYKY) pevně uložený do 3x35/4x25</t>
  </si>
  <si>
    <t>2144336907</t>
  </si>
  <si>
    <t>174</t>
  </si>
  <si>
    <t>210850030</t>
  </si>
  <si>
    <t>kabel NCEY/JYTY pevně uložený do 19x1</t>
  </si>
  <si>
    <t>-1053897973</t>
  </si>
  <si>
    <t>175</t>
  </si>
  <si>
    <t>-1081882617</t>
  </si>
  <si>
    <t>176</t>
  </si>
  <si>
    <t>210850033</t>
  </si>
  <si>
    <t>kabel NCEY/JYTY pevně uložený do 37x1</t>
  </si>
  <si>
    <t>-368569930</t>
  </si>
  <si>
    <t>177</t>
  </si>
  <si>
    <t>210901111</t>
  </si>
  <si>
    <t>kabel Al(-1kV AYY) pevně uložený do 1x120</t>
  </si>
  <si>
    <t>350735676</t>
  </si>
  <si>
    <t>178</t>
  </si>
  <si>
    <t>210901112</t>
  </si>
  <si>
    <t>kabel Al(-1kV AYY) pevně uložený do 1x240</t>
  </si>
  <si>
    <t>-560676712</t>
  </si>
  <si>
    <t>179</t>
  </si>
  <si>
    <t>210901113</t>
  </si>
  <si>
    <t>kabel Al(-1kV AYY) pevně uložený do 1x500</t>
  </si>
  <si>
    <t>-477333753</t>
  </si>
  <si>
    <t>180</t>
  </si>
  <si>
    <t>210950101</t>
  </si>
  <si>
    <t>označovací štítek na kabel</t>
  </si>
  <si>
    <t>1934708363</t>
  </si>
  <si>
    <t>181</t>
  </si>
  <si>
    <t>R01.8.11</t>
  </si>
  <si>
    <t>přípojnice 400A včetně výzbroje</t>
  </si>
  <si>
    <t>1805585497</t>
  </si>
  <si>
    <t>182</t>
  </si>
  <si>
    <t>R01.8.12</t>
  </si>
  <si>
    <t>přípojnice 800A včetně výzbroje</t>
  </si>
  <si>
    <t>1600547695</t>
  </si>
  <si>
    <t>183</t>
  </si>
  <si>
    <t>460030083</t>
  </si>
  <si>
    <t>řezání spáry v betonu do 15cm</t>
  </si>
  <si>
    <t>356656927</t>
  </si>
  <si>
    <t>184</t>
  </si>
  <si>
    <t>460080104</t>
  </si>
  <si>
    <t>bourání betonu tl.15cm</t>
  </si>
  <si>
    <t>-1753979167</t>
  </si>
  <si>
    <t>185</t>
  </si>
  <si>
    <t>460200164</t>
  </si>
  <si>
    <t>výkop kabel.rýhy šířka 35/hloubka 80cm tz.4/ko1.0</t>
  </si>
  <si>
    <t>-1820646238</t>
  </si>
  <si>
    <t>186</t>
  </si>
  <si>
    <t>460560164</t>
  </si>
  <si>
    <t>zához kabelové rýhy šířka 35/hloubka 80cm tz.4</t>
  </si>
  <si>
    <t>1301860948</t>
  </si>
  <si>
    <t>187</t>
  </si>
  <si>
    <t>460600001</t>
  </si>
  <si>
    <t>odvoz zeminy do 10km vč.poplatku za skládku</t>
  </si>
  <si>
    <t>776460319</t>
  </si>
  <si>
    <t>188</t>
  </si>
  <si>
    <t>460650023</t>
  </si>
  <si>
    <t>betonová vozovka vrstva 15cm vč.materiálu</t>
  </si>
  <si>
    <t>1440455690</t>
  </si>
  <si>
    <t>D6</t>
  </si>
  <si>
    <t>Ostatní náklady</t>
  </si>
  <si>
    <t>189</t>
  </si>
  <si>
    <t>218009001</t>
  </si>
  <si>
    <t>poplatek za recyklaci svítidla</t>
  </si>
  <si>
    <t>1882913007</t>
  </si>
  <si>
    <t>190</t>
  </si>
  <si>
    <t>-2005736211</t>
  </si>
  <si>
    <t>191</t>
  </si>
  <si>
    <t>157818747</t>
  </si>
  <si>
    <t>192</t>
  </si>
  <si>
    <t>-2003613812</t>
  </si>
  <si>
    <t>193</t>
  </si>
  <si>
    <t>-190190644</t>
  </si>
  <si>
    <t>194</t>
  </si>
  <si>
    <t>154363405</t>
  </si>
  <si>
    <t>195</t>
  </si>
  <si>
    <t>2122952037</t>
  </si>
  <si>
    <t>196</t>
  </si>
  <si>
    <t>-385675719</t>
  </si>
  <si>
    <t>197</t>
  </si>
  <si>
    <t>219000104</t>
  </si>
  <si>
    <t>součinnost správce sítě(rozvodného závodu)</t>
  </si>
  <si>
    <t>hod</t>
  </si>
  <si>
    <t>1549760427</t>
  </si>
  <si>
    <t>198</t>
  </si>
  <si>
    <t>219000232</t>
  </si>
  <si>
    <t>montážní plošina do 25m</t>
  </si>
  <si>
    <t>-295225707</t>
  </si>
  <si>
    <t>199</t>
  </si>
  <si>
    <t>219002111</t>
  </si>
  <si>
    <t>vysekání kapsy/zeď kámen/ do 30x30x30mm</t>
  </si>
  <si>
    <t>-1485227779</t>
  </si>
  <si>
    <t>200</t>
  </si>
  <si>
    <t>219002152</t>
  </si>
  <si>
    <t>vysekání kapsy/zeď kámen/ do 0,25m2/hl.do 0,30m</t>
  </si>
  <si>
    <t>-1171266644</t>
  </si>
  <si>
    <t>201</t>
  </si>
  <si>
    <t>219002611</t>
  </si>
  <si>
    <t>vysekání rýhy/zeď cihla/ hl.do 30mm/š.do 30mm</t>
  </si>
  <si>
    <t>-1131414754</t>
  </si>
  <si>
    <t>202</t>
  </si>
  <si>
    <t>219002613</t>
  </si>
  <si>
    <t>vysekání rýhy/zeď cihla/ hl.do 30mm/š.do 100mm</t>
  </si>
  <si>
    <t>-1662749788</t>
  </si>
  <si>
    <t>D7</t>
  </si>
  <si>
    <t>Ochranné a pracovní pomůcky</t>
  </si>
  <si>
    <t>203</t>
  </si>
  <si>
    <t>1013</t>
  </si>
  <si>
    <t>koberec dielektrický 2x1m</t>
  </si>
  <si>
    <t>1718208430</t>
  </si>
  <si>
    <t>D8</t>
  </si>
  <si>
    <t>204</t>
  </si>
  <si>
    <t>217301006</t>
  </si>
  <si>
    <t>zjištění stavu rozvodnice nebo ELrozvodného jádra</t>
  </si>
  <si>
    <t>75809966</t>
  </si>
  <si>
    <t>205</t>
  </si>
  <si>
    <t>217307001</t>
  </si>
  <si>
    <t>vypnutí vedení, zajištění vyp.stavu, opět zapnutí</t>
  </si>
  <si>
    <t>-1047761672</t>
  </si>
  <si>
    <t>206</t>
  </si>
  <si>
    <t>217307002</t>
  </si>
  <si>
    <t>zjištění konců neoznačeného okruhu a označení</t>
  </si>
  <si>
    <t>-664927903</t>
  </si>
  <si>
    <t>D9</t>
  </si>
  <si>
    <t>Ostatní a vedlejší náklady</t>
  </si>
  <si>
    <t>207</t>
  </si>
  <si>
    <t>R01.8.13</t>
  </si>
  <si>
    <t>doprava dodávek</t>
  </si>
  <si>
    <t>-161228639</t>
  </si>
  <si>
    <t>208</t>
  </si>
  <si>
    <t>R01.8.14</t>
  </si>
  <si>
    <t>přesun dodávek</t>
  </si>
  <si>
    <t>1601882568</t>
  </si>
  <si>
    <t>209</t>
  </si>
  <si>
    <t>R01.8.15</t>
  </si>
  <si>
    <t>prořez</t>
  </si>
  <si>
    <t>-1533847576</t>
  </si>
  <si>
    <t>210</t>
  </si>
  <si>
    <t>R01.8.16</t>
  </si>
  <si>
    <t>materiál podružný</t>
  </si>
  <si>
    <t>-382218558</t>
  </si>
  <si>
    <t>211</t>
  </si>
  <si>
    <t>R01.8.17</t>
  </si>
  <si>
    <t>PPV pro elektromontáže</t>
  </si>
  <si>
    <t>2028909097</t>
  </si>
  <si>
    <t>212</t>
  </si>
  <si>
    <t>R01.8.18</t>
  </si>
  <si>
    <t>PPV pro zemní práce</t>
  </si>
  <si>
    <t>-1209112078</t>
  </si>
  <si>
    <t>213</t>
  </si>
  <si>
    <t>R01.8.19</t>
  </si>
  <si>
    <t>kompletační činnost</t>
  </si>
  <si>
    <t>-2076317784</t>
  </si>
  <si>
    <t>214</t>
  </si>
  <si>
    <t>R01.8.20</t>
  </si>
  <si>
    <t>revize</t>
  </si>
  <si>
    <t>723229694</t>
  </si>
  <si>
    <t>215</t>
  </si>
  <si>
    <t>R01.8.21</t>
  </si>
  <si>
    <t>komplexní zkoušky</t>
  </si>
  <si>
    <t>916365390</t>
  </si>
  <si>
    <t>216</t>
  </si>
  <si>
    <t>R01.8.22</t>
  </si>
  <si>
    <t>ochranné a pracovní pomůcky</t>
  </si>
  <si>
    <t>961539023</t>
  </si>
  <si>
    <t>VON - Vedlejší a ostatní rozpočtové náklady</t>
  </si>
  <si>
    <t>VRN - Vedlejší rozpočtové náklady</t>
  </si>
  <si>
    <t xml:space="preserve">    VRN1 - Průzkumné, geodetické práce a dokumentace skutečného provedení</t>
  </si>
  <si>
    <t xml:space="preserve">    VRN3 - Zařízení staveniště</t>
  </si>
  <si>
    <t>VRN</t>
  </si>
  <si>
    <t>Vedlejší rozpočtové náklady</t>
  </si>
  <si>
    <t>VRN1</t>
  </si>
  <si>
    <t>Průzkumné, geodetické práce a dokumentace skutečného provedení</t>
  </si>
  <si>
    <t>012002000</t>
  </si>
  <si>
    <t>Geodetické práce</t>
  </si>
  <si>
    <t>Kč</t>
  </si>
  <si>
    <t>CS ÚRS 2018 02</t>
  </si>
  <si>
    <t>1024</t>
  </si>
  <si>
    <t>765228964</t>
  </si>
  <si>
    <t>013254000</t>
  </si>
  <si>
    <t>Dokumentace skutečného provedení stavby</t>
  </si>
  <si>
    <t>1369026561</t>
  </si>
  <si>
    <t>013294R.VON.1</t>
  </si>
  <si>
    <t>Kladečský plán sendvičových panelů</t>
  </si>
  <si>
    <t>2096671834</t>
  </si>
  <si>
    <t>VRN3</t>
  </si>
  <si>
    <t>Zařízení staveniště</t>
  </si>
  <si>
    <t>030001000</t>
  </si>
  <si>
    <t>253547546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</si>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</sst>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4" t="s">
        <v>14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4"/>
      <c r="AQ5" s="24"/>
      <c r="AR5" s="22"/>
      <c r="BE5" s="351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6" t="s">
        <v>17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4"/>
      <c r="AQ6" s="24"/>
      <c r="AR6" s="22"/>
      <c r="BE6" s="35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52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52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2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52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52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2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52"/>
      <c r="BS13" s="19" t="s">
        <v>6</v>
      </c>
    </row>
    <row r="14" spans="2:71" ht="12.75">
      <c r="B14" s="23"/>
      <c r="C14" s="24"/>
      <c r="D14" s="24"/>
      <c r="E14" s="357" t="s">
        <v>31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52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2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52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52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2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52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52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2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2"/>
    </row>
    <row r="23" spans="2:57" s="1" customFormat="1" ht="47.25" customHeight="1">
      <c r="B23" s="23"/>
      <c r="C23" s="24"/>
      <c r="D23" s="24"/>
      <c r="E23" s="359" t="s">
        <v>38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24"/>
      <c r="AP23" s="24"/>
      <c r="AQ23" s="24"/>
      <c r="AR23" s="22"/>
      <c r="BE23" s="352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2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2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0">
        <f>ROUND(AG54,2)</f>
        <v>0</v>
      </c>
      <c r="AL26" s="361"/>
      <c r="AM26" s="361"/>
      <c r="AN26" s="361"/>
      <c r="AO26" s="361"/>
      <c r="AP26" s="38"/>
      <c r="AQ26" s="38"/>
      <c r="AR26" s="41"/>
      <c r="BE26" s="35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2" t="s">
        <v>40</v>
      </c>
      <c r="M28" s="362"/>
      <c r="N28" s="362"/>
      <c r="O28" s="362"/>
      <c r="P28" s="362"/>
      <c r="Q28" s="38"/>
      <c r="R28" s="38"/>
      <c r="S28" s="38"/>
      <c r="T28" s="38"/>
      <c r="U28" s="38"/>
      <c r="V28" s="38"/>
      <c r="W28" s="362" t="s">
        <v>41</v>
      </c>
      <c r="X28" s="362"/>
      <c r="Y28" s="362"/>
      <c r="Z28" s="362"/>
      <c r="AA28" s="362"/>
      <c r="AB28" s="362"/>
      <c r="AC28" s="362"/>
      <c r="AD28" s="362"/>
      <c r="AE28" s="362"/>
      <c r="AF28" s="38"/>
      <c r="AG28" s="38"/>
      <c r="AH28" s="38"/>
      <c r="AI28" s="38"/>
      <c r="AJ28" s="38"/>
      <c r="AK28" s="362" t="s">
        <v>42</v>
      </c>
      <c r="AL28" s="362"/>
      <c r="AM28" s="362"/>
      <c r="AN28" s="362"/>
      <c r="AO28" s="362"/>
      <c r="AP28" s="38"/>
      <c r="AQ28" s="38"/>
      <c r="AR28" s="41"/>
      <c r="BE28" s="352"/>
    </row>
    <row r="29" spans="2:57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65">
        <v>0.21</v>
      </c>
      <c r="M29" s="364"/>
      <c r="N29" s="364"/>
      <c r="O29" s="364"/>
      <c r="P29" s="364"/>
      <c r="Q29" s="43"/>
      <c r="R29" s="43"/>
      <c r="S29" s="43"/>
      <c r="T29" s="43"/>
      <c r="U29" s="43"/>
      <c r="V29" s="43"/>
      <c r="W29" s="363">
        <f>ROUND(AZ54,2)</f>
        <v>0</v>
      </c>
      <c r="X29" s="364"/>
      <c r="Y29" s="364"/>
      <c r="Z29" s="364"/>
      <c r="AA29" s="364"/>
      <c r="AB29" s="364"/>
      <c r="AC29" s="364"/>
      <c r="AD29" s="364"/>
      <c r="AE29" s="364"/>
      <c r="AF29" s="43"/>
      <c r="AG29" s="43"/>
      <c r="AH29" s="43"/>
      <c r="AI29" s="43"/>
      <c r="AJ29" s="43"/>
      <c r="AK29" s="363">
        <f>ROUND(AV54,2)</f>
        <v>0</v>
      </c>
      <c r="AL29" s="364"/>
      <c r="AM29" s="364"/>
      <c r="AN29" s="364"/>
      <c r="AO29" s="364"/>
      <c r="AP29" s="43"/>
      <c r="AQ29" s="43"/>
      <c r="AR29" s="44"/>
      <c r="BE29" s="353"/>
    </row>
    <row r="30" spans="2:57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65">
        <v>0.15</v>
      </c>
      <c r="M30" s="364"/>
      <c r="N30" s="364"/>
      <c r="O30" s="364"/>
      <c r="P30" s="364"/>
      <c r="Q30" s="43"/>
      <c r="R30" s="43"/>
      <c r="S30" s="43"/>
      <c r="T30" s="43"/>
      <c r="U30" s="43"/>
      <c r="V30" s="43"/>
      <c r="W30" s="363">
        <f>ROUND(BA54,2)</f>
        <v>0</v>
      </c>
      <c r="X30" s="364"/>
      <c r="Y30" s="364"/>
      <c r="Z30" s="364"/>
      <c r="AA30" s="364"/>
      <c r="AB30" s="364"/>
      <c r="AC30" s="364"/>
      <c r="AD30" s="364"/>
      <c r="AE30" s="364"/>
      <c r="AF30" s="43"/>
      <c r="AG30" s="43"/>
      <c r="AH30" s="43"/>
      <c r="AI30" s="43"/>
      <c r="AJ30" s="43"/>
      <c r="AK30" s="363">
        <f>ROUND(AW54,2)</f>
        <v>0</v>
      </c>
      <c r="AL30" s="364"/>
      <c r="AM30" s="364"/>
      <c r="AN30" s="364"/>
      <c r="AO30" s="364"/>
      <c r="AP30" s="43"/>
      <c r="AQ30" s="43"/>
      <c r="AR30" s="44"/>
      <c r="BE30" s="353"/>
    </row>
    <row r="31" spans="2:57" s="3" customFormat="1" ht="14.45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65">
        <v>0.21</v>
      </c>
      <c r="M31" s="364"/>
      <c r="N31" s="364"/>
      <c r="O31" s="364"/>
      <c r="P31" s="364"/>
      <c r="Q31" s="43"/>
      <c r="R31" s="43"/>
      <c r="S31" s="43"/>
      <c r="T31" s="43"/>
      <c r="U31" s="43"/>
      <c r="V31" s="43"/>
      <c r="W31" s="363">
        <f>ROUND(BB54,2)</f>
        <v>0</v>
      </c>
      <c r="X31" s="364"/>
      <c r="Y31" s="364"/>
      <c r="Z31" s="364"/>
      <c r="AA31" s="364"/>
      <c r="AB31" s="364"/>
      <c r="AC31" s="364"/>
      <c r="AD31" s="364"/>
      <c r="AE31" s="364"/>
      <c r="AF31" s="43"/>
      <c r="AG31" s="43"/>
      <c r="AH31" s="43"/>
      <c r="AI31" s="43"/>
      <c r="AJ31" s="43"/>
      <c r="AK31" s="363">
        <v>0</v>
      </c>
      <c r="AL31" s="364"/>
      <c r="AM31" s="364"/>
      <c r="AN31" s="364"/>
      <c r="AO31" s="364"/>
      <c r="AP31" s="43"/>
      <c r="AQ31" s="43"/>
      <c r="AR31" s="44"/>
      <c r="BE31" s="353"/>
    </row>
    <row r="32" spans="2:57" s="3" customFormat="1" ht="14.45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65">
        <v>0.15</v>
      </c>
      <c r="M32" s="364"/>
      <c r="N32" s="364"/>
      <c r="O32" s="364"/>
      <c r="P32" s="364"/>
      <c r="Q32" s="43"/>
      <c r="R32" s="43"/>
      <c r="S32" s="43"/>
      <c r="T32" s="43"/>
      <c r="U32" s="43"/>
      <c r="V32" s="43"/>
      <c r="W32" s="363">
        <f>ROUND(BC54,2)</f>
        <v>0</v>
      </c>
      <c r="X32" s="364"/>
      <c r="Y32" s="364"/>
      <c r="Z32" s="364"/>
      <c r="AA32" s="364"/>
      <c r="AB32" s="364"/>
      <c r="AC32" s="364"/>
      <c r="AD32" s="364"/>
      <c r="AE32" s="364"/>
      <c r="AF32" s="43"/>
      <c r="AG32" s="43"/>
      <c r="AH32" s="43"/>
      <c r="AI32" s="43"/>
      <c r="AJ32" s="43"/>
      <c r="AK32" s="363">
        <v>0</v>
      </c>
      <c r="AL32" s="364"/>
      <c r="AM32" s="364"/>
      <c r="AN32" s="364"/>
      <c r="AO32" s="364"/>
      <c r="AP32" s="43"/>
      <c r="AQ32" s="43"/>
      <c r="AR32" s="44"/>
      <c r="BE32" s="353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65">
        <v>0</v>
      </c>
      <c r="M33" s="364"/>
      <c r="N33" s="364"/>
      <c r="O33" s="364"/>
      <c r="P33" s="364"/>
      <c r="Q33" s="43"/>
      <c r="R33" s="43"/>
      <c r="S33" s="43"/>
      <c r="T33" s="43"/>
      <c r="U33" s="43"/>
      <c r="V33" s="43"/>
      <c r="W33" s="363">
        <f>ROUND(BD54,2)</f>
        <v>0</v>
      </c>
      <c r="X33" s="364"/>
      <c r="Y33" s="364"/>
      <c r="Z33" s="364"/>
      <c r="AA33" s="364"/>
      <c r="AB33" s="364"/>
      <c r="AC33" s="364"/>
      <c r="AD33" s="364"/>
      <c r="AE33" s="364"/>
      <c r="AF33" s="43"/>
      <c r="AG33" s="43"/>
      <c r="AH33" s="43"/>
      <c r="AI33" s="43"/>
      <c r="AJ33" s="43"/>
      <c r="AK33" s="363">
        <v>0</v>
      </c>
      <c r="AL33" s="364"/>
      <c r="AM33" s="364"/>
      <c r="AN33" s="364"/>
      <c r="AO33" s="36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69" t="s">
        <v>51</v>
      </c>
      <c r="Y35" s="367"/>
      <c r="Z35" s="367"/>
      <c r="AA35" s="367"/>
      <c r="AB35" s="367"/>
      <c r="AC35" s="47"/>
      <c r="AD35" s="47"/>
      <c r="AE35" s="47"/>
      <c r="AF35" s="47"/>
      <c r="AG35" s="47"/>
      <c r="AH35" s="47"/>
      <c r="AI35" s="47"/>
      <c r="AJ35" s="47"/>
      <c r="AK35" s="366">
        <f>SUM(AK26:AK33)</f>
        <v>0</v>
      </c>
      <c r="AL35" s="367"/>
      <c r="AM35" s="367"/>
      <c r="AN35" s="367"/>
      <c r="AO35" s="368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rev3_ZPUSOB_190320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8" t="str">
        <f>K6</f>
        <v>Snížení energetické náročnosti průmyslového objektu, Hala 2, parc.č. 2119/11 a 2119/12 k.ú.Chomutov</v>
      </c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parc.č. 2119/11 a 2119/12 k.ú.Chomutov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76" t="str">
        <f>IF(AN8="","",AN8)</f>
        <v>17. 8. 2020</v>
      </c>
      <c r="AN47" s="37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RT steel s.r.o.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77" t="str">
        <f>IF(E17="","",E17)</f>
        <v>KAP ATELIER s.r.o.</v>
      </c>
      <c r="AN49" s="378"/>
      <c r="AO49" s="378"/>
      <c r="AP49" s="378"/>
      <c r="AQ49" s="38"/>
      <c r="AR49" s="41"/>
      <c r="AS49" s="380" t="s">
        <v>53</v>
      </c>
      <c r="AT49" s="38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77" t="str">
        <f>IF(E20="","",E20)</f>
        <v xml:space="preserve"> </v>
      </c>
      <c r="AN50" s="378"/>
      <c r="AO50" s="378"/>
      <c r="AP50" s="378"/>
      <c r="AQ50" s="38"/>
      <c r="AR50" s="41"/>
      <c r="AS50" s="382"/>
      <c r="AT50" s="38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84"/>
      <c r="AT51" s="38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3" t="s">
        <v>54</v>
      </c>
      <c r="D52" s="344"/>
      <c r="E52" s="344"/>
      <c r="F52" s="344"/>
      <c r="G52" s="344"/>
      <c r="H52" s="68"/>
      <c r="I52" s="347" t="s">
        <v>55</v>
      </c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73" t="s">
        <v>56</v>
      </c>
      <c r="AH52" s="344"/>
      <c r="AI52" s="344"/>
      <c r="AJ52" s="344"/>
      <c r="AK52" s="344"/>
      <c r="AL52" s="344"/>
      <c r="AM52" s="344"/>
      <c r="AN52" s="347" t="s">
        <v>57</v>
      </c>
      <c r="AO52" s="344"/>
      <c r="AP52" s="344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0">
        <f>ROUND(AG55,2)</f>
        <v>0</v>
      </c>
      <c r="AH54" s="350"/>
      <c r="AI54" s="350"/>
      <c r="AJ54" s="350"/>
      <c r="AK54" s="350"/>
      <c r="AL54" s="350"/>
      <c r="AM54" s="350"/>
      <c r="AN54" s="386">
        <f aca="true" t="shared" si="0" ref="AN54:AN64">SUM(AG54,AT54)</f>
        <v>0</v>
      </c>
      <c r="AO54" s="386"/>
      <c r="AP54" s="386"/>
      <c r="AQ54" s="80" t="s">
        <v>21</v>
      </c>
      <c r="AR54" s="81"/>
      <c r="AS54" s="82">
        <f>ROUND(AS55,2)</f>
        <v>0</v>
      </c>
      <c r="AT54" s="83">
        <f aca="true" t="shared" si="1" ref="AT54:AT64"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2:91" s="7" customFormat="1" ht="16.5" customHeight="1">
      <c r="B55" s="88"/>
      <c r="C55" s="89"/>
      <c r="D55" s="345" t="s">
        <v>77</v>
      </c>
      <c r="E55" s="345"/>
      <c r="F55" s="345"/>
      <c r="G55" s="345"/>
      <c r="H55" s="345"/>
      <c r="I55" s="90"/>
      <c r="J55" s="345" t="s">
        <v>78</v>
      </c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74">
        <f>ROUND(SUM(AG56:AG64),2)</f>
        <v>0</v>
      </c>
      <c r="AH55" s="375"/>
      <c r="AI55" s="375"/>
      <c r="AJ55" s="375"/>
      <c r="AK55" s="375"/>
      <c r="AL55" s="375"/>
      <c r="AM55" s="375"/>
      <c r="AN55" s="379">
        <f t="shared" si="0"/>
        <v>0</v>
      </c>
      <c r="AO55" s="375"/>
      <c r="AP55" s="375"/>
      <c r="AQ55" s="91" t="s">
        <v>79</v>
      </c>
      <c r="AR55" s="92"/>
      <c r="AS55" s="93">
        <f>ROUND(SUM(AS56:AS64),2)</f>
        <v>0</v>
      </c>
      <c r="AT55" s="94">
        <f t="shared" si="1"/>
        <v>0</v>
      </c>
      <c r="AU55" s="95">
        <f>ROUND(SUM(AU56:AU64),5)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ROUND(SUM(AZ56:AZ64),2)</f>
        <v>0</v>
      </c>
      <c r="BA55" s="94">
        <f>ROUND(SUM(BA56:BA64),2)</f>
        <v>0</v>
      </c>
      <c r="BB55" s="94">
        <f>ROUND(SUM(BB56:BB64),2)</f>
        <v>0</v>
      </c>
      <c r="BC55" s="94">
        <f>ROUND(SUM(BC56:BC64),2)</f>
        <v>0</v>
      </c>
      <c r="BD55" s="96">
        <f>ROUND(SUM(BD56:BD64),2)</f>
        <v>0</v>
      </c>
      <c r="BS55" s="97" t="s">
        <v>72</v>
      </c>
      <c r="BT55" s="97" t="s">
        <v>80</v>
      </c>
      <c r="BU55" s="97" t="s">
        <v>74</v>
      </c>
      <c r="BV55" s="97" t="s">
        <v>75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0" s="4" customFormat="1" ht="16.5" customHeight="1">
      <c r="A56" s="98" t="s">
        <v>83</v>
      </c>
      <c r="B56" s="53"/>
      <c r="C56" s="99"/>
      <c r="D56" s="99"/>
      <c r="E56" s="346" t="s">
        <v>84</v>
      </c>
      <c r="F56" s="346"/>
      <c r="G56" s="346"/>
      <c r="H56" s="346"/>
      <c r="I56" s="346"/>
      <c r="J56" s="99"/>
      <c r="K56" s="346" t="s">
        <v>85</v>
      </c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71">
        <f>'01.1 - Bourací práce - ve...'!J32</f>
        <v>0</v>
      </c>
      <c r="AH56" s="372"/>
      <c r="AI56" s="372"/>
      <c r="AJ56" s="372"/>
      <c r="AK56" s="372"/>
      <c r="AL56" s="372"/>
      <c r="AM56" s="372"/>
      <c r="AN56" s="371">
        <f t="shared" si="0"/>
        <v>0</v>
      </c>
      <c r="AO56" s="372"/>
      <c r="AP56" s="372"/>
      <c r="AQ56" s="100" t="s">
        <v>86</v>
      </c>
      <c r="AR56" s="55"/>
      <c r="AS56" s="101">
        <v>0</v>
      </c>
      <c r="AT56" s="102">
        <f t="shared" si="1"/>
        <v>0</v>
      </c>
      <c r="AU56" s="103">
        <f>'01.1 - Bourací práce - ve...'!P94</f>
        <v>0</v>
      </c>
      <c r="AV56" s="102">
        <f>'01.1 - Bourací práce - ve...'!J35</f>
        <v>0</v>
      </c>
      <c r="AW56" s="102">
        <f>'01.1 - Bourací práce - ve...'!J36</f>
        <v>0</v>
      </c>
      <c r="AX56" s="102">
        <f>'01.1 - Bourací práce - ve...'!J37</f>
        <v>0</v>
      </c>
      <c r="AY56" s="102">
        <f>'01.1 - Bourací práce - ve...'!J38</f>
        <v>0</v>
      </c>
      <c r="AZ56" s="102">
        <f>'01.1 - Bourací práce - ve...'!F35</f>
        <v>0</v>
      </c>
      <c r="BA56" s="102">
        <f>'01.1 - Bourací práce - ve...'!F36</f>
        <v>0</v>
      </c>
      <c r="BB56" s="102">
        <f>'01.1 - Bourací práce - ve...'!F37</f>
        <v>0</v>
      </c>
      <c r="BC56" s="102">
        <f>'01.1 - Bourací práce - ve...'!F38</f>
        <v>0</v>
      </c>
      <c r="BD56" s="104">
        <f>'01.1 - Bourací práce - ve...'!F39</f>
        <v>0</v>
      </c>
      <c r="BT56" s="105" t="s">
        <v>82</v>
      </c>
      <c r="BV56" s="105" t="s">
        <v>75</v>
      </c>
      <c r="BW56" s="105" t="s">
        <v>87</v>
      </c>
      <c r="BX56" s="105" t="s">
        <v>81</v>
      </c>
      <c r="CL56" s="105" t="s">
        <v>19</v>
      </c>
    </row>
    <row r="57" spans="1:90" s="4" customFormat="1" ht="16.5" customHeight="1">
      <c r="A57" s="98" t="s">
        <v>83</v>
      </c>
      <c r="B57" s="53"/>
      <c r="C57" s="99"/>
      <c r="D57" s="99"/>
      <c r="E57" s="346" t="s">
        <v>88</v>
      </c>
      <c r="F57" s="346"/>
      <c r="G57" s="346"/>
      <c r="H57" s="346"/>
      <c r="I57" s="346"/>
      <c r="J57" s="99"/>
      <c r="K57" s="346" t="s">
        <v>89</v>
      </c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71">
        <f>'01.2 - Stavební úpravy - ...'!J32</f>
        <v>0</v>
      </c>
      <c r="AH57" s="372"/>
      <c r="AI57" s="372"/>
      <c r="AJ57" s="372"/>
      <c r="AK57" s="372"/>
      <c r="AL57" s="372"/>
      <c r="AM57" s="372"/>
      <c r="AN57" s="371">
        <f t="shared" si="0"/>
        <v>0</v>
      </c>
      <c r="AO57" s="372"/>
      <c r="AP57" s="372"/>
      <c r="AQ57" s="100" t="s">
        <v>86</v>
      </c>
      <c r="AR57" s="55"/>
      <c r="AS57" s="101">
        <v>0</v>
      </c>
      <c r="AT57" s="102">
        <f t="shared" si="1"/>
        <v>0</v>
      </c>
      <c r="AU57" s="103">
        <f>'01.2 - Stavební úpravy - ...'!P104</f>
        <v>0</v>
      </c>
      <c r="AV57" s="102">
        <f>'01.2 - Stavební úpravy - ...'!J35</f>
        <v>0</v>
      </c>
      <c r="AW57" s="102">
        <f>'01.2 - Stavební úpravy - ...'!J36</f>
        <v>0</v>
      </c>
      <c r="AX57" s="102">
        <f>'01.2 - Stavební úpravy - ...'!J37</f>
        <v>0</v>
      </c>
      <c r="AY57" s="102">
        <f>'01.2 - Stavební úpravy - ...'!J38</f>
        <v>0</v>
      </c>
      <c r="AZ57" s="102">
        <f>'01.2 - Stavební úpravy - ...'!F35</f>
        <v>0</v>
      </c>
      <c r="BA57" s="102">
        <f>'01.2 - Stavební úpravy - ...'!F36</f>
        <v>0</v>
      </c>
      <c r="BB57" s="102">
        <f>'01.2 - Stavební úpravy - ...'!F37</f>
        <v>0</v>
      </c>
      <c r="BC57" s="102">
        <f>'01.2 - Stavební úpravy - ...'!F38</f>
        <v>0</v>
      </c>
      <c r="BD57" s="104">
        <f>'01.2 - Stavební úpravy - ...'!F39</f>
        <v>0</v>
      </c>
      <c r="BT57" s="105" t="s">
        <v>82</v>
      </c>
      <c r="BV57" s="105" t="s">
        <v>75</v>
      </c>
      <c r="BW57" s="105" t="s">
        <v>90</v>
      </c>
      <c r="BX57" s="105" t="s">
        <v>81</v>
      </c>
      <c r="CL57" s="105" t="s">
        <v>19</v>
      </c>
    </row>
    <row r="58" spans="1:90" s="4" customFormat="1" ht="16.5" customHeight="1">
      <c r="A58" s="98" t="s">
        <v>83</v>
      </c>
      <c r="B58" s="53"/>
      <c r="C58" s="99"/>
      <c r="D58" s="99"/>
      <c r="E58" s="346" t="s">
        <v>91</v>
      </c>
      <c r="F58" s="346"/>
      <c r="G58" s="346"/>
      <c r="H58" s="346"/>
      <c r="I58" s="346"/>
      <c r="J58" s="99"/>
      <c r="K58" s="346" t="s">
        <v>92</v>
      </c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71">
        <f>'01.3 - Stavební úpravy - ...'!J32</f>
        <v>0</v>
      </c>
      <c r="AH58" s="372"/>
      <c r="AI58" s="372"/>
      <c r="AJ58" s="372"/>
      <c r="AK58" s="372"/>
      <c r="AL58" s="372"/>
      <c r="AM58" s="372"/>
      <c r="AN58" s="371">
        <f t="shared" si="0"/>
        <v>0</v>
      </c>
      <c r="AO58" s="372"/>
      <c r="AP58" s="372"/>
      <c r="AQ58" s="100" t="s">
        <v>86</v>
      </c>
      <c r="AR58" s="55"/>
      <c r="AS58" s="101">
        <v>0</v>
      </c>
      <c r="AT58" s="102">
        <f t="shared" si="1"/>
        <v>0</v>
      </c>
      <c r="AU58" s="103">
        <f>'01.3 - Stavební úpravy - ...'!P90</f>
        <v>0</v>
      </c>
      <c r="AV58" s="102">
        <f>'01.3 - Stavební úpravy - ...'!J35</f>
        <v>0</v>
      </c>
      <c r="AW58" s="102">
        <f>'01.3 - Stavební úpravy - ...'!J36</f>
        <v>0</v>
      </c>
      <c r="AX58" s="102">
        <f>'01.3 - Stavební úpravy - ...'!J37</f>
        <v>0</v>
      </c>
      <c r="AY58" s="102">
        <f>'01.3 - Stavební úpravy - ...'!J38</f>
        <v>0</v>
      </c>
      <c r="AZ58" s="102">
        <f>'01.3 - Stavební úpravy - ...'!F35</f>
        <v>0</v>
      </c>
      <c r="BA58" s="102">
        <f>'01.3 - Stavební úpravy - ...'!F36</f>
        <v>0</v>
      </c>
      <c r="BB58" s="102">
        <f>'01.3 - Stavební úpravy - ...'!F37</f>
        <v>0</v>
      </c>
      <c r="BC58" s="102">
        <f>'01.3 - Stavební úpravy - ...'!F38</f>
        <v>0</v>
      </c>
      <c r="BD58" s="104">
        <f>'01.3 - Stavební úpravy - ...'!F39</f>
        <v>0</v>
      </c>
      <c r="BT58" s="105" t="s">
        <v>82</v>
      </c>
      <c r="BV58" s="105" t="s">
        <v>75</v>
      </c>
      <c r="BW58" s="105" t="s">
        <v>93</v>
      </c>
      <c r="BX58" s="105" t="s">
        <v>81</v>
      </c>
      <c r="CL58" s="105" t="s">
        <v>19</v>
      </c>
    </row>
    <row r="59" spans="1:90" s="4" customFormat="1" ht="16.5" customHeight="1">
      <c r="A59" s="98" t="s">
        <v>83</v>
      </c>
      <c r="B59" s="53"/>
      <c r="C59" s="99"/>
      <c r="D59" s="99"/>
      <c r="E59" s="346" t="s">
        <v>94</v>
      </c>
      <c r="F59" s="346"/>
      <c r="G59" s="346"/>
      <c r="H59" s="346"/>
      <c r="I59" s="346"/>
      <c r="J59" s="99"/>
      <c r="K59" s="346" t="s">
        <v>95</v>
      </c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71">
        <f>'01.4 - Dešťová kanalizace'!J32</f>
        <v>0</v>
      </c>
      <c r="AH59" s="372"/>
      <c r="AI59" s="372"/>
      <c r="AJ59" s="372"/>
      <c r="AK59" s="372"/>
      <c r="AL59" s="372"/>
      <c r="AM59" s="372"/>
      <c r="AN59" s="371">
        <f t="shared" si="0"/>
        <v>0</v>
      </c>
      <c r="AO59" s="372"/>
      <c r="AP59" s="372"/>
      <c r="AQ59" s="100" t="s">
        <v>86</v>
      </c>
      <c r="AR59" s="55"/>
      <c r="AS59" s="101">
        <v>0</v>
      </c>
      <c r="AT59" s="102">
        <f t="shared" si="1"/>
        <v>0</v>
      </c>
      <c r="AU59" s="103">
        <f>'01.4 - Dešťová kanalizace'!P93</f>
        <v>0</v>
      </c>
      <c r="AV59" s="102">
        <f>'01.4 - Dešťová kanalizace'!J35</f>
        <v>0</v>
      </c>
      <c r="AW59" s="102">
        <f>'01.4 - Dešťová kanalizace'!J36</f>
        <v>0</v>
      </c>
      <c r="AX59" s="102">
        <f>'01.4 - Dešťová kanalizace'!J37</f>
        <v>0</v>
      </c>
      <c r="AY59" s="102">
        <f>'01.4 - Dešťová kanalizace'!J38</f>
        <v>0</v>
      </c>
      <c r="AZ59" s="102">
        <f>'01.4 - Dešťová kanalizace'!F35</f>
        <v>0</v>
      </c>
      <c r="BA59" s="102">
        <f>'01.4 - Dešťová kanalizace'!F36</f>
        <v>0</v>
      </c>
      <c r="BB59" s="102">
        <f>'01.4 - Dešťová kanalizace'!F37</f>
        <v>0</v>
      </c>
      <c r="BC59" s="102">
        <f>'01.4 - Dešťová kanalizace'!F38</f>
        <v>0</v>
      </c>
      <c r="BD59" s="104">
        <f>'01.4 - Dešťová kanalizace'!F39</f>
        <v>0</v>
      </c>
      <c r="BT59" s="105" t="s">
        <v>82</v>
      </c>
      <c r="BV59" s="105" t="s">
        <v>75</v>
      </c>
      <c r="BW59" s="105" t="s">
        <v>96</v>
      </c>
      <c r="BX59" s="105" t="s">
        <v>81</v>
      </c>
      <c r="CL59" s="105" t="s">
        <v>19</v>
      </c>
    </row>
    <row r="60" spans="1:90" s="4" customFormat="1" ht="16.5" customHeight="1">
      <c r="A60" s="98" t="s">
        <v>83</v>
      </c>
      <c r="B60" s="53"/>
      <c r="C60" s="99"/>
      <c r="D60" s="99"/>
      <c r="E60" s="346" t="s">
        <v>97</v>
      </c>
      <c r="F60" s="346"/>
      <c r="G60" s="346"/>
      <c r="H60" s="346"/>
      <c r="I60" s="346"/>
      <c r="J60" s="99"/>
      <c r="K60" s="346" t="s">
        <v>98</v>
      </c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71">
        <f>'01.5 - Rozvod plynu'!J32</f>
        <v>0</v>
      </c>
      <c r="AH60" s="372"/>
      <c r="AI60" s="372"/>
      <c r="AJ60" s="372"/>
      <c r="AK60" s="372"/>
      <c r="AL60" s="372"/>
      <c r="AM60" s="372"/>
      <c r="AN60" s="371">
        <f t="shared" si="0"/>
        <v>0</v>
      </c>
      <c r="AO60" s="372"/>
      <c r="AP60" s="372"/>
      <c r="AQ60" s="100" t="s">
        <v>86</v>
      </c>
      <c r="AR60" s="55"/>
      <c r="AS60" s="101">
        <v>0</v>
      </c>
      <c r="AT60" s="102">
        <f t="shared" si="1"/>
        <v>0</v>
      </c>
      <c r="AU60" s="103">
        <f>'01.5 - Rozvod plynu'!P88</f>
        <v>0</v>
      </c>
      <c r="AV60" s="102">
        <f>'01.5 - Rozvod plynu'!J35</f>
        <v>0</v>
      </c>
      <c r="AW60" s="102">
        <f>'01.5 - Rozvod plynu'!J36</f>
        <v>0</v>
      </c>
      <c r="AX60" s="102">
        <f>'01.5 - Rozvod plynu'!J37</f>
        <v>0</v>
      </c>
      <c r="AY60" s="102">
        <f>'01.5 - Rozvod plynu'!J38</f>
        <v>0</v>
      </c>
      <c r="AZ60" s="102">
        <f>'01.5 - Rozvod plynu'!F35</f>
        <v>0</v>
      </c>
      <c r="BA60" s="102">
        <f>'01.5 - Rozvod plynu'!F36</f>
        <v>0</v>
      </c>
      <c r="BB60" s="102">
        <f>'01.5 - Rozvod plynu'!F37</f>
        <v>0</v>
      </c>
      <c r="BC60" s="102">
        <f>'01.5 - Rozvod plynu'!F38</f>
        <v>0</v>
      </c>
      <c r="BD60" s="104">
        <f>'01.5 - Rozvod plynu'!F39</f>
        <v>0</v>
      </c>
      <c r="BT60" s="105" t="s">
        <v>82</v>
      </c>
      <c r="BV60" s="105" t="s">
        <v>75</v>
      </c>
      <c r="BW60" s="105" t="s">
        <v>99</v>
      </c>
      <c r="BX60" s="105" t="s">
        <v>81</v>
      </c>
      <c r="CL60" s="105" t="s">
        <v>21</v>
      </c>
    </row>
    <row r="61" spans="1:90" s="4" customFormat="1" ht="16.5" customHeight="1">
      <c r="A61" s="98" t="s">
        <v>83</v>
      </c>
      <c r="B61" s="53"/>
      <c r="C61" s="99"/>
      <c r="D61" s="99"/>
      <c r="E61" s="346" t="s">
        <v>100</v>
      </c>
      <c r="F61" s="346"/>
      <c r="G61" s="346"/>
      <c r="H61" s="346"/>
      <c r="I61" s="346"/>
      <c r="J61" s="99"/>
      <c r="K61" s="346" t="s">
        <v>101</v>
      </c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71">
        <f>'01.6 - Vzduchotechnika'!J32</f>
        <v>0</v>
      </c>
      <c r="AH61" s="372"/>
      <c r="AI61" s="372"/>
      <c r="AJ61" s="372"/>
      <c r="AK61" s="372"/>
      <c r="AL61" s="372"/>
      <c r="AM61" s="372"/>
      <c r="AN61" s="371">
        <f t="shared" si="0"/>
        <v>0</v>
      </c>
      <c r="AO61" s="372"/>
      <c r="AP61" s="372"/>
      <c r="AQ61" s="100" t="s">
        <v>86</v>
      </c>
      <c r="AR61" s="55"/>
      <c r="AS61" s="101">
        <v>0</v>
      </c>
      <c r="AT61" s="102">
        <f t="shared" si="1"/>
        <v>0</v>
      </c>
      <c r="AU61" s="103">
        <f>'01.6 - Vzduchotechnika'!P90</f>
        <v>0</v>
      </c>
      <c r="AV61" s="102">
        <f>'01.6 - Vzduchotechnika'!J35</f>
        <v>0</v>
      </c>
      <c r="AW61" s="102">
        <f>'01.6 - Vzduchotechnika'!J36</f>
        <v>0</v>
      </c>
      <c r="AX61" s="102">
        <f>'01.6 - Vzduchotechnika'!J37</f>
        <v>0</v>
      </c>
      <c r="AY61" s="102">
        <f>'01.6 - Vzduchotechnika'!J38</f>
        <v>0</v>
      </c>
      <c r="AZ61" s="102">
        <f>'01.6 - Vzduchotechnika'!F35</f>
        <v>0</v>
      </c>
      <c r="BA61" s="102">
        <f>'01.6 - Vzduchotechnika'!F36</f>
        <v>0</v>
      </c>
      <c r="BB61" s="102">
        <f>'01.6 - Vzduchotechnika'!F37</f>
        <v>0</v>
      </c>
      <c r="BC61" s="102">
        <f>'01.6 - Vzduchotechnika'!F38</f>
        <v>0</v>
      </c>
      <c r="BD61" s="104">
        <f>'01.6 - Vzduchotechnika'!F39</f>
        <v>0</v>
      </c>
      <c r="BT61" s="105" t="s">
        <v>82</v>
      </c>
      <c r="BV61" s="105" t="s">
        <v>75</v>
      </c>
      <c r="BW61" s="105" t="s">
        <v>102</v>
      </c>
      <c r="BX61" s="105" t="s">
        <v>81</v>
      </c>
      <c r="CL61" s="105" t="s">
        <v>21</v>
      </c>
    </row>
    <row r="62" spans="1:90" s="4" customFormat="1" ht="16.5" customHeight="1">
      <c r="A62" s="98" t="s">
        <v>83</v>
      </c>
      <c r="B62" s="53"/>
      <c r="C62" s="99"/>
      <c r="D62" s="99"/>
      <c r="E62" s="346" t="s">
        <v>103</v>
      </c>
      <c r="F62" s="346"/>
      <c r="G62" s="346"/>
      <c r="H62" s="346"/>
      <c r="I62" s="346"/>
      <c r="J62" s="99"/>
      <c r="K62" s="346" t="s">
        <v>104</v>
      </c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71">
        <f>'01.7 - Vytápění'!J32</f>
        <v>0</v>
      </c>
      <c r="AH62" s="372"/>
      <c r="AI62" s="372"/>
      <c r="AJ62" s="372"/>
      <c r="AK62" s="372"/>
      <c r="AL62" s="372"/>
      <c r="AM62" s="372"/>
      <c r="AN62" s="371">
        <f t="shared" si="0"/>
        <v>0</v>
      </c>
      <c r="AO62" s="372"/>
      <c r="AP62" s="372"/>
      <c r="AQ62" s="100" t="s">
        <v>86</v>
      </c>
      <c r="AR62" s="55"/>
      <c r="AS62" s="101">
        <v>0</v>
      </c>
      <c r="AT62" s="102">
        <f t="shared" si="1"/>
        <v>0</v>
      </c>
      <c r="AU62" s="103">
        <f>'01.7 - Vytápění'!P88</f>
        <v>0</v>
      </c>
      <c r="AV62" s="102">
        <f>'01.7 - Vytápění'!J35</f>
        <v>0</v>
      </c>
      <c r="AW62" s="102">
        <f>'01.7 - Vytápění'!J36</f>
        <v>0</v>
      </c>
      <c r="AX62" s="102">
        <f>'01.7 - Vytápění'!J37</f>
        <v>0</v>
      </c>
      <c r="AY62" s="102">
        <f>'01.7 - Vytápění'!J38</f>
        <v>0</v>
      </c>
      <c r="AZ62" s="102">
        <f>'01.7 - Vytápění'!F35</f>
        <v>0</v>
      </c>
      <c r="BA62" s="102">
        <f>'01.7 - Vytápění'!F36</f>
        <v>0</v>
      </c>
      <c r="BB62" s="102">
        <f>'01.7 - Vytápění'!F37</f>
        <v>0</v>
      </c>
      <c r="BC62" s="102">
        <f>'01.7 - Vytápění'!F38</f>
        <v>0</v>
      </c>
      <c r="BD62" s="104">
        <f>'01.7 - Vytápění'!F39</f>
        <v>0</v>
      </c>
      <c r="BT62" s="105" t="s">
        <v>82</v>
      </c>
      <c r="BV62" s="105" t="s">
        <v>75</v>
      </c>
      <c r="BW62" s="105" t="s">
        <v>105</v>
      </c>
      <c r="BX62" s="105" t="s">
        <v>81</v>
      </c>
      <c r="CL62" s="105" t="s">
        <v>21</v>
      </c>
    </row>
    <row r="63" spans="1:90" s="4" customFormat="1" ht="16.5" customHeight="1">
      <c r="A63" s="98" t="s">
        <v>83</v>
      </c>
      <c r="B63" s="53"/>
      <c r="C63" s="99"/>
      <c r="D63" s="99"/>
      <c r="E63" s="346" t="s">
        <v>106</v>
      </c>
      <c r="F63" s="346"/>
      <c r="G63" s="346"/>
      <c r="H63" s="346"/>
      <c r="I63" s="346"/>
      <c r="J63" s="99"/>
      <c r="K63" s="346" t="s">
        <v>107</v>
      </c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71">
        <f>'01.8 - Elektroinstalace'!J32</f>
        <v>0</v>
      </c>
      <c r="AH63" s="372"/>
      <c r="AI63" s="372"/>
      <c r="AJ63" s="372"/>
      <c r="AK63" s="372"/>
      <c r="AL63" s="372"/>
      <c r="AM63" s="372"/>
      <c r="AN63" s="371">
        <f t="shared" si="0"/>
        <v>0</v>
      </c>
      <c r="AO63" s="372"/>
      <c r="AP63" s="372"/>
      <c r="AQ63" s="100" t="s">
        <v>86</v>
      </c>
      <c r="AR63" s="55"/>
      <c r="AS63" s="101">
        <v>0</v>
      </c>
      <c r="AT63" s="102">
        <f t="shared" si="1"/>
        <v>0</v>
      </c>
      <c r="AU63" s="103">
        <f>'01.8 - Elektroinstalace'!P94</f>
        <v>0</v>
      </c>
      <c r="AV63" s="102">
        <f>'01.8 - Elektroinstalace'!J35</f>
        <v>0</v>
      </c>
      <c r="AW63" s="102">
        <f>'01.8 - Elektroinstalace'!J36</f>
        <v>0</v>
      </c>
      <c r="AX63" s="102">
        <f>'01.8 - Elektroinstalace'!J37</f>
        <v>0</v>
      </c>
      <c r="AY63" s="102">
        <f>'01.8 - Elektroinstalace'!J38</f>
        <v>0</v>
      </c>
      <c r="AZ63" s="102">
        <f>'01.8 - Elektroinstalace'!F35</f>
        <v>0</v>
      </c>
      <c r="BA63" s="102">
        <f>'01.8 - Elektroinstalace'!F36</f>
        <v>0</v>
      </c>
      <c r="BB63" s="102">
        <f>'01.8 - Elektroinstalace'!F37</f>
        <v>0</v>
      </c>
      <c r="BC63" s="102">
        <f>'01.8 - Elektroinstalace'!F38</f>
        <v>0</v>
      </c>
      <c r="BD63" s="104">
        <f>'01.8 - Elektroinstalace'!F39</f>
        <v>0</v>
      </c>
      <c r="BT63" s="105" t="s">
        <v>82</v>
      </c>
      <c r="BV63" s="105" t="s">
        <v>75</v>
      </c>
      <c r="BW63" s="105" t="s">
        <v>108</v>
      </c>
      <c r="BX63" s="105" t="s">
        <v>81</v>
      </c>
      <c r="CL63" s="105" t="s">
        <v>21</v>
      </c>
    </row>
    <row r="64" spans="1:90" s="4" customFormat="1" ht="16.5" customHeight="1">
      <c r="A64" s="98" t="s">
        <v>83</v>
      </c>
      <c r="B64" s="53"/>
      <c r="C64" s="99"/>
      <c r="D64" s="99"/>
      <c r="E64" s="346" t="s">
        <v>109</v>
      </c>
      <c r="F64" s="346"/>
      <c r="G64" s="346"/>
      <c r="H64" s="346"/>
      <c r="I64" s="346"/>
      <c r="J64" s="99"/>
      <c r="K64" s="346" t="s">
        <v>110</v>
      </c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71">
        <f>'VON - Vedlejší a ostatní ...'!J32</f>
        <v>0</v>
      </c>
      <c r="AH64" s="372"/>
      <c r="AI64" s="372"/>
      <c r="AJ64" s="372"/>
      <c r="AK64" s="372"/>
      <c r="AL64" s="372"/>
      <c r="AM64" s="372"/>
      <c r="AN64" s="371">
        <f t="shared" si="0"/>
        <v>0</v>
      </c>
      <c r="AO64" s="372"/>
      <c r="AP64" s="372"/>
      <c r="AQ64" s="100" t="s">
        <v>86</v>
      </c>
      <c r="AR64" s="55"/>
      <c r="AS64" s="106">
        <v>0</v>
      </c>
      <c r="AT64" s="107">
        <f t="shared" si="1"/>
        <v>0</v>
      </c>
      <c r="AU64" s="108">
        <f>'VON - Vedlejší a ostatní ...'!P88</f>
        <v>0</v>
      </c>
      <c r="AV64" s="107">
        <f>'VON - Vedlejší a ostatní ...'!J35</f>
        <v>0</v>
      </c>
      <c r="AW64" s="107">
        <f>'VON - Vedlejší a ostatní ...'!J36</f>
        <v>0</v>
      </c>
      <c r="AX64" s="107">
        <f>'VON - Vedlejší a ostatní ...'!J37</f>
        <v>0</v>
      </c>
      <c r="AY64" s="107">
        <f>'VON - Vedlejší a ostatní ...'!J38</f>
        <v>0</v>
      </c>
      <c r="AZ64" s="107">
        <f>'VON - Vedlejší a ostatní ...'!F35</f>
        <v>0</v>
      </c>
      <c r="BA64" s="107">
        <f>'VON - Vedlejší a ostatní ...'!F36</f>
        <v>0</v>
      </c>
      <c r="BB64" s="107">
        <f>'VON - Vedlejší a ostatní ...'!F37</f>
        <v>0</v>
      </c>
      <c r="BC64" s="107">
        <f>'VON - Vedlejší a ostatní ...'!F38</f>
        <v>0</v>
      </c>
      <c r="BD64" s="109">
        <f>'VON - Vedlejší a ostatní ...'!F39</f>
        <v>0</v>
      </c>
      <c r="BT64" s="105" t="s">
        <v>82</v>
      </c>
      <c r="BV64" s="105" t="s">
        <v>75</v>
      </c>
      <c r="BW64" s="105" t="s">
        <v>111</v>
      </c>
      <c r="BX64" s="105" t="s">
        <v>81</v>
      </c>
      <c r="CL64" s="105" t="s">
        <v>21</v>
      </c>
    </row>
    <row r="65" spans="1:57" s="2" customFormat="1" ht="30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41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41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</sheetData>
  <sheetProtection algorithmName="SHA-512" hashValue="bokyWwYaiqaidDJYPE0GjTaUTq/EpsKtRTz0EzeiSTCMeg7edPr+lGd1hVaCYHqCaP5iQcM0HpBasAXLNij0Xw==" saltValue="ExpUU0EXBNaXi+gtrQpDZcCnJYQ5E+Smd8qtqxafb0rWTz2d7cKK1kbgXq+xHEaBe5wrL8z9LuOMX1DCnlMfVA==" spinCount="100000" sheet="1" objects="1" scenarios="1" formatColumns="0" formatRows="0"/>
  <mergeCells count="78">
    <mergeCell ref="AN64:AP64"/>
    <mergeCell ref="AN63:AP63"/>
    <mergeCell ref="AN56:AP56"/>
    <mergeCell ref="AN52:AP52"/>
    <mergeCell ref="AN61:AP61"/>
    <mergeCell ref="AN57:AP57"/>
    <mergeCell ref="AN60:AP60"/>
    <mergeCell ref="AN55:AP55"/>
    <mergeCell ref="AN62:AP62"/>
    <mergeCell ref="AN58:AP58"/>
    <mergeCell ref="AN54:AP54"/>
    <mergeCell ref="AG64:AM64"/>
    <mergeCell ref="AG59:AM59"/>
    <mergeCell ref="AG56:AM56"/>
    <mergeCell ref="AG57:AM57"/>
    <mergeCell ref="AG58:AM58"/>
    <mergeCell ref="AR2:BE2"/>
    <mergeCell ref="AG61:AM61"/>
    <mergeCell ref="AG63:AM63"/>
    <mergeCell ref="AG62:AM62"/>
    <mergeCell ref="AG52:AM52"/>
    <mergeCell ref="AG60:AM60"/>
    <mergeCell ref="AG55:AM55"/>
    <mergeCell ref="AM47:AN47"/>
    <mergeCell ref="AM49:AP49"/>
    <mergeCell ref="AM50:AP50"/>
    <mergeCell ref="AN59:AP59"/>
    <mergeCell ref="AS49:AT51"/>
    <mergeCell ref="L33:P33"/>
    <mergeCell ref="AK33:AO33"/>
    <mergeCell ref="W33:AE33"/>
    <mergeCell ref="AK35:AO35"/>
    <mergeCell ref="X35:AB35"/>
    <mergeCell ref="L30:P30"/>
    <mergeCell ref="AK31:AO31"/>
    <mergeCell ref="W31:AE31"/>
    <mergeCell ref="L31:P31"/>
    <mergeCell ref="L32:P32"/>
    <mergeCell ref="W32:AE32"/>
    <mergeCell ref="AK32:AO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K57:AF57"/>
    <mergeCell ref="K61:AF61"/>
    <mergeCell ref="K62:AF62"/>
    <mergeCell ref="K63:AF63"/>
    <mergeCell ref="K59:AF59"/>
    <mergeCell ref="K58:AF58"/>
    <mergeCell ref="C52:G52"/>
    <mergeCell ref="D55:H55"/>
    <mergeCell ref="E57:I57"/>
    <mergeCell ref="E64:I64"/>
    <mergeCell ref="E58:I58"/>
    <mergeCell ref="E63:I63"/>
    <mergeCell ref="E62:I62"/>
    <mergeCell ref="E61:I61"/>
    <mergeCell ref="E59:I59"/>
    <mergeCell ref="E60:I60"/>
    <mergeCell ref="E56:I56"/>
    <mergeCell ref="I52:AF52"/>
    <mergeCell ref="J55:AF55"/>
    <mergeCell ref="K56:AF56"/>
    <mergeCell ref="K64:AF64"/>
    <mergeCell ref="K60:AF60"/>
  </mergeCells>
  <hyperlinks>
    <hyperlink ref="A56" location="'01.1 - Bourací práce - ve...'!C2" display="/"/>
    <hyperlink ref="A57" location="'01.2 - Stavební úpravy - ...'!C2" display="/"/>
    <hyperlink ref="A58" location="'01.3 - Stavební úpravy - ...'!C2" display="/"/>
    <hyperlink ref="A59" location="'01.4 - Dešťová kanalizace'!C2" display="/"/>
    <hyperlink ref="A60" location="'01.5 - Rozvod plynu'!C2" display="/"/>
    <hyperlink ref="A61" location="'01.6 - Vzduchotechnika'!C2" display="/"/>
    <hyperlink ref="A62" location="'01.7 - Vytápění'!C2" display="/"/>
    <hyperlink ref="A63" location="'01.8 - Elektroinstalace'!C2" display="/"/>
    <hyperlink ref="A64" location="'VO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111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2274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17. 8. 2020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ROUND((SUM(BE88:BE95)),2)</f>
        <v>0</v>
      </c>
      <c r="G35" s="36"/>
      <c r="H35" s="36"/>
      <c r="I35" s="126">
        <v>0.21</v>
      </c>
      <c r="J35" s="125">
        <f>ROUND(((SUM(BE88:BE95))*I35),2)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ROUND((SUM(BF88:BF95)),2)</f>
        <v>0</v>
      </c>
      <c r="G36" s="36"/>
      <c r="H36" s="36"/>
      <c r="I36" s="126">
        <v>0.15</v>
      </c>
      <c r="J36" s="125">
        <f>ROUND(((SUM(BF88:BF95))*I36),2)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ROUND((SUM(BG88:BG95)),2)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ROUND((SUM(BH88:BH95)),2)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ROUND((SUM(BI88:BI95)),2)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VON - Vedlejší a ostatní rozpočtové náklady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17. 8. 2020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2275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10" customFormat="1" ht="19.9" customHeight="1">
      <c r="B65" s="148"/>
      <c r="C65" s="99"/>
      <c r="D65" s="149" t="s">
        <v>2276</v>
      </c>
      <c r="E65" s="150"/>
      <c r="F65" s="150"/>
      <c r="G65" s="150"/>
      <c r="H65" s="150"/>
      <c r="I65" s="150"/>
      <c r="J65" s="151">
        <f>J90</f>
        <v>0</v>
      </c>
      <c r="K65" s="99"/>
      <c r="L65" s="152"/>
    </row>
    <row r="66" spans="2:12" s="10" customFormat="1" ht="19.9" customHeight="1">
      <c r="B66" s="148"/>
      <c r="C66" s="99"/>
      <c r="D66" s="149" t="s">
        <v>2277</v>
      </c>
      <c r="E66" s="150"/>
      <c r="F66" s="150"/>
      <c r="G66" s="150"/>
      <c r="H66" s="150"/>
      <c r="I66" s="150"/>
      <c r="J66" s="151">
        <f>J94</f>
        <v>0</v>
      </c>
      <c r="K66" s="99"/>
      <c r="L66" s="152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130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4" t="str">
        <f>E7</f>
        <v>Snížení energetické náročnosti průmyslového objektu, Hala 2, parc.č. 2119/11 a 2119/12 k.ú.Chomutov</v>
      </c>
      <c r="F76" s="395"/>
      <c r="G76" s="395"/>
      <c r="H76" s="395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113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394" t="s">
        <v>114</v>
      </c>
      <c r="F78" s="396"/>
      <c r="G78" s="396"/>
      <c r="H78" s="396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115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48" t="str">
        <f>E11</f>
        <v>VON - Vedlejší a ostatní rozpočtové náklady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F14</f>
        <v>parc.č. 2119/11 a 2119/12 k.ú.Chomutov</v>
      </c>
      <c r="G82" s="38"/>
      <c r="H82" s="38"/>
      <c r="I82" s="31" t="s">
        <v>24</v>
      </c>
      <c r="J82" s="61" t="str">
        <f>IF(J14="","",J14)</f>
        <v>17. 8. 2020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26</v>
      </c>
      <c r="D84" s="38"/>
      <c r="E84" s="38"/>
      <c r="F84" s="29" t="str">
        <f>E17</f>
        <v>RT steel s.r.o.</v>
      </c>
      <c r="G84" s="38"/>
      <c r="H84" s="38"/>
      <c r="I84" s="31" t="s">
        <v>32</v>
      </c>
      <c r="J84" s="34" t="str">
        <f>E23</f>
        <v>KAP ATELIER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IF(E20="","",E20)</f>
        <v>Vyplň údaj</v>
      </c>
      <c r="G85" s="38"/>
      <c r="H85" s="38"/>
      <c r="I85" s="31" t="s">
        <v>35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131</v>
      </c>
      <c r="D87" s="156" t="s">
        <v>58</v>
      </c>
      <c r="E87" s="156" t="s">
        <v>54</v>
      </c>
      <c r="F87" s="156" t="s">
        <v>55</v>
      </c>
      <c r="G87" s="156" t="s">
        <v>132</v>
      </c>
      <c r="H87" s="156" t="s">
        <v>133</v>
      </c>
      <c r="I87" s="156" t="s">
        <v>134</v>
      </c>
      <c r="J87" s="156" t="s">
        <v>119</v>
      </c>
      <c r="K87" s="157" t="s">
        <v>135</v>
      </c>
      <c r="L87" s="158"/>
      <c r="M87" s="70" t="s">
        <v>21</v>
      </c>
      <c r="N87" s="71" t="s">
        <v>43</v>
      </c>
      <c r="O87" s="71" t="s">
        <v>136</v>
      </c>
      <c r="P87" s="71" t="s">
        <v>137</v>
      </c>
      <c r="Q87" s="71" t="s">
        <v>138</v>
      </c>
      <c r="R87" s="71" t="s">
        <v>139</v>
      </c>
      <c r="S87" s="71" t="s">
        <v>140</v>
      </c>
      <c r="T87" s="72" t="s">
        <v>141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142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</f>
        <v>0</v>
      </c>
      <c r="Q88" s="74"/>
      <c r="R88" s="161">
        <f>R89</f>
        <v>0</v>
      </c>
      <c r="S88" s="74"/>
      <c r="T88" s="162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72</v>
      </c>
      <c r="AU88" s="19" t="s">
        <v>120</v>
      </c>
      <c r="BK88" s="163">
        <f>BK89</f>
        <v>0</v>
      </c>
    </row>
    <row r="89" spans="2:63" s="12" customFormat="1" ht="25.9" customHeight="1">
      <c r="B89" s="164"/>
      <c r="C89" s="165"/>
      <c r="D89" s="166" t="s">
        <v>72</v>
      </c>
      <c r="E89" s="167" t="s">
        <v>2278</v>
      </c>
      <c r="F89" s="167" t="s">
        <v>2279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P90+P94</f>
        <v>0</v>
      </c>
      <c r="Q89" s="172"/>
      <c r="R89" s="173">
        <f>R90+R94</f>
        <v>0</v>
      </c>
      <c r="S89" s="172"/>
      <c r="T89" s="174">
        <f>T90+T94</f>
        <v>0</v>
      </c>
      <c r="AR89" s="175" t="s">
        <v>170</v>
      </c>
      <c r="AT89" s="176" t="s">
        <v>72</v>
      </c>
      <c r="AU89" s="176" t="s">
        <v>73</v>
      </c>
      <c r="AY89" s="175" t="s">
        <v>145</v>
      </c>
      <c r="BK89" s="177">
        <f>BK90+BK94</f>
        <v>0</v>
      </c>
    </row>
    <row r="90" spans="2:63" s="12" customFormat="1" ht="22.9" customHeight="1">
      <c r="B90" s="164"/>
      <c r="C90" s="165"/>
      <c r="D90" s="166" t="s">
        <v>72</v>
      </c>
      <c r="E90" s="178" t="s">
        <v>2280</v>
      </c>
      <c r="F90" s="178" t="s">
        <v>2281</v>
      </c>
      <c r="G90" s="165"/>
      <c r="H90" s="165"/>
      <c r="I90" s="168"/>
      <c r="J90" s="179">
        <f>BK90</f>
        <v>0</v>
      </c>
      <c r="K90" s="165"/>
      <c r="L90" s="170"/>
      <c r="M90" s="171"/>
      <c r="N90" s="172"/>
      <c r="O90" s="172"/>
      <c r="P90" s="173">
        <f>SUM(P91:P93)</f>
        <v>0</v>
      </c>
      <c r="Q90" s="172"/>
      <c r="R90" s="173">
        <f>SUM(R91:R93)</f>
        <v>0</v>
      </c>
      <c r="S90" s="172"/>
      <c r="T90" s="174">
        <f>SUM(T91:T93)</f>
        <v>0</v>
      </c>
      <c r="AR90" s="175" t="s">
        <v>170</v>
      </c>
      <c r="AT90" s="176" t="s">
        <v>72</v>
      </c>
      <c r="AU90" s="176" t="s">
        <v>80</v>
      </c>
      <c r="AY90" s="175" t="s">
        <v>145</v>
      </c>
      <c r="BK90" s="177">
        <f>SUM(BK91:BK93)</f>
        <v>0</v>
      </c>
    </row>
    <row r="91" spans="1:65" s="2" customFormat="1" ht="14.45" customHeight="1">
      <c r="A91" s="36"/>
      <c r="B91" s="37"/>
      <c r="C91" s="180" t="s">
        <v>80</v>
      </c>
      <c r="D91" s="180" t="s">
        <v>148</v>
      </c>
      <c r="E91" s="181" t="s">
        <v>2282</v>
      </c>
      <c r="F91" s="182" t="s">
        <v>2283</v>
      </c>
      <c r="G91" s="183" t="s">
        <v>2284</v>
      </c>
      <c r="H91" s="184">
        <v>1</v>
      </c>
      <c r="I91" s="185"/>
      <c r="J91" s="186">
        <f>ROUND(I91*H91,2)</f>
        <v>0</v>
      </c>
      <c r="K91" s="182" t="s">
        <v>2285</v>
      </c>
      <c r="L91" s="41"/>
      <c r="M91" s="187" t="s">
        <v>21</v>
      </c>
      <c r="N91" s="188" t="s">
        <v>44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2286</v>
      </c>
      <c r="AT91" s="191" t="s">
        <v>148</v>
      </c>
      <c r="AU91" s="191" t="s">
        <v>82</v>
      </c>
      <c r="AY91" s="19" t="s">
        <v>145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80</v>
      </c>
      <c r="BK91" s="192">
        <f>ROUND(I91*H91,2)</f>
        <v>0</v>
      </c>
      <c r="BL91" s="19" t="s">
        <v>2286</v>
      </c>
      <c r="BM91" s="191" t="s">
        <v>2287</v>
      </c>
    </row>
    <row r="92" spans="1:65" s="2" customFormat="1" ht="14.45" customHeight="1">
      <c r="A92" s="36"/>
      <c r="B92" s="37"/>
      <c r="C92" s="180" t="s">
        <v>82</v>
      </c>
      <c r="D92" s="180" t="s">
        <v>148</v>
      </c>
      <c r="E92" s="181" t="s">
        <v>2288</v>
      </c>
      <c r="F92" s="182" t="s">
        <v>2289</v>
      </c>
      <c r="G92" s="183" t="s">
        <v>2284</v>
      </c>
      <c r="H92" s="184">
        <v>1</v>
      </c>
      <c r="I92" s="185"/>
      <c r="J92" s="186">
        <f>ROUND(I92*H92,2)</f>
        <v>0</v>
      </c>
      <c r="K92" s="182" t="s">
        <v>2285</v>
      </c>
      <c r="L92" s="41"/>
      <c r="M92" s="187" t="s">
        <v>21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2286</v>
      </c>
      <c r="AT92" s="191" t="s">
        <v>148</v>
      </c>
      <c r="AU92" s="191" t="s">
        <v>82</v>
      </c>
      <c r="AY92" s="19" t="s">
        <v>145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2286</v>
      </c>
      <c r="BM92" s="191" t="s">
        <v>2290</v>
      </c>
    </row>
    <row r="93" spans="1:65" s="2" customFormat="1" ht="14.45" customHeight="1">
      <c r="A93" s="36"/>
      <c r="B93" s="37"/>
      <c r="C93" s="180" t="s">
        <v>162</v>
      </c>
      <c r="D93" s="180" t="s">
        <v>148</v>
      </c>
      <c r="E93" s="181" t="s">
        <v>2291</v>
      </c>
      <c r="F93" s="182" t="s">
        <v>2292</v>
      </c>
      <c r="G93" s="183" t="s">
        <v>2284</v>
      </c>
      <c r="H93" s="184">
        <v>1</v>
      </c>
      <c r="I93" s="185"/>
      <c r="J93" s="186">
        <f>ROUND(I93*H93,2)</f>
        <v>0</v>
      </c>
      <c r="K93" s="182" t="s">
        <v>21</v>
      </c>
      <c r="L93" s="41"/>
      <c r="M93" s="187" t="s">
        <v>21</v>
      </c>
      <c r="N93" s="188" t="s">
        <v>44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2286</v>
      </c>
      <c r="AT93" s="191" t="s">
        <v>148</v>
      </c>
      <c r="AU93" s="191" t="s">
        <v>82</v>
      </c>
      <c r="AY93" s="19" t="s">
        <v>145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2286</v>
      </c>
      <c r="BM93" s="191" t="s">
        <v>2293</v>
      </c>
    </row>
    <row r="94" spans="2:63" s="12" customFormat="1" ht="22.9" customHeight="1">
      <c r="B94" s="164"/>
      <c r="C94" s="165"/>
      <c r="D94" s="166" t="s">
        <v>72</v>
      </c>
      <c r="E94" s="178" t="s">
        <v>2294</v>
      </c>
      <c r="F94" s="178" t="s">
        <v>2295</v>
      </c>
      <c r="G94" s="165"/>
      <c r="H94" s="165"/>
      <c r="I94" s="168"/>
      <c r="J94" s="179">
        <f>BK94</f>
        <v>0</v>
      </c>
      <c r="K94" s="165"/>
      <c r="L94" s="170"/>
      <c r="M94" s="171"/>
      <c r="N94" s="172"/>
      <c r="O94" s="172"/>
      <c r="P94" s="173">
        <f>P95</f>
        <v>0</v>
      </c>
      <c r="Q94" s="172"/>
      <c r="R94" s="173">
        <f>R95</f>
        <v>0</v>
      </c>
      <c r="S94" s="172"/>
      <c r="T94" s="174">
        <f>T95</f>
        <v>0</v>
      </c>
      <c r="AR94" s="175" t="s">
        <v>170</v>
      </c>
      <c r="AT94" s="176" t="s">
        <v>72</v>
      </c>
      <c r="AU94" s="176" t="s">
        <v>80</v>
      </c>
      <c r="AY94" s="175" t="s">
        <v>145</v>
      </c>
      <c r="BK94" s="177">
        <f>BK95</f>
        <v>0</v>
      </c>
    </row>
    <row r="95" spans="1:65" s="2" customFormat="1" ht="14.45" customHeight="1">
      <c r="A95" s="36"/>
      <c r="B95" s="37"/>
      <c r="C95" s="180" t="s">
        <v>153</v>
      </c>
      <c r="D95" s="180" t="s">
        <v>148</v>
      </c>
      <c r="E95" s="181" t="s">
        <v>2296</v>
      </c>
      <c r="F95" s="182" t="s">
        <v>2295</v>
      </c>
      <c r="G95" s="183" t="s">
        <v>2284</v>
      </c>
      <c r="H95" s="184">
        <v>1</v>
      </c>
      <c r="I95" s="185"/>
      <c r="J95" s="186">
        <f>ROUND(I95*H95,2)</f>
        <v>0</v>
      </c>
      <c r="K95" s="182" t="s">
        <v>2285</v>
      </c>
      <c r="L95" s="41"/>
      <c r="M95" s="254" t="s">
        <v>21</v>
      </c>
      <c r="N95" s="255" t="s">
        <v>44</v>
      </c>
      <c r="O95" s="256"/>
      <c r="P95" s="257">
        <f>O95*H95</f>
        <v>0</v>
      </c>
      <c r="Q95" s="257">
        <v>0</v>
      </c>
      <c r="R95" s="257">
        <f>Q95*H95</f>
        <v>0</v>
      </c>
      <c r="S95" s="257">
        <v>0</v>
      </c>
      <c r="T95" s="258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2286</v>
      </c>
      <c r="AT95" s="191" t="s">
        <v>148</v>
      </c>
      <c r="AU95" s="191" t="s">
        <v>82</v>
      </c>
      <c r="AY95" s="19" t="s">
        <v>145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2286</v>
      </c>
      <c r="BM95" s="191" t="s">
        <v>2297</v>
      </c>
    </row>
    <row r="96" spans="1:31" s="2" customFormat="1" ht="6.95" customHeight="1">
      <c r="A96" s="36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41"/>
      <c r="M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</sheetData>
  <sheetProtection algorithmName="SHA-512" hashValue="x5y5mDSMmRp2gOP8eqS0h7VHjDHJ1pr9vIpxFm0hBKkoG977idVXL5R+dgdzcPx4TywSsl8xlX2VoQDZTorJAw==" saltValue="0yGyO7+cuwG5SL4WGEj3cS1RmjJ2TIg+0Tcd+55WVjpnQyapbFLGP5ATL7zBHCFIB2dkRjoHDHTgNmIyilN14g==" spinCount="100000" sheet="1" objects="1" scenarios="1" formatColumns="0" formatRows="0" autoFilter="0"/>
  <autoFilter ref="C87:K9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7" customFormat="1" ht="45" customHeight="1">
      <c r="B3" s="266"/>
      <c r="C3" s="398" t="s">
        <v>2298</v>
      </c>
      <c r="D3" s="398"/>
      <c r="E3" s="398"/>
      <c r="F3" s="398"/>
      <c r="G3" s="398"/>
      <c r="H3" s="398"/>
      <c r="I3" s="398"/>
      <c r="J3" s="398"/>
      <c r="K3" s="267"/>
    </row>
    <row r="4" spans="2:11" s="1" customFormat="1" ht="25.5" customHeight="1">
      <c r="B4" s="268"/>
      <c r="C4" s="403" t="s">
        <v>2299</v>
      </c>
      <c r="D4" s="403"/>
      <c r="E4" s="403"/>
      <c r="F4" s="403"/>
      <c r="G4" s="403"/>
      <c r="H4" s="403"/>
      <c r="I4" s="403"/>
      <c r="J4" s="403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8"/>
      <c r="C6" s="402" t="s">
        <v>2300</v>
      </c>
      <c r="D6" s="402"/>
      <c r="E6" s="402"/>
      <c r="F6" s="402"/>
      <c r="G6" s="402"/>
      <c r="H6" s="402"/>
      <c r="I6" s="402"/>
      <c r="J6" s="402"/>
      <c r="K6" s="269"/>
    </row>
    <row r="7" spans="2:11" s="1" customFormat="1" ht="15" customHeight="1">
      <c r="B7" s="272"/>
      <c r="C7" s="402" t="s">
        <v>2301</v>
      </c>
      <c r="D7" s="402"/>
      <c r="E7" s="402"/>
      <c r="F7" s="402"/>
      <c r="G7" s="402"/>
      <c r="H7" s="402"/>
      <c r="I7" s="402"/>
      <c r="J7" s="402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402" t="s">
        <v>2302</v>
      </c>
      <c r="D9" s="402"/>
      <c r="E9" s="402"/>
      <c r="F9" s="402"/>
      <c r="G9" s="402"/>
      <c r="H9" s="402"/>
      <c r="I9" s="402"/>
      <c r="J9" s="402"/>
      <c r="K9" s="269"/>
    </row>
    <row r="10" spans="2:11" s="1" customFormat="1" ht="15" customHeight="1">
      <c r="B10" s="272"/>
      <c r="C10" s="271"/>
      <c r="D10" s="402" t="s">
        <v>2303</v>
      </c>
      <c r="E10" s="402"/>
      <c r="F10" s="402"/>
      <c r="G10" s="402"/>
      <c r="H10" s="402"/>
      <c r="I10" s="402"/>
      <c r="J10" s="402"/>
      <c r="K10" s="269"/>
    </row>
    <row r="11" spans="2:11" s="1" customFormat="1" ht="15" customHeight="1">
      <c r="B11" s="272"/>
      <c r="C11" s="273"/>
      <c r="D11" s="402" t="s">
        <v>2304</v>
      </c>
      <c r="E11" s="402"/>
      <c r="F11" s="402"/>
      <c r="G11" s="402"/>
      <c r="H11" s="402"/>
      <c r="I11" s="402"/>
      <c r="J11" s="402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2305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402" t="s">
        <v>2306</v>
      </c>
      <c r="E15" s="402"/>
      <c r="F15" s="402"/>
      <c r="G15" s="402"/>
      <c r="H15" s="402"/>
      <c r="I15" s="402"/>
      <c r="J15" s="402"/>
      <c r="K15" s="269"/>
    </row>
    <row r="16" spans="2:11" s="1" customFormat="1" ht="15" customHeight="1">
      <c r="B16" s="272"/>
      <c r="C16" s="273"/>
      <c r="D16" s="402" t="s">
        <v>2307</v>
      </c>
      <c r="E16" s="402"/>
      <c r="F16" s="402"/>
      <c r="G16" s="402"/>
      <c r="H16" s="402"/>
      <c r="I16" s="402"/>
      <c r="J16" s="402"/>
      <c r="K16" s="269"/>
    </row>
    <row r="17" spans="2:11" s="1" customFormat="1" ht="15" customHeight="1">
      <c r="B17" s="272"/>
      <c r="C17" s="273"/>
      <c r="D17" s="402" t="s">
        <v>2308</v>
      </c>
      <c r="E17" s="402"/>
      <c r="F17" s="402"/>
      <c r="G17" s="402"/>
      <c r="H17" s="402"/>
      <c r="I17" s="402"/>
      <c r="J17" s="402"/>
      <c r="K17" s="269"/>
    </row>
    <row r="18" spans="2:11" s="1" customFormat="1" ht="15" customHeight="1">
      <c r="B18" s="272"/>
      <c r="C18" s="273"/>
      <c r="D18" s="273"/>
      <c r="E18" s="275" t="s">
        <v>79</v>
      </c>
      <c r="F18" s="402" t="s">
        <v>2309</v>
      </c>
      <c r="G18" s="402"/>
      <c r="H18" s="402"/>
      <c r="I18" s="402"/>
      <c r="J18" s="402"/>
      <c r="K18" s="269"/>
    </row>
    <row r="19" spans="2:11" s="1" customFormat="1" ht="15" customHeight="1">
      <c r="B19" s="272"/>
      <c r="C19" s="273"/>
      <c r="D19" s="273"/>
      <c r="E19" s="275" t="s">
        <v>2310</v>
      </c>
      <c r="F19" s="402" t="s">
        <v>2311</v>
      </c>
      <c r="G19" s="402"/>
      <c r="H19" s="402"/>
      <c r="I19" s="402"/>
      <c r="J19" s="402"/>
      <c r="K19" s="269"/>
    </row>
    <row r="20" spans="2:11" s="1" customFormat="1" ht="15" customHeight="1">
      <c r="B20" s="272"/>
      <c r="C20" s="273"/>
      <c r="D20" s="273"/>
      <c r="E20" s="275" t="s">
        <v>2312</v>
      </c>
      <c r="F20" s="402" t="s">
        <v>2313</v>
      </c>
      <c r="G20" s="402"/>
      <c r="H20" s="402"/>
      <c r="I20" s="402"/>
      <c r="J20" s="402"/>
      <c r="K20" s="269"/>
    </row>
    <row r="21" spans="2:11" s="1" customFormat="1" ht="15" customHeight="1">
      <c r="B21" s="272"/>
      <c r="C21" s="273"/>
      <c r="D21" s="273"/>
      <c r="E21" s="275" t="s">
        <v>109</v>
      </c>
      <c r="F21" s="402" t="s">
        <v>2314</v>
      </c>
      <c r="G21" s="402"/>
      <c r="H21" s="402"/>
      <c r="I21" s="402"/>
      <c r="J21" s="402"/>
      <c r="K21" s="269"/>
    </row>
    <row r="22" spans="2:11" s="1" customFormat="1" ht="15" customHeight="1">
      <c r="B22" s="272"/>
      <c r="C22" s="273"/>
      <c r="D22" s="273"/>
      <c r="E22" s="275" t="s">
        <v>2315</v>
      </c>
      <c r="F22" s="402" t="s">
        <v>2316</v>
      </c>
      <c r="G22" s="402"/>
      <c r="H22" s="402"/>
      <c r="I22" s="402"/>
      <c r="J22" s="402"/>
      <c r="K22" s="269"/>
    </row>
    <row r="23" spans="2:11" s="1" customFormat="1" ht="15" customHeight="1">
      <c r="B23" s="272"/>
      <c r="C23" s="273"/>
      <c r="D23" s="273"/>
      <c r="E23" s="275" t="s">
        <v>86</v>
      </c>
      <c r="F23" s="402" t="s">
        <v>2317</v>
      </c>
      <c r="G23" s="402"/>
      <c r="H23" s="402"/>
      <c r="I23" s="402"/>
      <c r="J23" s="402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402" t="s">
        <v>2318</v>
      </c>
      <c r="D25" s="402"/>
      <c r="E25" s="402"/>
      <c r="F25" s="402"/>
      <c r="G25" s="402"/>
      <c r="H25" s="402"/>
      <c r="I25" s="402"/>
      <c r="J25" s="402"/>
      <c r="K25" s="269"/>
    </row>
    <row r="26" spans="2:11" s="1" customFormat="1" ht="15" customHeight="1">
      <c r="B26" s="272"/>
      <c r="C26" s="402" t="s">
        <v>2319</v>
      </c>
      <c r="D26" s="402"/>
      <c r="E26" s="402"/>
      <c r="F26" s="402"/>
      <c r="G26" s="402"/>
      <c r="H26" s="402"/>
      <c r="I26" s="402"/>
      <c r="J26" s="402"/>
      <c r="K26" s="269"/>
    </row>
    <row r="27" spans="2:11" s="1" customFormat="1" ht="15" customHeight="1">
      <c r="B27" s="272"/>
      <c r="C27" s="271"/>
      <c r="D27" s="402" t="s">
        <v>2320</v>
      </c>
      <c r="E27" s="402"/>
      <c r="F27" s="402"/>
      <c r="G27" s="402"/>
      <c r="H27" s="402"/>
      <c r="I27" s="402"/>
      <c r="J27" s="402"/>
      <c r="K27" s="269"/>
    </row>
    <row r="28" spans="2:11" s="1" customFormat="1" ht="15" customHeight="1">
      <c r="B28" s="272"/>
      <c r="C28" s="273"/>
      <c r="D28" s="402" t="s">
        <v>2321</v>
      </c>
      <c r="E28" s="402"/>
      <c r="F28" s="402"/>
      <c r="G28" s="402"/>
      <c r="H28" s="402"/>
      <c r="I28" s="402"/>
      <c r="J28" s="402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402" t="s">
        <v>2322</v>
      </c>
      <c r="E30" s="402"/>
      <c r="F30" s="402"/>
      <c r="G30" s="402"/>
      <c r="H30" s="402"/>
      <c r="I30" s="402"/>
      <c r="J30" s="402"/>
      <c r="K30" s="269"/>
    </row>
    <row r="31" spans="2:11" s="1" customFormat="1" ht="15" customHeight="1">
      <c r="B31" s="272"/>
      <c r="C31" s="273"/>
      <c r="D31" s="402" t="s">
        <v>2323</v>
      </c>
      <c r="E31" s="402"/>
      <c r="F31" s="402"/>
      <c r="G31" s="402"/>
      <c r="H31" s="402"/>
      <c r="I31" s="402"/>
      <c r="J31" s="402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402" t="s">
        <v>2324</v>
      </c>
      <c r="E33" s="402"/>
      <c r="F33" s="402"/>
      <c r="G33" s="402"/>
      <c r="H33" s="402"/>
      <c r="I33" s="402"/>
      <c r="J33" s="402"/>
      <c r="K33" s="269"/>
    </row>
    <row r="34" spans="2:11" s="1" customFormat="1" ht="15" customHeight="1">
      <c r="B34" s="272"/>
      <c r="C34" s="273"/>
      <c r="D34" s="402" t="s">
        <v>2325</v>
      </c>
      <c r="E34" s="402"/>
      <c r="F34" s="402"/>
      <c r="G34" s="402"/>
      <c r="H34" s="402"/>
      <c r="I34" s="402"/>
      <c r="J34" s="402"/>
      <c r="K34" s="269"/>
    </row>
    <row r="35" spans="2:11" s="1" customFormat="1" ht="15" customHeight="1">
      <c r="B35" s="272"/>
      <c r="C35" s="273"/>
      <c r="D35" s="402" t="s">
        <v>2326</v>
      </c>
      <c r="E35" s="402"/>
      <c r="F35" s="402"/>
      <c r="G35" s="402"/>
      <c r="H35" s="402"/>
      <c r="I35" s="402"/>
      <c r="J35" s="402"/>
      <c r="K35" s="269"/>
    </row>
    <row r="36" spans="2:11" s="1" customFormat="1" ht="15" customHeight="1">
      <c r="B36" s="272"/>
      <c r="C36" s="273"/>
      <c r="D36" s="271"/>
      <c r="E36" s="274" t="s">
        <v>131</v>
      </c>
      <c r="F36" s="271"/>
      <c r="G36" s="402" t="s">
        <v>2327</v>
      </c>
      <c r="H36" s="402"/>
      <c r="I36" s="402"/>
      <c r="J36" s="402"/>
      <c r="K36" s="269"/>
    </row>
    <row r="37" spans="2:11" s="1" customFormat="1" ht="30.75" customHeight="1">
      <c r="B37" s="272"/>
      <c r="C37" s="273"/>
      <c r="D37" s="271"/>
      <c r="E37" s="274" t="s">
        <v>2328</v>
      </c>
      <c r="F37" s="271"/>
      <c r="G37" s="402" t="s">
        <v>2329</v>
      </c>
      <c r="H37" s="402"/>
      <c r="I37" s="402"/>
      <c r="J37" s="402"/>
      <c r="K37" s="269"/>
    </row>
    <row r="38" spans="2:11" s="1" customFormat="1" ht="15" customHeight="1">
      <c r="B38" s="272"/>
      <c r="C38" s="273"/>
      <c r="D38" s="271"/>
      <c r="E38" s="274" t="s">
        <v>54</v>
      </c>
      <c r="F38" s="271"/>
      <c r="G38" s="402" t="s">
        <v>2330</v>
      </c>
      <c r="H38" s="402"/>
      <c r="I38" s="402"/>
      <c r="J38" s="402"/>
      <c r="K38" s="269"/>
    </row>
    <row r="39" spans="2:11" s="1" customFormat="1" ht="15" customHeight="1">
      <c r="B39" s="272"/>
      <c r="C39" s="273"/>
      <c r="D39" s="271"/>
      <c r="E39" s="274" t="s">
        <v>55</v>
      </c>
      <c r="F39" s="271"/>
      <c r="G39" s="402" t="s">
        <v>2331</v>
      </c>
      <c r="H39" s="402"/>
      <c r="I39" s="402"/>
      <c r="J39" s="402"/>
      <c r="K39" s="269"/>
    </row>
    <row r="40" spans="2:11" s="1" customFormat="1" ht="15" customHeight="1">
      <c r="B40" s="272"/>
      <c r="C40" s="273"/>
      <c r="D40" s="271"/>
      <c r="E40" s="274" t="s">
        <v>132</v>
      </c>
      <c r="F40" s="271"/>
      <c r="G40" s="402" t="s">
        <v>2332</v>
      </c>
      <c r="H40" s="402"/>
      <c r="I40" s="402"/>
      <c r="J40" s="402"/>
      <c r="K40" s="269"/>
    </row>
    <row r="41" spans="2:11" s="1" customFormat="1" ht="15" customHeight="1">
      <c r="B41" s="272"/>
      <c r="C41" s="273"/>
      <c r="D41" s="271"/>
      <c r="E41" s="274" t="s">
        <v>133</v>
      </c>
      <c r="F41" s="271"/>
      <c r="G41" s="402" t="s">
        <v>2333</v>
      </c>
      <c r="H41" s="402"/>
      <c r="I41" s="402"/>
      <c r="J41" s="402"/>
      <c r="K41" s="269"/>
    </row>
    <row r="42" spans="2:11" s="1" customFormat="1" ht="15" customHeight="1">
      <c r="B42" s="272"/>
      <c r="C42" s="273"/>
      <c r="D42" s="271"/>
      <c r="E42" s="274" t="s">
        <v>2334</v>
      </c>
      <c r="F42" s="271"/>
      <c r="G42" s="402" t="s">
        <v>2335</v>
      </c>
      <c r="H42" s="402"/>
      <c r="I42" s="402"/>
      <c r="J42" s="402"/>
      <c r="K42" s="269"/>
    </row>
    <row r="43" spans="2:11" s="1" customFormat="1" ht="15" customHeight="1">
      <c r="B43" s="272"/>
      <c r="C43" s="273"/>
      <c r="D43" s="271"/>
      <c r="E43" s="274"/>
      <c r="F43" s="271"/>
      <c r="G43" s="402" t="s">
        <v>2336</v>
      </c>
      <c r="H43" s="402"/>
      <c r="I43" s="402"/>
      <c r="J43" s="402"/>
      <c r="K43" s="269"/>
    </row>
    <row r="44" spans="2:11" s="1" customFormat="1" ht="15" customHeight="1">
      <c r="B44" s="272"/>
      <c r="C44" s="273"/>
      <c r="D44" s="271"/>
      <c r="E44" s="274" t="s">
        <v>2337</v>
      </c>
      <c r="F44" s="271"/>
      <c r="G44" s="402" t="s">
        <v>2338</v>
      </c>
      <c r="H44" s="402"/>
      <c r="I44" s="402"/>
      <c r="J44" s="402"/>
      <c r="K44" s="269"/>
    </row>
    <row r="45" spans="2:11" s="1" customFormat="1" ht="15" customHeight="1">
      <c r="B45" s="272"/>
      <c r="C45" s="273"/>
      <c r="D45" s="271"/>
      <c r="E45" s="274" t="s">
        <v>135</v>
      </c>
      <c r="F45" s="271"/>
      <c r="G45" s="402" t="s">
        <v>2339</v>
      </c>
      <c r="H45" s="402"/>
      <c r="I45" s="402"/>
      <c r="J45" s="402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402" t="s">
        <v>2340</v>
      </c>
      <c r="E47" s="402"/>
      <c r="F47" s="402"/>
      <c r="G47" s="402"/>
      <c r="H47" s="402"/>
      <c r="I47" s="402"/>
      <c r="J47" s="402"/>
      <c r="K47" s="269"/>
    </row>
    <row r="48" spans="2:11" s="1" customFormat="1" ht="15" customHeight="1">
      <c r="B48" s="272"/>
      <c r="C48" s="273"/>
      <c r="D48" s="273"/>
      <c r="E48" s="402" t="s">
        <v>2341</v>
      </c>
      <c r="F48" s="402"/>
      <c r="G48" s="402"/>
      <c r="H48" s="402"/>
      <c r="I48" s="402"/>
      <c r="J48" s="402"/>
      <c r="K48" s="269"/>
    </row>
    <row r="49" spans="2:11" s="1" customFormat="1" ht="15" customHeight="1">
      <c r="B49" s="272"/>
      <c r="C49" s="273"/>
      <c r="D49" s="273"/>
      <c r="E49" s="402" t="s">
        <v>2342</v>
      </c>
      <c r="F49" s="402"/>
      <c r="G49" s="402"/>
      <c r="H49" s="402"/>
      <c r="I49" s="402"/>
      <c r="J49" s="402"/>
      <c r="K49" s="269"/>
    </row>
    <row r="50" spans="2:11" s="1" customFormat="1" ht="15" customHeight="1">
      <c r="B50" s="272"/>
      <c r="C50" s="273"/>
      <c r="D50" s="273"/>
      <c r="E50" s="402" t="s">
        <v>2343</v>
      </c>
      <c r="F50" s="402"/>
      <c r="G50" s="402"/>
      <c r="H50" s="402"/>
      <c r="I50" s="402"/>
      <c r="J50" s="402"/>
      <c r="K50" s="269"/>
    </row>
    <row r="51" spans="2:11" s="1" customFormat="1" ht="15" customHeight="1">
      <c r="B51" s="272"/>
      <c r="C51" s="273"/>
      <c r="D51" s="402" t="s">
        <v>2344</v>
      </c>
      <c r="E51" s="402"/>
      <c r="F51" s="402"/>
      <c r="G51" s="402"/>
      <c r="H51" s="402"/>
      <c r="I51" s="402"/>
      <c r="J51" s="402"/>
      <c r="K51" s="269"/>
    </row>
    <row r="52" spans="2:11" s="1" customFormat="1" ht="25.5" customHeight="1">
      <c r="B52" s="268"/>
      <c r="C52" s="403" t="s">
        <v>2345</v>
      </c>
      <c r="D52" s="403"/>
      <c r="E52" s="403"/>
      <c r="F52" s="403"/>
      <c r="G52" s="403"/>
      <c r="H52" s="403"/>
      <c r="I52" s="403"/>
      <c r="J52" s="403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402" t="s">
        <v>2346</v>
      </c>
      <c r="D54" s="402"/>
      <c r="E54" s="402"/>
      <c r="F54" s="402"/>
      <c r="G54" s="402"/>
      <c r="H54" s="402"/>
      <c r="I54" s="402"/>
      <c r="J54" s="402"/>
      <c r="K54" s="269"/>
    </row>
    <row r="55" spans="2:11" s="1" customFormat="1" ht="15" customHeight="1">
      <c r="B55" s="268"/>
      <c r="C55" s="402" t="s">
        <v>2347</v>
      </c>
      <c r="D55" s="402"/>
      <c r="E55" s="402"/>
      <c r="F55" s="402"/>
      <c r="G55" s="402"/>
      <c r="H55" s="402"/>
      <c r="I55" s="402"/>
      <c r="J55" s="402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402" t="s">
        <v>2348</v>
      </c>
      <c r="D57" s="402"/>
      <c r="E57" s="402"/>
      <c r="F57" s="402"/>
      <c r="G57" s="402"/>
      <c r="H57" s="402"/>
      <c r="I57" s="402"/>
      <c r="J57" s="402"/>
      <c r="K57" s="269"/>
    </row>
    <row r="58" spans="2:11" s="1" customFormat="1" ht="15" customHeight="1">
      <c r="B58" s="268"/>
      <c r="C58" s="273"/>
      <c r="D58" s="402" t="s">
        <v>2349</v>
      </c>
      <c r="E58" s="402"/>
      <c r="F58" s="402"/>
      <c r="G58" s="402"/>
      <c r="H58" s="402"/>
      <c r="I58" s="402"/>
      <c r="J58" s="402"/>
      <c r="K58" s="269"/>
    </row>
    <row r="59" spans="2:11" s="1" customFormat="1" ht="15" customHeight="1">
      <c r="B59" s="268"/>
      <c r="C59" s="273"/>
      <c r="D59" s="402" t="s">
        <v>2350</v>
      </c>
      <c r="E59" s="402"/>
      <c r="F59" s="402"/>
      <c r="G59" s="402"/>
      <c r="H59" s="402"/>
      <c r="I59" s="402"/>
      <c r="J59" s="402"/>
      <c r="K59" s="269"/>
    </row>
    <row r="60" spans="2:11" s="1" customFormat="1" ht="15" customHeight="1">
      <c r="B60" s="268"/>
      <c r="C60" s="273"/>
      <c r="D60" s="402" t="s">
        <v>2351</v>
      </c>
      <c r="E60" s="402"/>
      <c r="F60" s="402"/>
      <c r="G60" s="402"/>
      <c r="H60" s="402"/>
      <c r="I60" s="402"/>
      <c r="J60" s="402"/>
      <c r="K60" s="269"/>
    </row>
    <row r="61" spans="2:11" s="1" customFormat="1" ht="15" customHeight="1">
      <c r="B61" s="268"/>
      <c r="C61" s="273"/>
      <c r="D61" s="402" t="s">
        <v>2352</v>
      </c>
      <c r="E61" s="402"/>
      <c r="F61" s="402"/>
      <c r="G61" s="402"/>
      <c r="H61" s="402"/>
      <c r="I61" s="402"/>
      <c r="J61" s="402"/>
      <c r="K61" s="269"/>
    </row>
    <row r="62" spans="2:11" s="1" customFormat="1" ht="15" customHeight="1">
      <c r="B62" s="268"/>
      <c r="C62" s="273"/>
      <c r="D62" s="404" t="s">
        <v>2353</v>
      </c>
      <c r="E62" s="404"/>
      <c r="F62" s="404"/>
      <c r="G62" s="404"/>
      <c r="H62" s="404"/>
      <c r="I62" s="404"/>
      <c r="J62" s="404"/>
      <c r="K62" s="269"/>
    </row>
    <row r="63" spans="2:11" s="1" customFormat="1" ht="15" customHeight="1">
      <c r="B63" s="268"/>
      <c r="C63" s="273"/>
      <c r="D63" s="402" t="s">
        <v>2354</v>
      </c>
      <c r="E63" s="402"/>
      <c r="F63" s="402"/>
      <c r="G63" s="402"/>
      <c r="H63" s="402"/>
      <c r="I63" s="402"/>
      <c r="J63" s="402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402" t="s">
        <v>2355</v>
      </c>
      <c r="E65" s="402"/>
      <c r="F65" s="402"/>
      <c r="G65" s="402"/>
      <c r="H65" s="402"/>
      <c r="I65" s="402"/>
      <c r="J65" s="402"/>
      <c r="K65" s="269"/>
    </row>
    <row r="66" spans="2:11" s="1" customFormat="1" ht="15" customHeight="1">
      <c r="B66" s="268"/>
      <c r="C66" s="273"/>
      <c r="D66" s="404" t="s">
        <v>2356</v>
      </c>
      <c r="E66" s="404"/>
      <c r="F66" s="404"/>
      <c r="G66" s="404"/>
      <c r="H66" s="404"/>
      <c r="I66" s="404"/>
      <c r="J66" s="404"/>
      <c r="K66" s="269"/>
    </row>
    <row r="67" spans="2:11" s="1" customFormat="1" ht="15" customHeight="1">
      <c r="B67" s="268"/>
      <c r="C67" s="273"/>
      <c r="D67" s="402" t="s">
        <v>2357</v>
      </c>
      <c r="E67" s="402"/>
      <c r="F67" s="402"/>
      <c r="G67" s="402"/>
      <c r="H67" s="402"/>
      <c r="I67" s="402"/>
      <c r="J67" s="402"/>
      <c r="K67" s="269"/>
    </row>
    <row r="68" spans="2:11" s="1" customFormat="1" ht="15" customHeight="1">
      <c r="B68" s="268"/>
      <c r="C68" s="273"/>
      <c r="D68" s="402" t="s">
        <v>2358</v>
      </c>
      <c r="E68" s="402"/>
      <c r="F68" s="402"/>
      <c r="G68" s="402"/>
      <c r="H68" s="402"/>
      <c r="I68" s="402"/>
      <c r="J68" s="402"/>
      <c r="K68" s="269"/>
    </row>
    <row r="69" spans="2:11" s="1" customFormat="1" ht="15" customHeight="1">
      <c r="B69" s="268"/>
      <c r="C69" s="273"/>
      <c r="D69" s="402" t="s">
        <v>2359</v>
      </c>
      <c r="E69" s="402"/>
      <c r="F69" s="402"/>
      <c r="G69" s="402"/>
      <c r="H69" s="402"/>
      <c r="I69" s="402"/>
      <c r="J69" s="402"/>
      <c r="K69" s="269"/>
    </row>
    <row r="70" spans="2:11" s="1" customFormat="1" ht="15" customHeight="1">
      <c r="B70" s="268"/>
      <c r="C70" s="273"/>
      <c r="D70" s="402" t="s">
        <v>2360</v>
      </c>
      <c r="E70" s="402"/>
      <c r="F70" s="402"/>
      <c r="G70" s="402"/>
      <c r="H70" s="402"/>
      <c r="I70" s="402"/>
      <c r="J70" s="402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397" t="s">
        <v>2361</v>
      </c>
      <c r="D75" s="397"/>
      <c r="E75" s="397"/>
      <c r="F75" s="397"/>
      <c r="G75" s="397"/>
      <c r="H75" s="397"/>
      <c r="I75" s="397"/>
      <c r="J75" s="397"/>
      <c r="K75" s="286"/>
    </row>
    <row r="76" spans="2:11" s="1" customFormat="1" ht="17.25" customHeight="1">
      <c r="B76" s="285"/>
      <c r="C76" s="287" t="s">
        <v>2362</v>
      </c>
      <c r="D76" s="287"/>
      <c r="E76" s="287"/>
      <c r="F76" s="287" t="s">
        <v>2363</v>
      </c>
      <c r="G76" s="288"/>
      <c r="H76" s="287" t="s">
        <v>55</v>
      </c>
      <c r="I76" s="287" t="s">
        <v>58</v>
      </c>
      <c r="J76" s="287" t="s">
        <v>2364</v>
      </c>
      <c r="K76" s="286"/>
    </row>
    <row r="77" spans="2:11" s="1" customFormat="1" ht="17.25" customHeight="1">
      <c r="B77" s="285"/>
      <c r="C77" s="289" t="s">
        <v>2365</v>
      </c>
      <c r="D77" s="289"/>
      <c r="E77" s="289"/>
      <c r="F77" s="290" t="s">
        <v>2366</v>
      </c>
      <c r="G77" s="291"/>
      <c r="H77" s="289"/>
      <c r="I77" s="289"/>
      <c r="J77" s="289" t="s">
        <v>2367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54</v>
      </c>
      <c r="D79" s="294"/>
      <c r="E79" s="294"/>
      <c r="F79" s="295" t="s">
        <v>2368</v>
      </c>
      <c r="G79" s="296"/>
      <c r="H79" s="274" t="s">
        <v>2369</v>
      </c>
      <c r="I79" s="274" t="s">
        <v>2370</v>
      </c>
      <c r="J79" s="274">
        <v>20</v>
      </c>
      <c r="K79" s="286"/>
    </row>
    <row r="80" spans="2:11" s="1" customFormat="1" ht="15" customHeight="1">
      <c r="B80" s="285"/>
      <c r="C80" s="274" t="s">
        <v>2371</v>
      </c>
      <c r="D80" s="274"/>
      <c r="E80" s="274"/>
      <c r="F80" s="295" t="s">
        <v>2368</v>
      </c>
      <c r="G80" s="296"/>
      <c r="H80" s="274" t="s">
        <v>2372</v>
      </c>
      <c r="I80" s="274" t="s">
        <v>2370</v>
      </c>
      <c r="J80" s="274">
        <v>120</v>
      </c>
      <c r="K80" s="286"/>
    </row>
    <row r="81" spans="2:11" s="1" customFormat="1" ht="15" customHeight="1">
      <c r="B81" s="297"/>
      <c r="C81" s="274" t="s">
        <v>2373</v>
      </c>
      <c r="D81" s="274"/>
      <c r="E81" s="274"/>
      <c r="F81" s="295" t="s">
        <v>2374</v>
      </c>
      <c r="G81" s="296"/>
      <c r="H81" s="274" t="s">
        <v>2375</v>
      </c>
      <c r="I81" s="274" t="s">
        <v>2370</v>
      </c>
      <c r="J81" s="274">
        <v>50</v>
      </c>
      <c r="K81" s="286"/>
    </row>
    <row r="82" spans="2:11" s="1" customFormat="1" ht="15" customHeight="1">
      <c r="B82" s="297"/>
      <c r="C82" s="274" t="s">
        <v>2376</v>
      </c>
      <c r="D82" s="274"/>
      <c r="E82" s="274"/>
      <c r="F82" s="295" t="s">
        <v>2368</v>
      </c>
      <c r="G82" s="296"/>
      <c r="H82" s="274" t="s">
        <v>2377</v>
      </c>
      <c r="I82" s="274" t="s">
        <v>2378</v>
      </c>
      <c r="J82" s="274"/>
      <c r="K82" s="286"/>
    </row>
    <row r="83" spans="2:11" s="1" customFormat="1" ht="15" customHeight="1">
      <c r="B83" s="297"/>
      <c r="C83" s="298" t="s">
        <v>2379</v>
      </c>
      <c r="D83" s="298"/>
      <c r="E83" s="298"/>
      <c r="F83" s="299" t="s">
        <v>2374</v>
      </c>
      <c r="G83" s="298"/>
      <c r="H83" s="298" t="s">
        <v>2380</v>
      </c>
      <c r="I83" s="298" t="s">
        <v>2370</v>
      </c>
      <c r="J83" s="298">
        <v>15</v>
      </c>
      <c r="K83" s="286"/>
    </row>
    <row r="84" spans="2:11" s="1" customFormat="1" ht="15" customHeight="1">
      <c r="B84" s="297"/>
      <c r="C84" s="298" t="s">
        <v>2381</v>
      </c>
      <c r="D84" s="298"/>
      <c r="E84" s="298"/>
      <c r="F84" s="299" t="s">
        <v>2374</v>
      </c>
      <c r="G84" s="298"/>
      <c r="H84" s="298" t="s">
        <v>2382</v>
      </c>
      <c r="I84" s="298" t="s">
        <v>2370</v>
      </c>
      <c r="J84" s="298">
        <v>15</v>
      </c>
      <c r="K84" s="286"/>
    </row>
    <row r="85" spans="2:11" s="1" customFormat="1" ht="15" customHeight="1">
      <c r="B85" s="297"/>
      <c r="C85" s="298" t="s">
        <v>2383</v>
      </c>
      <c r="D85" s="298"/>
      <c r="E85" s="298"/>
      <c r="F85" s="299" t="s">
        <v>2374</v>
      </c>
      <c r="G85" s="298"/>
      <c r="H85" s="298" t="s">
        <v>2384</v>
      </c>
      <c r="I85" s="298" t="s">
        <v>2370</v>
      </c>
      <c r="J85" s="298">
        <v>20</v>
      </c>
      <c r="K85" s="286"/>
    </row>
    <row r="86" spans="2:11" s="1" customFormat="1" ht="15" customHeight="1">
      <c r="B86" s="297"/>
      <c r="C86" s="298" t="s">
        <v>2385</v>
      </c>
      <c r="D86" s="298"/>
      <c r="E86" s="298"/>
      <c r="F86" s="299" t="s">
        <v>2374</v>
      </c>
      <c r="G86" s="298"/>
      <c r="H86" s="298" t="s">
        <v>2386</v>
      </c>
      <c r="I86" s="298" t="s">
        <v>2370</v>
      </c>
      <c r="J86" s="298">
        <v>20</v>
      </c>
      <c r="K86" s="286"/>
    </row>
    <row r="87" spans="2:11" s="1" customFormat="1" ht="15" customHeight="1">
      <c r="B87" s="297"/>
      <c r="C87" s="274" t="s">
        <v>2387</v>
      </c>
      <c r="D87" s="274"/>
      <c r="E87" s="274"/>
      <c r="F87" s="295" t="s">
        <v>2374</v>
      </c>
      <c r="G87" s="296"/>
      <c r="H87" s="274" t="s">
        <v>2388</v>
      </c>
      <c r="I87" s="274" t="s">
        <v>2370</v>
      </c>
      <c r="J87" s="274">
        <v>50</v>
      </c>
      <c r="K87" s="286"/>
    </row>
    <row r="88" spans="2:11" s="1" customFormat="1" ht="15" customHeight="1">
      <c r="B88" s="297"/>
      <c r="C88" s="274" t="s">
        <v>2389</v>
      </c>
      <c r="D88" s="274"/>
      <c r="E88" s="274"/>
      <c r="F88" s="295" t="s">
        <v>2374</v>
      </c>
      <c r="G88" s="296"/>
      <c r="H88" s="274" t="s">
        <v>2390</v>
      </c>
      <c r="I88" s="274" t="s">
        <v>2370</v>
      </c>
      <c r="J88" s="274">
        <v>20</v>
      </c>
      <c r="K88" s="286"/>
    </row>
    <row r="89" spans="2:11" s="1" customFormat="1" ht="15" customHeight="1">
      <c r="B89" s="297"/>
      <c r="C89" s="274" t="s">
        <v>2391</v>
      </c>
      <c r="D89" s="274"/>
      <c r="E89" s="274"/>
      <c r="F89" s="295" t="s">
        <v>2374</v>
      </c>
      <c r="G89" s="296"/>
      <c r="H89" s="274" t="s">
        <v>2392</v>
      </c>
      <c r="I89" s="274" t="s">
        <v>2370</v>
      </c>
      <c r="J89" s="274">
        <v>20</v>
      </c>
      <c r="K89" s="286"/>
    </row>
    <row r="90" spans="2:11" s="1" customFormat="1" ht="15" customHeight="1">
      <c r="B90" s="297"/>
      <c r="C90" s="274" t="s">
        <v>2393</v>
      </c>
      <c r="D90" s="274"/>
      <c r="E90" s="274"/>
      <c r="F90" s="295" t="s">
        <v>2374</v>
      </c>
      <c r="G90" s="296"/>
      <c r="H90" s="274" t="s">
        <v>2394</v>
      </c>
      <c r="I90" s="274" t="s">
        <v>2370</v>
      </c>
      <c r="J90" s="274">
        <v>50</v>
      </c>
      <c r="K90" s="286"/>
    </row>
    <row r="91" spans="2:11" s="1" customFormat="1" ht="15" customHeight="1">
      <c r="B91" s="297"/>
      <c r="C91" s="274" t="s">
        <v>2395</v>
      </c>
      <c r="D91" s="274"/>
      <c r="E91" s="274"/>
      <c r="F91" s="295" t="s">
        <v>2374</v>
      </c>
      <c r="G91" s="296"/>
      <c r="H91" s="274" t="s">
        <v>2395</v>
      </c>
      <c r="I91" s="274" t="s">
        <v>2370</v>
      </c>
      <c r="J91" s="274">
        <v>50</v>
      </c>
      <c r="K91" s="286"/>
    </row>
    <row r="92" spans="2:11" s="1" customFormat="1" ht="15" customHeight="1">
      <c r="B92" s="297"/>
      <c r="C92" s="274" t="s">
        <v>2396</v>
      </c>
      <c r="D92" s="274"/>
      <c r="E92" s="274"/>
      <c r="F92" s="295" t="s">
        <v>2374</v>
      </c>
      <c r="G92" s="296"/>
      <c r="H92" s="274" t="s">
        <v>2397</v>
      </c>
      <c r="I92" s="274" t="s">
        <v>2370</v>
      </c>
      <c r="J92" s="274">
        <v>255</v>
      </c>
      <c r="K92" s="286"/>
    </row>
    <row r="93" spans="2:11" s="1" customFormat="1" ht="15" customHeight="1">
      <c r="B93" s="297"/>
      <c r="C93" s="274" t="s">
        <v>2398</v>
      </c>
      <c r="D93" s="274"/>
      <c r="E93" s="274"/>
      <c r="F93" s="295" t="s">
        <v>2368</v>
      </c>
      <c r="G93" s="296"/>
      <c r="H93" s="274" t="s">
        <v>2399</v>
      </c>
      <c r="I93" s="274" t="s">
        <v>2400</v>
      </c>
      <c r="J93" s="274"/>
      <c r="K93" s="286"/>
    </row>
    <row r="94" spans="2:11" s="1" customFormat="1" ht="15" customHeight="1">
      <c r="B94" s="297"/>
      <c r="C94" s="274" t="s">
        <v>2401</v>
      </c>
      <c r="D94" s="274"/>
      <c r="E94" s="274"/>
      <c r="F94" s="295" t="s">
        <v>2368</v>
      </c>
      <c r="G94" s="296"/>
      <c r="H94" s="274" t="s">
        <v>2402</v>
      </c>
      <c r="I94" s="274" t="s">
        <v>2403</v>
      </c>
      <c r="J94" s="274"/>
      <c r="K94" s="286"/>
    </row>
    <row r="95" spans="2:11" s="1" customFormat="1" ht="15" customHeight="1">
      <c r="B95" s="297"/>
      <c r="C95" s="274" t="s">
        <v>2404</v>
      </c>
      <c r="D95" s="274"/>
      <c r="E95" s="274"/>
      <c r="F95" s="295" t="s">
        <v>2368</v>
      </c>
      <c r="G95" s="296"/>
      <c r="H95" s="274" t="s">
        <v>2404</v>
      </c>
      <c r="I95" s="274" t="s">
        <v>2403</v>
      </c>
      <c r="J95" s="274"/>
      <c r="K95" s="286"/>
    </row>
    <row r="96" spans="2:11" s="1" customFormat="1" ht="15" customHeight="1">
      <c r="B96" s="297"/>
      <c r="C96" s="274" t="s">
        <v>39</v>
      </c>
      <c r="D96" s="274"/>
      <c r="E96" s="274"/>
      <c r="F96" s="295" t="s">
        <v>2368</v>
      </c>
      <c r="G96" s="296"/>
      <c r="H96" s="274" t="s">
        <v>2405</v>
      </c>
      <c r="I96" s="274" t="s">
        <v>2403</v>
      </c>
      <c r="J96" s="274"/>
      <c r="K96" s="286"/>
    </row>
    <row r="97" spans="2:11" s="1" customFormat="1" ht="15" customHeight="1">
      <c r="B97" s="297"/>
      <c r="C97" s="274" t="s">
        <v>49</v>
      </c>
      <c r="D97" s="274"/>
      <c r="E97" s="274"/>
      <c r="F97" s="295" t="s">
        <v>2368</v>
      </c>
      <c r="G97" s="296"/>
      <c r="H97" s="274" t="s">
        <v>2406</v>
      </c>
      <c r="I97" s="274" t="s">
        <v>2403</v>
      </c>
      <c r="J97" s="274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397" t="s">
        <v>2407</v>
      </c>
      <c r="D102" s="397"/>
      <c r="E102" s="397"/>
      <c r="F102" s="397"/>
      <c r="G102" s="397"/>
      <c r="H102" s="397"/>
      <c r="I102" s="397"/>
      <c r="J102" s="397"/>
      <c r="K102" s="286"/>
    </row>
    <row r="103" spans="2:11" s="1" customFormat="1" ht="17.25" customHeight="1">
      <c r="B103" s="285"/>
      <c r="C103" s="287" t="s">
        <v>2362</v>
      </c>
      <c r="D103" s="287"/>
      <c r="E103" s="287"/>
      <c r="F103" s="287" t="s">
        <v>2363</v>
      </c>
      <c r="G103" s="288"/>
      <c r="H103" s="287" t="s">
        <v>55</v>
      </c>
      <c r="I103" s="287" t="s">
        <v>58</v>
      </c>
      <c r="J103" s="287" t="s">
        <v>2364</v>
      </c>
      <c r="K103" s="286"/>
    </row>
    <row r="104" spans="2:11" s="1" customFormat="1" ht="17.25" customHeight="1">
      <c r="B104" s="285"/>
      <c r="C104" s="289" t="s">
        <v>2365</v>
      </c>
      <c r="D104" s="289"/>
      <c r="E104" s="289"/>
      <c r="F104" s="290" t="s">
        <v>2366</v>
      </c>
      <c r="G104" s="291"/>
      <c r="H104" s="289"/>
      <c r="I104" s="289"/>
      <c r="J104" s="289" t="s">
        <v>2367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5"/>
      <c r="C106" s="274" t="s">
        <v>54</v>
      </c>
      <c r="D106" s="294"/>
      <c r="E106" s="294"/>
      <c r="F106" s="295" t="s">
        <v>2368</v>
      </c>
      <c r="G106" s="274"/>
      <c r="H106" s="274" t="s">
        <v>2408</v>
      </c>
      <c r="I106" s="274" t="s">
        <v>2370</v>
      </c>
      <c r="J106" s="274">
        <v>20</v>
      </c>
      <c r="K106" s="286"/>
    </row>
    <row r="107" spans="2:11" s="1" customFormat="1" ht="15" customHeight="1">
      <c r="B107" s="285"/>
      <c r="C107" s="274" t="s">
        <v>2371</v>
      </c>
      <c r="D107" s="274"/>
      <c r="E107" s="274"/>
      <c r="F107" s="295" t="s">
        <v>2368</v>
      </c>
      <c r="G107" s="274"/>
      <c r="H107" s="274" t="s">
        <v>2408</v>
      </c>
      <c r="I107" s="274" t="s">
        <v>2370</v>
      </c>
      <c r="J107" s="274">
        <v>120</v>
      </c>
      <c r="K107" s="286"/>
    </row>
    <row r="108" spans="2:11" s="1" customFormat="1" ht="15" customHeight="1">
      <c r="B108" s="297"/>
      <c r="C108" s="274" t="s">
        <v>2373</v>
      </c>
      <c r="D108" s="274"/>
      <c r="E108" s="274"/>
      <c r="F108" s="295" t="s">
        <v>2374</v>
      </c>
      <c r="G108" s="274"/>
      <c r="H108" s="274" t="s">
        <v>2408</v>
      </c>
      <c r="I108" s="274" t="s">
        <v>2370</v>
      </c>
      <c r="J108" s="274">
        <v>50</v>
      </c>
      <c r="K108" s="286"/>
    </row>
    <row r="109" spans="2:11" s="1" customFormat="1" ht="15" customHeight="1">
      <c r="B109" s="297"/>
      <c r="C109" s="274" t="s">
        <v>2376</v>
      </c>
      <c r="D109" s="274"/>
      <c r="E109" s="274"/>
      <c r="F109" s="295" t="s">
        <v>2368</v>
      </c>
      <c r="G109" s="274"/>
      <c r="H109" s="274" t="s">
        <v>2408</v>
      </c>
      <c r="I109" s="274" t="s">
        <v>2378</v>
      </c>
      <c r="J109" s="274"/>
      <c r="K109" s="286"/>
    </row>
    <row r="110" spans="2:11" s="1" customFormat="1" ht="15" customHeight="1">
      <c r="B110" s="297"/>
      <c r="C110" s="274" t="s">
        <v>2387</v>
      </c>
      <c r="D110" s="274"/>
      <c r="E110" s="274"/>
      <c r="F110" s="295" t="s">
        <v>2374</v>
      </c>
      <c r="G110" s="274"/>
      <c r="H110" s="274" t="s">
        <v>2408</v>
      </c>
      <c r="I110" s="274" t="s">
        <v>2370</v>
      </c>
      <c r="J110" s="274">
        <v>50</v>
      </c>
      <c r="K110" s="286"/>
    </row>
    <row r="111" spans="2:11" s="1" customFormat="1" ht="15" customHeight="1">
      <c r="B111" s="297"/>
      <c r="C111" s="274" t="s">
        <v>2395</v>
      </c>
      <c r="D111" s="274"/>
      <c r="E111" s="274"/>
      <c r="F111" s="295" t="s">
        <v>2374</v>
      </c>
      <c r="G111" s="274"/>
      <c r="H111" s="274" t="s">
        <v>2408</v>
      </c>
      <c r="I111" s="274" t="s">
        <v>2370</v>
      </c>
      <c r="J111" s="274">
        <v>50</v>
      </c>
      <c r="K111" s="286"/>
    </row>
    <row r="112" spans="2:11" s="1" customFormat="1" ht="15" customHeight="1">
      <c r="B112" s="297"/>
      <c r="C112" s="274" t="s">
        <v>2393</v>
      </c>
      <c r="D112" s="274"/>
      <c r="E112" s="274"/>
      <c r="F112" s="295" t="s">
        <v>2374</v>
      </c>
      <c r="G112" s="274"/>
      <c r="H112" s="274" t="s">
        <v>2408</v>
      </c>
      <c r="I112" s="274" t="s">
        <v>2370</v>
      </c>
      <c r="J112" s="274">
        <v>50</v>
      </c>
      <c r="K112" s="286"/>
    </row>
    <row r="113" spans="2:11" s="1" customFormat="1" ht="15" customHeight="1">
      <c r="B113" s="297"/>
      <c r="C113" s="274" t="s">
        <v>54</v>
      </c>
      <c r="D113" s="274"/>
      <c r="E113" s="274"/>
      <c r="F113" s="295" t="s">
        <v>2368</v>
      </c>
      <c r="G113" s="274"/>
      <c r="H113" s="274" t="s">
        <v>2409</v>
      </c>
      <c r="I113" s="274" t="s">
        <v>2370</v>
      </c>
      <c r="J113" s="274">
        <v>20</v>
      </c>
      <c r="K113" s="286"/>
    </row>
    <row r="114" spans="2:11" s="1" customFormat="1" ht="15" customHeight="1">
      <c r="B114" s="297"/>
      <c r="C114" s="274" t="s">
        <v>2410</v>
      </c>
      <c r="D114" s="274"/>
      <c r="E114" s="274"/>
      <c r="F114" s="295" t="s">
        <v>2368</v>
      </c>
      <c r="G114" s="274"/>
      <c r="H114" s="274" t="s">
        <v>2411</v>
      </c>
      <c r="I114" s="274" t="s">
        <v>2370</v>
      </c>
      <c r="J114" s="274">
        <v>120</v>
      </c>
      <c r="K114" s="286"/>
    </row>
    <row r="115" spans="2:11" s="1" customFormat="1" ht="15" customHeight="1">
      <c r="B115" s="297"/>
      <c r="C115" s="274" t="s">
        <v>39</v>
      </c>
      <c r="D115" s="274"/>
      <c r="E115" s="274"/>
      <c r="F115" s="295" t="s">
        <v>2368</v>
      </c>
      <c r="G115" s="274"/>
      <c r="H115" s="274" t="s">
        <v>2412</v>
      </c>
      <c r="I115" s="274" t="s">
        <v>2403</v>
      </c>
      <c r="J115" s="274"/>
      <c r="K115" s="286"/>
    </row>
    <row r="116" spans="2:11" s="1" customFormat="1" ht="15" customHeight="1">
      <c r="B116" s="297"/>
      <c r="C116" s="274" t="s">
        <v>49</v>
      </c>
      <c r="D116" s="274"/>
      <c r="E116" s="274"/>
      <c r="F116" s="295" t="s">
        <v>2368</v>
      </c>
      <c r="G116" s="274"/>
      <c r="H116" s="274" t="s">
        <v>2413</v>
      </c>
      <c r="I116" s="274" t="s">
        <v>2403</v>
      </c>
      <c r="J116" s="274"/>
      <c r="K116" s="286"/>
    </row>
    <row r="117" spans="2:11" s="1" customFormat="1" ht="15" customHeight="1">
      <c r="B117" s="297"/>
      <c r="C117" s="274" t="s">
        <v>58</v>
      </c>
      <c r="D117" s="274"/>
      <c r="E117" s="274"/>
      <c r="F117" s="295" t="s">
        <v>2368</v>
      </c>
      <c r="G117" s="274"/>
      <c r="H117" s="274" t="s">
        <v>2414</v>
      </c>
      <c r="I117" s="274" t="s">
        <v>2415</v>
      </c>
      <c r="J117" s="274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398" t="s">
        <v>2416</v>
      </c>
      <c r="D122" s="398"/>
      <c r="E122" s="398"/>
      <c r="F122" s="398"/>
      <c r="G122" s="398"/>
      <c r="H122" s="398"/>
      <c r="I122" s="398"/>
      <c r="J122" s="398"/>
      <c r="K122" s="314"/>
    </row>
    <row r="123" spans="2:11" s="1" customFormat="1" ht="17.25" customHeight="1">
      <c r="B123" s="315"/>
      <c r="C123" s="287" t="s">
        <v>2362</v>
      </c>
      <c r="D123" s="287"/>
      <c r="E123" s="287"/>
      <c r="F123" s="287" t="s">
        <v>2363</v>
      </c>
      <c r="G123" s="288"/>
      <c r="H123" s="287" t="s">
        <v>55</v>
      </c>
      <c r="I123" s="287" t="s">
        <v>58</v>
      </c>
      <c r="J123" s="287" t="s">
        <v>2364</v>
      </c>
      <c r="K123" s="316"/>
    </row>
    <row r="124" spans="2:11" s="1" customFormat="1" ht="17.25" customHeight="1">
      <c r="B124" s="315"/>
      <c r="C124" s="289" t="s">
        <v>2365</v>
      </c>
      <c r="D124" s="289"/>
      <c r="E124" s="289"/>
      <c r="F124" s="290" t="s">
        <v>2366</v>
      </c>
      <c r="G124" s="291"/>
      <c r="H124" s="289"/>
      <c r="I124" s="289"/>
      <c r="J124" s="289" t="s">
        <v>2367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4" t="s">
        <v>2371</v>
      </c>
      <c r="D126" s="294"/>
      <c r="E126" s="294"/>
      <c r="F126" s="295" t="s">
        <v>2368</v>
      </c>
      <c r="G126" s="274"/>
      <c r="H126" s="274" t="s">
        <v>2408</v>
      </c>
      <c r="I126" s="274" t="s">
        <v>2370</v>
      </c>
      <c r="J126" s="274">
        <v>120</v>
      </c>
      <c r="K126" s="320"/>
    </row>
    <row r="127" spans="2:11" s="1" customFormat="1" ht="15" customHeight="1">
      <c r="B127" s="317"/>
      <c r="C127" s="274" t="s">
        <v>2417</v>
      </c>
      <c r="D127" s="274"/>
      <c r="E127" s="274"/>
      <c r="F127" s="295" t="s">
        <v>2368</v>
      </c>
      <c r="G127" s="274"/>
      <c r="H127" s="274" t="s">
        <v>2418</v>
      </c>
      <c r="I127" s="274" t="s">
        <v>2370</v>
      </c>
      <c r="J127" s="274" t="s">
        <v>2419</v>
      </c>
      <c r="K127" s="320"/>
    </row>
    <row r="128" spans="2:11" s="1" customFormat="1" ht="15" customHeight="1">
      <c r="B128" s="317"/>
      <c r="C128" s="274" t="s">
        <v>86</v>
      </c>
      <c r="D128" s="274"/>
      <c r="E128" s="274"/>
      <c r="F128" s="295" t="s">
        <v>2368</v>
      </c>
      <c r="G128" s="274"/>
      <c r="H128" s="274" t="s">
        <v>2420</v>
      </c>
      <c r="I128" s="274" t="s">
        <v>2370</v>
      </c>
      <c r="J128" s="274" t="s">
        <v>2419</v>
      </c>
      <c r="K128" s="320"/>
    </row>
    <row r="129" spans="2:11" s="1" customFormat="1" ht="15" customHeight="1">
      <c r="B129" s="317"/>
      <c r="C129" s="274" t="s">
        <v>2379</v>
      </c>
      <c r="D129" s="274"/>
      <c r="E129" s="274"/>
      <c r="F129" s="295" t="s">
        <v>2374</v>
      </c>
      <c r="G129" s="274"/>
      <c r="H129" s="274" t="s">
        <v>2380</v>
      </c>
      <c r="I129" s="274" t="s">
        <v>2370</v>
      </c>
      <c r="J129" s="274">
        <v>15</v>
      </c>
      <c r="K129" s="320"/>
    </row>
    <row r="130" spans="2:11" s="1" customFormat="1" ht="15" customHeight="1">
      <c r="B130" s="317"/>
      <c r="C130" s="298" t="s">
        <v>2381</v>
      </c>
      <c r="D130" s="298"/>
      <c r="E130" s="298"/>
      <c r="F130" s="299" t="s">
        <v>2374</v>
      </c>
      <c r="G130" s="298"/>
      <c r="H130" s="298" t="s">
        <v>2382</v>
      </c>
      <c r="I130" s="298" t="s">
        <v>2370</v>
      </c>
      <c r="J130" s="298">
        <v>15</v>
      </c>
      <c r="K130" s="320"/>
    </row>
    <row r="131" spans="2:11" s="1" customFormat="1" ht="15" customHeight="1">
      <c r="B131" s="317"/>
      <c r="C131" s="298" t="s">
        <v>2383</v>
      </c>
      <c r="D131" s="298"/>
      <c r="E131" s="298"/>
      <c r="F131" s="299" t="s">
        <v>2374</v>
      </c>
      <c r="G131" s="298"/>
      <c r="H131" s="298" t="s">
        <v>2384</v>
      </c>
      <c r="I131" s="298" t="s">
        <v>2370</v>
      </c>
      <c r="J131" s="298">
        <v>20</v>
      </c>
      <c r="K131" s="320"/>
    </row>
    <row r="132" spans="2:11" s="1" customFormat="1" ht="15" customHeight="1">
      <c r="B132" s="317"/>
      <c r="C132" s="298" t="s">
        <v>2385</v>
      </c>
      <c r="D132" s="298"/>
      <c r="E132" s="298"/>
      <c r="F132" s="299" t="s">
        <v>2374</v>
      </c>
      <c r="G132" s="298"/>
      <c r="H132" s="298" t="s">
        <v>2386</v>
      </c>
      <c r="I132" s="298" t="s">
        <v>2370</v>
      </c>
      <c r="J132" s="298">
        <v>20</v>
      </c>
      <c r="K132" s="320"/>
    </row>
    <row r="133" spans="2:11" s="1" customFormat="1" ht="15" customHeight="1">
      <c r="B133" s="317"/>
      <c r="C133" s="274" t="s">
        <v>2373</v>
      </c>
      <c r="D133" s="274"/>
      <c r="E133" s="274"/>
      <c r="F133" s="295" t="s">
        <v>2374</v>
      </c>
      <c r="G133" s="274"/>
      <c r="H133" s="274" t="s">
        <v>2408</v>
      </c>
      <c r="I133" s="274" t="s">
        <v>2370</v>
      </c>
      <c r="J133" s="274">
        <v>50</v>
      </c>
      <c r="K133" s="320"/>
    </row>
    <row r="134" spans="2:11" s="1" customFormat="1" ht="15" customHeight="1">
      <c r="B134" s="317"/>
      <c r="C134" s="274" t="s">
        <v>2387</v>
      </c>
      <c r="D134" s="274"/>
      <c r="E134" s="274"/>
      <c r="F134" s="295" t="s">
        <v>2374</v>
      </c>
      <c r="G134" s="274"/>
      <c r="H134" s="274" t="s">
        <v>2408</v>
      </c>
      <c r="I134" s="274" t="s">
        <v>2370</v>
      </c>
      <c r="J134" s="274">
        <v>50</v>
      </c>
      <c r="K134" s="320"/>
    </row>
    <row r="135" spans="2:11" s="1" customFormat="1" ht="15" customHeight="1">
      <c r="B135" s="317"/>
      <c r="C135" s="274" t="s">
        <v>2393</v>
      </c>
      <c r="D135" s="274"/>
      <c r="E135" s="274"/>
      <c r="F135" s="295" t="s">
        <v>2374</v>
      </c>
      <c r="G135" s="274"/>
      <c r="H135" s="274" t="s">
        <v>2408</v>
      </c>
      <c r="I135" s="274" t="s">
        <v>2370</v>
      </c>
      <c r="J135" s="274">
        <v>50</v>
      </c>
      <c r="K135" s="320"/>
    </row>
    <row r="136" spans="2:11" s="1" customFormat="1" ht="15" customHeight="1">
      <c r="B136" s="317"/>
      <c r="C136" s="274" t="s">
        <v>2395</v>
      </c>
      <c r="D136" s="274"/>
      <c r="E136" s="274"/>
      <c r="F136" s="295" t="s">
        <v>2374</v>
      </c>
      <c r="G136" s="274"/>
      <c r="H136" s="274" t="s">
        <v>2408</v>
      </c>
      <c r="I136" s="274" t="s">
        <v>2370</v>
      </c>
      <c r="J136" s="274">
        <v>50</v>
      </c>
      <c r="K136" s="320"/>
    </row>
    <row r="137" spans="2:11" s="1" customFormat="1" ht="15" customHeight="1">
      <c r="B137" s="317"/>
      <c r="C137" s="274" t="s">
        <v>2396</v>
      </c>
      <c r="D137" s="274"/>
      <c r="E137" s="274"/>
      <c r="F137" s="295" t="s">
        <v>2374</v>
      </c>
      <c r="G137" s="274"/>
      <c r="H137" s="274" t="s">
        <v>2421</v>
      </c>
      <c r="I137" s="274" t="s">
        <v>2370</v>
      </c>
      <c r="J137" s="274">
        <v>255</v>
      </c>
      <c r="K137" s="320"/>
    </row>
    <row r="138" spans="2:11" s="1" customFormat="1" ht="15" customHeight="1">
      <c r="B138" s="317"/>
      <c r="C138" s="274" t="s">
        <v>2398</v>
      </c>
      <c r="D138" s="274"/>
      <c r="E138" s="274"/>
      <c r="F138" s="295" t="s">
        <v>2368</v>
      </c>
      <c r="G138" s="274"/>
      <c r="H138" s="274" t="s">
        <v>2422</v>
      </c>
      <c r="I138" s="274" t="s">
        <v>2400</v>
      </c>
      <c r="J138" s="274"/>
      <c r="K138" s="320"/>
    </row>
    <row r="139" spans="2:11" s="1" customFormat="1" ht="15" customHeight="1">
      <c r="B139" s="317"/>
      <c r="C139" s="274" t="s">
        <v>2401</v>
      </c>
      <c r="D139" s="274"/>
      <c r="E139" s="274"/>
      <c r="F139" s="295" t="s">
        <v>2368</v>
      </c>
      <c r="G139" s="274"/>
      <c r="H139" s="274" t="s">
        <v>2423</v>
      </c>
      <c r="I139" s="274" t="s">
        <v>2403</v>
      </c>
      <c r="J139" s="274"/>
      <c r="K139" s="320"/>
    </row>
    <row r="140" spans="2:11" s="1" customFormat="1" ht="15" customHeight="1">
      <c r="B140" s="317"/>
      <c r="C140" s="274" t="s">
        <v>2404</v>
      </c>
      <c r="D140" s="274"/>
      <c r="E140" s="274"/>
      <c r="F140" s="295" t="s">
        <v>2368</v>
      </c>
      <c r="G140" s="274"/>
      <c r="H140" s="274" t="s">
        <v>2404</v>
      </c>
      <c r="I140" s="274" t="s">
        <v>2403</v>
      </c>
      <c r="J140" s="274"/>
      <c r="K140" s="320"/>
    </row>
    <row r="141" spans="2:11" s="1" customFormat="1" ht="15" customHeight="1">
      <c r="B141" s="317"/>
      <c r="C141" s="274" t="s">
        <v>39</v>
      </c>
      <c r="D141" s="274"/>
      <c r="E141" s="274"/>
      <c r="F141" s="295" t="s">
        <v>2368</v>
      </c>
      <c r="G141" s="274"/>
      <c r="H141" s="274" t="s">
        <v>2424</v>
      </c>
      <c r="I141" s="274" t="s">
        <v>2403</v>
      </c>
      <c r="J141" s="274"/>
      <c r="K141" s="320"/>
    </row>
    <row r="142" spans="2:11" s="1" customFormat="1" ht="15" customHeight="1">
      <c r="B142" s="317"/>
      <c r="C142" s="274" t="s">
        <v>2425</v>
      </c>
      <c r="D142" s="274"/>
      <c r="E142" s="274"/>
      <c r="F142" s="295" t="s">
        <v>2368</v>
      </c>
      <c r="G142" s="274"/>
      <c r="H142" s="274" t="s">
        <v>2426</v>
      </c>
      <c r="I142" s="274" t="s">
        <v>2403</v>
      </c>
      <c r="J142" s="274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397" t="s">
        <v>2427</v>
      </c>
      <c r="D147" s="397"/>
      <c r="E147" s="397"/>
      <c r="F147" s="397"/>
      <c r="G147" s="397"/>
      <c r="H147" s="397"/>
      <c r="I147" s="397"/>
      <c r="J147" s="397"/>
      <c r="K147" s="286"/>
    </row>
    <row r="148" spans="2:11" s="1" customFormat="1" ht="17.25" customHeight="1">
      <c r="B148" s="285"/>
      <c r="C148" s="287" t="s">
        <v>2362</v>
      </c>
      <c r="D148" s="287"/>
      <c r="E148" s="287"/>
      <c r="F148" s="287" t="s">
        <v>2363</v>
      </c>
      <c r="G148" s="288"/>
      <c r="H148" s="287" t="s">
        <v>55</v>
      </c>
      <c r="I148" s="287" t="s">
        <v>58</v>
      </c>
      <c r="J148" s="287" t="s">
        <v>2364</v>
      </c>
      <c r="K148" s="286"/>
    </row>
    <row r="149" spans="2:11" s="1" customFormat="1" ht="17.25" customHeight="1">
      <c r="B149" s="285"/>
      <c r="C149" s="289" t="s">
        <v>2365</v>
      </c>
      <c r="D149" s="289"/>
      <c r="E149" s="289"/>
      <c r="F149" s="290" t="s">
        <v>2366</v>
      </c>
      <c r="G149" s="291"/>
      <c r="H149" s="289"/>
      <c r="I149" s="289"/>
      <c r="J149" s="289" t="s">
        <v>2367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2371</v>
      </c>
      <c r="D151" s="274"/>
      <c r="E151" s="274"/>
      <c r="F151" s="325" t="s">
        <v>2368</v>
      </c>
      <c r="G151" s="274"/>
      <c r="H151" s="324" t="s">
        <v>2408</v>
      </c>
      <c r="I151" s="324" t="s">
        <v>2370</v>
      </c>
      <c r="J151" s="324">
        <v>120</v>
      </c>
      <c r="K151" s="320"/>
    </row>
    <row r="152" spans="2:11" s="1" customFormat="1" ht="15" customHeight="1">
      <c r="B152" s="297"/>
      <c r="C152" s="324" t="s">
        <v>2417</v>
      </c>
      <c r="D152" s="274"/>
      <c r="E152" s="274"/>
      <c r="F152" s="325" t="s">
        <v>2368</v>
      </c>
      <c r="G152" s="274"/>
      <c r="H152" s="324" t="s">
        <v>2428</v>
      </c>
      <c r="I152" s="324" t="s">
        <v>2370</v>
      </c>
      <c r="J152" s="324" t="s">
        <v>2419</v>
      </c>
      <c r="K152" s="320"/>
    </row>
    <row r="153" spans="2:11" s="1" customFormat="1" ht="15" customHeight="1">
      <c r="B153" s="297"/>
      <c r="C153" s="324" t="s">
        <v>86</v>
      </c>
      <c r="D153" s="274"/>
      <c r="E153" s="274"/>
      <c r="F153" s="325" t="s">
        <v>2368</v>
      </c>
      <c r="G153" s="274"/>
      <c r="H153" s="324" t="s">
        <v>2429</v>
      </c>
      <c r="I153" s="324" t="s">
        <v>2370</v>
      </c>
      <c r="J153" s="324" t="s">
        <v>2419</v>
      </c>
      <c r="K153" s="320"/>
    </row>
    <row r="154" spans="2:11" s="1" customFormat="1" ht="15" customHeight="1">
      <c r="B154" s="297"/>
      <c r="C154" s="324" t="s">
        <v>2373</v>
      </c>
      <c r="D154" s="274"/>
      <c r="E154" s="274"/>
      <c r="F154" s="325" t="s">
        <v>2374</v>
      </c>
      <c r="G154" s="274"/>
      <c r="H154" s="324" t="s">
        <v>2408</v>
      </c>
      <c r="I154" s="324" t="s">
        <v>2370</v>
      </c>
      <c r="J154" s="324">
        <v>50</v>
      </c>
      <c r="K154" s="320"/>
    </row>
    <row r="155" spans="2:11" s="1" customFormat="1" ht="15" customHeight="1">
      <c r="B155" s="297"/>
      <c r="C155" s="324" t="s">
        <v>2376</v>
      </c>
      <c r="D155" s="274"/>
      <c r="E155" s="274"/>
      <c r="F155" s="325" t="s">
        <v>2368</v>
      </c>
      <c r="G155" s="274"/>
      <c r="H155" s="324" t="s">
        <v>2408</v>
      </c>
      <c r="I155" s="324" t="s">
        <v>2378</v>
      </c>
      <c r="J155" s="324"/>
      <c r="K155" s="320"/>
    </row>
    <row r="156" spans="2:11" s="1" customFormat="1" ht="15" customHeight="1">
      <c r="B156" s="297"/>
      <c r="C156" s="324" t="s">
        <v>2387</v>
      </c>
      <c r="D156" s="274"/>
      <c r="E156" s="274"/>
      <c r="F156" s="325" t="s">
        <v>2374</v>
      </c>
      <c r="G156" s="274"/>
      <c r="H156" s="324" t="s">
        <v>2408</v>
      </c>
      <c r="I156" s="324" t="s">
        <v>2370</v>
      </c>
      <c r="J156" s="324">
        <v>50</v>
      </c>
      <c r="K156" s="320"/>
    </row>
    <row r="157" spans="2:11" s="1" customFormat="1" ht="15" customHeight="1">
      <c r="B157" s="297"/>
      <c r="C157" s="324" t="s">
        <v>2395</v>
      </c>
      <c r="D157" s="274"/>
      <c r="E157" s="274"/>
      <c r="F157" s="325" t="s">
        <v>2374</v>
      </c>
      <c r="G157" s="274"/>
      <c r="H157" s="324" t="s">
        <v>2408</v>
      </c>
      <c r="I157" s="324" t="s">
        <v>2370</v>
      </c>
      <c r="J157" s="324">
        <v>50</v>
      </c>
      <c r="K157" s="320"/>
    </row>
    <row r="158" spans="2:11" s="1" customFormat="1" ht="15" customHeight="1">
      <c r="B158" s="297"/>
      <c r="C158" s="324" t="s">
        <v>2393</v>
      </c>
      <c r="D158" s="274"/>
      <c r="E158" s="274"/>
      <c r="F158" s="325" t="s">
        <v>2374</v>
      </c>
      <c r="G158" s="274"/>
      <c r="H158" s="324" t="s">
        <v>2408</v>
      </c>
      <c r="I158" s="324" t="s">
        <v>2370</v>
      </c>
      <c r="J158" s="324">
        <v>50</v>
      </c>
      <c r="K158" s="320"/>
    </row>
    <row r="159" spans="2:11" s="1" customFormat="1" ht="15" customHeight="1">
      <c r="B159" s="297"/>
      <c r="C159" s="324" t="s">
        <v>118</v>
      </c>
      <c r="D159" s="274"/>
      <c r="E159" s="274"/>
      <c r="F159" s="325" t="s">
        <v>2368</v>
      </c>
      <c r="G159" s="274"/>
      <c r="H159" s="324" t="s">
        <v>2430</v>
      </c>
      <c r="I159" s="324" t="s">
        <v>2370</v>
      </c>
      <c r="J159" s="324" t="s">
        <v>2431</v>
      </c>
      <c r="K159" s="320"/>
    </row>
    <row r="160" spans="2:11" s="1" customFormat="1" ht="15" customHeight="1">
      <c r="B160" s="297"/>
      <c r="C160" s="324" t="s">
        <v>2432</v>
      </c>
      <c r="D160" s="274"/>
      <c r="E160" s="274"/>
      <c r="F160" s="325" t="s">
        <v>2368</v>
      </c>
      <c r="G160" s="274"/>
      <c r="H160" s="324" t="s">
        <v>2433</v>
      </c>
      <c r="I160" s="324" t="s">
        <v>2403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398" t="s">
        <v>2434</v>
      </c>
      <c r="D165" s="398"/>
      <c r="E165" s="398"/>
      <c r="F165" s="398"/>
      <c r="G165" s="398"/>
      <c r="H165" s="398"/>
      <c r="I165" s="398"/>
      <c r="J165" s="398"/>
      <c r="K165" s="267"/>
    </row>
    <row r="166" spans="2:11" s="1" customFormat="1" ht="17.25" customHeight="1">
      <c r="B166" s="266"/>
      <c r="C166" s="287" t="s">
        <v>2362</v>
      </c>
      <c r="D166" s="287"/>
      <c r="E166" s="287"/>
      <c r="F166" s="287" t="s">
        <v>2363</v>
      </c>
      <c r="G166" s="329"/>
      <c r="H166" s="330" t="s">
        <v>55</v>
      </c>
      <c r="I166" s="330" t="s">
        <v>58</v>
      </c>
      <c r="J166" s="287" t="s">
        <v>2364</v>
      </c>
      <c r="K166" s="267"/>
    </row>
    <row r="167" spans="2:11" s="1" customFormat="1" ht="17.25" customHeight="1">
      <c r="B167" s="268"/>
      <c r="C167" s="289" t="s">
        <v>2365</v>
      </c>
      <c r="D167" s="289"/>
      <c r="E167" s="289"/>
      <c r="F167" s="290" t="s">
        <v>2366</v>
      </c>
      <c r="G167" s="331"/>
      <c r="H167" s="332"/>
      <c r="I167" s="332"/>
      <c r="J167" s="289" t="s">
        <v>2367</v>
      </c>
      <c r="K167" s="269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4" t="s">
        <v>2371</v>
      </c>
      <c r="D169" s="274"/>
      <c r="E169" s="274"/>
      <c r="F169" s="295" t="s">
        <v>2368</v>
      </c>
      <c r="G169" s="274"/>
      <c r="H169" s="274" t="s">
        <v>2408</v>
      </c>
      <c r="I169" s="274" t="s">
        <v>2370</v>
      </c>
      <c r="J169" s="274">
        <v>120</v>
      </c>
      <c r="K169" s="320"/>
    </row>
    <row r="170" spans="2:11" s="1" customFormat="1" ht="15" customHeight="1">
      <c r="B170" s="297"/>
      <c r="C170" s="274" t="s">
        <v>2417</v>
      </c>
      <c r="D170" s="274"/>
      <c r="E170" s="274"/>
      <c r="F170" s="295" t="s">
        <v>2368</v>
      </c>
      <c r="G170" s="274"/>
      <c r="H170" s="274" t="s">
        <v>2418</v>
      </c>
      <c r="I170" s="274" t="s">
        <v>2370</v>
      </c>
      <c r="J170" s="274" t="s">
        <v>2419</v>
      </c>
      <c r="K170" s="320"/>
    </row>
    <row r="171" spans="2:11" s="1" customFormat="1" ht="15" customHeight="1">
      <c r="B171" s="297"/>
      <c r="C171" s="274" t="s">
        <v>86</v>
      </c>
      <c r="D171" s="274"/>
      <c r="E171" s="274"/>
      <c r="F171" s="295" t="s">
        <v>2368</v>
      </c>
      <c r="G171" s="274"/>
      <c r="H171" s="274" t="s">
        <v>2435</v>
      </c>
      <c r="I171" s="274" t="s">
        <v>2370</v>
      </c>
      <c r="J171" s="274" t="s">
        <v>2419</v>
      </c>
      <c r="K171" s="320"/>
    </row>
    <row r="172" spans="2:11" s="1" customFormat="1" ht="15" customHeight="1">
      <c r="B172" s="297"/>
      <c r="C172" s="274" t="s">
        <v>2373</v>
      </c>
      <c r="D172" s="274"/>
      <c r="E172" s="274"/>
      <c r="F172" s="295" t="s">
        <v>2374</v>
      </c>
      <c r="G172" s="274"/>
      <c r="H172" s="274" t="s">
        <v>2435</v>
      </c>
      <c r="I172" s="274" t="s">
        <v>2370</v>
      </c>
      <c r="J172" s="274">
        <v>50</v>
      </c>
      <c r="K172" s="320"/>
    </row>
    <row r="173" spans="2:11" s="1" customFormat="1" ht="15" customHeight="1">
      <c r="B173" s="297"/>
      <c r="C173" s="274" t="s">
        <v>2376</v>
      </c>
      <c r="D173" s="274"/>
      <c r="E173" s="274"/>
      <c r="F173" s="295" t="s">
        <v>2368</v>
      </c>
      <c r="G173" s="274"/>
      <c r="H173" s="274" t="s">
        <v>2435</v>
      </c>
      <c r="I173" s="274" t="s">
        <v>2378</v>
      </c>
      <c r="J173" s="274"/>
      <c r="K173" s="320"/>
    </row>
    <row r="174" spans="2:11" s="1" customFormat="1" ht="15" customHeight="1">
      <c r="B174" s="297"/>
      <c r="C174" s="274" t="s">
        <v>2387</v>
      </c>
      <c r="D174" s="274"/>
      <c r="E174" s="274"/>
      <c r="F174" s="295" t="s">
        <v>2374</v>
      </c>
      <c r="G174" s="274"/>
      <c r="H174" s="274" t="s">
        <v>2435</v>
      </c>
      <c r="I174" s="274" t="s">
        <v>2370</v>
      </c>
      <c r="J174" s="274">
        <v>50</v>
      </c>
      <c r="K174" s="320"/>
    </row>
    <row r="175" spans="2:11" s="1" customFormat="1" ht="15" customHeight="1">
      <c r="B175" s="297"/>
      <c r="C175" s="274" t="s">
        <v>2395</v>
      </c>
      <c r="D175" s="274"/>
      <c r="E175" s="274"/>
      <c r="F175" s="295" t="s">
        <v>2374</v>
      </c>
      <c r="G175" s="274"/>
      <c r="H175" s="274" t="s">
        <v>2435</v>
      </c>
      <c r="I175" s="274" t="s">
        <v>2370</v>
      </c>
      <c r="J175" s="274">
        <v>50</v>
      </c>
      <c r="K175" s="320"/>
    </row>
    <row r="176" spans="2:11" s="1" customFormat="1" ht="15" customHeight="1">
      <c r="B176" s="297"/>
      <c r="C176" s="274" t="s">
        <v>2393</v>
      </c>
      <c r="D176" s="274"/>
      <c r="E176" s="274"/>
      <c r="F176" s="295" t="s">
        <v>2374</v>
      </c>
      <c r="G176" s="274"/>
      <c r="H176" s="274" t="s">
        <v>2435</v>
      </c>
      <c r="I176" s="274" t="s">
        <v>2370</v>
      </c>
      <c r="J176" s="274">
        <v>50</v>
      </c>
      <c r="K176" s="320"/>
    </row>
    <row r="177" spans="2:11" s="1" customFormat="1" ht="15" customHeight="1">
      <c r="B177" s="297"/>
      <c r="C177" s="274" t="s">
        <v>131</v>
      </c>
      <c r="D177" s="274"/>
      <c r="E177" s="274"/>
      <c r="F177" s="295" t="s">
        <v>2368</v>
      </c>
      <c r="G177" s="274"/>
      <c r="H177" s="274" t="s">
        <v>2436</v>
      </c>
      <c r="I177" s="274" t="s">
        <v>2437</v>
      </c>
      <c r="J177" s="274"/>
      <c r="K177" s="320"/>
    </row>
    <row r="178" spans="2:11" s="1" customFormat="1" ht="15" customHeight="1">
      <c r="B178" s="297"/>
      <c r="C178" s="274" t="s">
        <v>58</v>
      </c>
      <c r="D178" s="274"/>
      <c r="E178" s="274"/>
      <c r="F178" s="295" t="s">
        <v>2368</v>
      </c>
      <c r="G178" s="274"/>
      <c r="H178" s="274" t="s">
        <v>2438</v>
      </c>
      <c r="I178" s="274" t="s">
        <v>2439</v>
      </c>
      <c r="J178" s="274">
        <v>1</v>
      </c>
      <c r="K178" s="320"/>
    </row>
    <row r="179" spans="2:11" s="1" customFormat="1" ht="15" customHeight="1">
      <c r="B179" s="297"/>
      <c r="C179" s="274" t="s">
        <v>54</v>
      </c>
      <c r="D179" s="274"/>
      <c r="E179" s="274"/>
      <c r="F179" s="295" t="s">
        <v>2368</v>
      </c>
      <c r="G179" s="274"/>
      <c r="H179" s="274" t="s">
        <v>2440</v>
      </c>
      <c r="I179" s="274" t="s">
        <v>2370</v>
      </c>
      <c r="J179" s="274">
        <v>20</v>
      </c>
      <c r="K179" s="320"/>
    </row>
    <row r="180" spans="2:11" s="1" customFormat="1" ht="15" customHeight="1">
      <c r="B180" s="297"/>
      <c r="C180" s="274" t="s">
        <v>55</v>
      </c>
      <c r="D180" s="274"/>
      <c r="E180" s="274"/>
      <c r="F180" s="295" t="s">
        <v>2368</v>
      </c>
      <c r="G180" s="274"/>
      <c r="H180" s="274" t="s">
        <v>2441</v>
      </c>
      <c r="I180" s="274" t="s">
        <v>2370</v>
      </c>
      <c r="J180" s="274">
        <v>255</v>
      </c>
      <c r="K180" s="320"/>
    </row>
    <row r="181" spans="2:11" s="1" customFormat="1" ht="15" customHeight="1">
      <c r="B181" s="297"/>
      <c r="C181" s="274" t="s">
        <v>132</v>
      </c>
      <c r="D181" s="274"/>
      <c r="E181" s="274"/>
      <c r="F181" s="295" t="s">
        <v>2368</v>
      </c>
      <c r="G181" s="274"/>
      <c r="H181" s="274" t="s">
        <v>2332</v>
      </c>
      <c r="I181" s="274" t="s">
        <v>2370</v>
      </c>
      <c r="J181" s="274">
        <v>10</v>
      </c>
      <c r="K181" s="320"/>
    </row>
    <row r="182" spans="2:11" s="1" customFormat="1" ht="15" customHeight="1">
      <c r="B182" s="297"/>
      <c r="C182" s="274" t="s">
        <v>133</v>
      </c>
      <c r="D182" s="274"/>
      <c r="E182" s="274"/>
      <c r="F182" s="295" t="s">
        <v>2368</v>
      </c>
      <c r="G182" s="274"/>
      <c r="H182" s="274" t="s">
        <v>2442</v>
      </c>
      <c r="I182" s="274" t="s">
        <v>2403</v>
      </c>
      <c r="J182" s="274"/>
      <c r="K182" s="320"/>
    </row>
    <row r="183" spans="2:11" s="1" customFormat="1" ht="15" customHeight="1">
      <c r="B183" s="297"/>
      <c r="C183" s="274" t="s">
        <v>2443</v>
      </c>
      <c r="D183" s="274"/>
      <c r="E183" s="274"/>
      <c r="F183" s="295" t="s">
        <v>2368</v>
      </c>
      <c r="G183" s="274"/>
      <c r="H183" s="274" t="s">
        <v>2444</v>
      </c>
      <c r="I183" s="274" t="s">
        <v>2403</v>
      </c>
      <c r="J183" s="274"/>
      <c r="K183" s="320"/>
    </row>
    <row r="184" spans="2:11" s="1" customFormat="1" ht="15" customHeight="1">
      <c r="B184" s="297"/>
      <c r="C184" s="274" t="s">
        <v>2432</v>
      </c>
      <c r="D184" s="274"/>
      <c r="E184" s="274"/>
      <c r="F184" s="295" t="s">
        <v>2368</v>
      </c>
      <c r="G184" s="274"/>
      <c r="H184" s="274" t="s">
        <v>2445</v>
      </c>
      <c r="I184" s="274" t="s">
        <v>2403</v>
      </c>
      <c r="J184" s="274"/>
      <c r="K184" s="320"/>
    </row>
    <row r="185" spans="2:11" s="1" customFormat="1" ht="15" customHeight="1">
      <c r="B185" s="297"/>
      <c r="C185" s="274" t="s">
        <v>135</v>
      </c>
      <c r="D185" s="274"/>
      <c r="E185" s="274"/>
      <c r="F185" s="295" t="s">
        <v>2374</v>
      </c>
      <c r="G185" s="274"/>
      <c r="H185" s="274" t="s">
        <v>2446</v>
      </c>
      <c r="I185" s="274" t="s">
        <v>2370</v>
      </c>
      <c r="J185" s="274">
        <v>50</v>
      </c>
      <c r="K185" s="320"/>
    </row>
    <row r="186" spans="2:11" s="1" customFormat="1" ht="15" customHeight="1">
      <c r="B186" s="297"/>
      <c r="C186" s="274" t="s">
        <v>2447</v>
      </c>
      <c r="D186" s="274"/>
      <c r="E186" s="274"/>
      <c r="F186" s="295" t="s">
        <v>2374</v>
      </c>
      <c r="G186" s="274"/>
      <c r="H186" s="274" t="s">
        <v>2448</v>
      </c>
      <c r="I186" s="274" t="s">
        <v>2449</v>
      </c>
      <c r="J186" s="274"/>
      <c r="K186" s="320"/>
    </row>
    <row r="187" spans="2:11" s="1" customFormat="1" ht="15" customHeight="1">
      <c r="B187" s="297"/>
      <c r="C187" s="274" t="s">
        <v>2450</v>
      </c>
      <c r="D187" s="274"/>
      <c r="E187" s="274"/>
      <c r="F187" s="295" t="s">
        <v>2374</v>
      </c>
      <c r="G187" s="274"/>
      <c r="H187" s="274" t="s">
        <v>2451</v>
      </c>
      <c r="I187" s="274" t="s">
        <v>2449</v>
      </c>
      <c r="J187" s="274"/>
      <c r="K187" s="320"/>
    </row>
    <row r="188" spans="2:11" s="1" customFormat="1" ht="15" customHeight="1">
      <c r="B188" s="297"/>
      <c r="C188" s="274" t="s">
        <v>2452</v>
      </c>
      <c r="D188" s="274"/>
      <c r="E188" s="274"/>
      <c r="F188" s="295" t="s">
        <v>2374</v>
      </c>
      <c r="G188" s="274"/>
      <c r="H188" s="274" t="s">
        <v>2453</v>
      </c>
      <c r="I188" s="274" t="s">
        <v>2449</v>
      </c>
      <c r="J188" s="274"/>
      <c r="K188" s="320"/>
    </row>
    <row r="189" spans="2:11" s="1" customFormat="1" ht="15" customHeight="1">
      <c r="B189" s="297"/>
      <c r="C189" s="333" t="s">
        <v>2454</v>
      </c>
      <c r="D189" s="274"/>
      <c r="E189" s="274"/>
      <c r="F189" s="295" t="s">
        <v>2374</v>
      </c>
      <c r="G189" s="274"/>
      <c r="H189" s="274" t="s">
        <v>2455</v>
      </c>
      <c r="I189" s="274" t="s">
        <v>2456</v>
      </c>
      <c r="J189" s="334" t="s">
        <v>2457</v>
      </c>
      <c r="K189" s="320"/>
    </row>
    <row r="190" spans="2:11" s="1" customFormat="1" ht="15" customHeight="1">
      <c r="B190" s="297"/>
      <c r="C190" s="333" t="s">
        <v>43</v>
      </c>
      <c r="D190" s="274"/>
      <c r="E190" s="274"/>
      <c r="F190" s="295" t="s">
        <v>2368</v>
      </c>
      <c r="G190" s="274"/>
      <c r="H190" s="271" t="s">
        <v>2458</v>
      </c>
      <c r="I190" s="274" t="s">
        <v>2459</v>
      </c>
      <c r="J190" s="274"/>
      <c r="K190" s="320"/>
    </row>
    <row r="191" spans="2:11" s="1" customFormat="1" ht="15" customHeight="1">
      <c r="B191" s="297"/>
      <c r="C191" s="333" t="s">
        <v>2460</v>
      </c>
      <c r="D191" s="274"/>
      <c r="E191" s="274"/>
      <c r="F191" s="295" t="s">
        <v>2368</v>
      </c>
      <c r="G191" s="274"/>
      <c r="H191" s="274" t="s">
        <v>2461</v>
      </c>
      <c r="I191" s="274" t="s">
        <v>2403</v>
      </c>
      <c r="J191" s="274"/>
      <c r="K191" s="320"/>
    </row>
    <row r="192" spans="2:11" s="1" customFormat="1" ht="15" customHeight="1">
      <c r="B192" s="297"/>
      <c r="C192" s="333" t="s">
        <v>2462</v>
      </c>
      <c r="D192" s="274"/>
      <c r="E192" s="274"/>
      <c r="F192" s="295" t="s">
        <v>2368</v>
      </c>
      <c r="G192" s="274"/>
      <c r="H192" s="274" t="s">
        <v>2463</v>
      </c>
      <c r="I192" s="274" t="s">
        <v>2403</v>
      </c>
      <c r="J192" s="274"/>
      <c r="K192" s="320"/>
    </row>
    <row r="193" spans="2:11" s="1" customFormat="1" ht="15" customHeight="1">
      <c r="B193" s="297"/>
      <c r="C193" s="333" t="s">
        <v>2464</v>
      </c>
      <c r="D193" s="274"/>
      <c r="E193" s="274"/>
      <c r="F193" s="295" t="s">
        <v>2374</v>
      </c>
      <c r="G193" s="274"/>
      <c r="H193" s="274" t="s">
        <v>2465</v>
      </c>
      <c r="I193" s="274" t="s">
        <v>2403</v>
      </c>
      <c r="J193" s="274"/>
      <c r="K193" s="320"/>
    </row>
    <row r="194" spans="2:11" s="1" customFormat="1" ht="15" customHeight="1">
      <c r="B194" s="326"/>
      <c r="C194" s="335"/>
      <c r="D194" s="306"/>
      <c r="E194" s="306"/>
      <c r="F194" s="306"/>
      <c r="G194" s="306"/>
      <c r="H194" s="306"/>
      <c r="I194" s="306"/>
      <c r="J194" s="306"/>
      <c r="K194" s="327"/>
    </row>
    <row r="195" spans="2:11" s="1" customFormat="1" ht="18.75" customHeight="1">
      <c r="B195" s="308"/>
      <c r="C195" s="318"/>
      <c r="D195" s="318"/>
      <c r="E195" s="318"/>
      <c r="F195" s="328"/>
      <c r="G195" s="318"/>
      <c r="H195" s="318"/>
      <c r="I195" s="318"/>
      <c r="J195" s="318"/>
      <c r="K195" s="308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398" t="s">
        <v>2466</v>
      </c>
      <c r="D199" s="398"/>
      <c r="E199" s="398"/>
      <c r="F199" s="398"/>
      <c r="G199" s="398"/>
      <c r="H199" s="398"/>
      <c r="I199" s="398"/>
      <c r="J199" s="398"/>
      <c r="K199" s="267"/>
    </row>
    <row r="200" spans="2:11" s="1" customFormat="1" ht="25.5" customHeight="1">
      <c r="B200" s="266"/>
      <c r="C200" s="336" t="s">
        <v>2467</v>
      </c>
      <c r="D200" s="336"/>
      <c r="E200" s="336"/>
      <c r="F200" s="336" t="s">
        <v>2468</v>
      </c>
      <c r="G200" s="337"/>
      <c r="H200" s="399" t="s">
        <v>2469</v>
      </c>
      <c r="I200" s="399"/>
      <c r="J200" s="399"/>
      <c r="K200" s="267"/>
    </row>
    <row r="201" spans="2:11" s="1" customFormat="1" ht="5.25" customHeight="1">
      <c r="B201" s="297"/>
      <c r="C201" s="292"/>
      <c r="D201" s="292"/>
      <c r="E201" s="292"/>
      <c r="F201" s="292"/>
      <c r="G201" s="318"/>
      <c r="H201" s="292"/>
      <c r="I201" s="292"/>
      <c r="J201" s="292"/>
      <c r="K201" s="320"/>
    </row>
    <row r="202" spans="2:11" s="1" customFormat="1" ht="15" customHeight="1">
      <c r="B202" s="297"/>
      <c r="C202" s="274" t="s">
        <v>2459</v>
      </c>
      <c r="D202" s="274"/>
      <c r="E202" s="274"/>
      <c r="F202" s="295" t="s">
        <v>44</v>
      </c>
      <c r="G202" s="274"/>
      <c r="H202" s="400" t="s">
        <v>2470</v>
      </c>
      <c r="I202" s="400"/>
      <c r="J202" s="400"/>
      <c r="K202" s="320"/>
    </row>
    <row r="203" spans="2:11" s="1" customFormat="1" ht="15" customHeight="1">
      <c r="B203" s="297"/>
      <c r="C203" s="274"/>
      <c r="D203" s="274"/>
      <c r="E203" s="274"/>
      <c r="F203" s="295" t="s">
        <v>45</v>
      </c>
      <c r="G203" s="274"/>
      <c r="H203" s="400" t="s">
        <v>2471</v>
      </c>
      <c r="I203" s="400"/>
      <c r="J203" s="400"/>
      <c r="K203" s="320"/>
    </row>
    <row r="204" spans="2:11" s="1" customFormat="1" ht="15" customHeight="1">
      <c r="B204" s="297"/>
      <c r="C204" s="274"/>
      <c r="D204" s="274"/>
      <c r="E204" s="274"/>
      <c r="F204" s="295" t="s">
        <v>48</v>
      </c>
      <c r="G204" s="274"/>
      <c r="H204" s="400" t="s">
        <v>2472</v>
      </c>
      <c r="I204" s="400"/>
      <c r="J204" s="400"/>
      <c r="K204" s="320"/>
    </row>
    <row r="205" spans="2:11" s="1" customFormat="1" ht="15" customHeight="1">
      <c r="B205" s="297"/>
      <c r="C205" s="274"/>
      <c r="D205" s="274"/>
      <c r="E205" s="274"/>
      <c r="F205" s="295" t="s">
        <v>46</v>
      </c>
      <c r="G205" s="274"/>
      <c r="H205" s="400" t="s">
        <v>2473</v>
      </c>
      <c r="I205" s="400"/>
      <c r="J205" s="400"/>
      <c r="K205" s="320"/>
    </row>
    <row r="206" spans="2:11" s="1" customFormat="1" ht="15" customHeight="1">
      <c r="B206" s="297"/>
      <c r="C206" s="274"/>
      <c r="D206" s="274"/>
      <c r="E206" s="274"/>
      <c r="F206" s="295" t="s">
        <v>47</v>
      </c>
      <c r="G206" s="274"/>
      <c r="H206" s="400" t="s">
        <v>2474</v>
      </c>
      <c r="I206" s="400"/>
      <c r="J206" s="400"/>
      <c r="K206" s="320"/>
    </row>
    <row r="207" spans="2:11" s="1" customFormat="1" ht="15" customHeight="1">
      <c r="B207" s="297"/>
      <c r="C207" s="274"/>
      <c r="D207" s="274"/>
      <c r="E207" s="274"/>
      <c r="F207" s="295"/>
      <c r="G207" s="274"/>
      <c r="H207" s="274"/>
      <c r="I207" s="274"/>
      <c r="J207" s="274"/>
      <c r="K207" s="320"/>
    </row>
    <row r="208" spans="2:11" s="1" customFormat="1" ht="15" customHeight="1">
      <c r="B208" s="297"/>
      <c r="C208" s="274" t="s">
        <v>2415</v>
      </c>
      <c r="D208" s="274"/>
      <c r="E208" s="274"/>
      <c r="F208" s="295" t="s">
        <v>79</v>
      </c>
      <c r="G208" s="274"/>
      <c r="H208" s="400" t="s">
        <v>2475</v>
      </c>
      <c r="I208" s="400"/>
      <c r="J208" s="400"/>
      <c r="K208" s="320"/>
    </row>
    <row r="209" spans="2:11" s="1" customFormat="1" ht="15" customHeight="1">
      <c r="B209" s="297"/>
      <c r="C209" s="274"/>
      <c r="D209" s="274"/>
      <c r="E209" s="274"/>
      <c r="F209" s="295" t="s">
        <v>2312</v>
      </c>
      <c r="G209" s="274"/>
      <c r="H209" s="400" t="s">
        <v>2313</v>
      </c>
      <c r="I209" s="400"/>
      <c r="J209" s="400"/>
      <c r="K209" s="320"/>
    </row>
    <row r="210" spans="2:11" s="1" customFormat="1" ht="15" customHeight="1">
      <c r="B210" s="297"/>
      <c r="C210" s="274"/>
      <c r="D210" s="274"/>
      <c r="E210" s="274"/>
      <c r="F210" s="295" t="s">
        <v>2310</v>
      </c>
      <c r="G210" s="274"/>
      <c r="H210" s="400" t="s">
        <v>2476</v>
      </c>
      <c r="I210" s="400"/>
      <c r="J210" s="400"/>
      <c r="K210" s="320"/>
    </row>
    <row r="211" spans="2:11" s="1" customFormat="1" ht="15" customHeight="1">
      <c r="B211" s="338"/>
      <c r="C211" s="274"/>
      <c r="D211" s="274"/>
      <c r="E211" s="274"/>
      <c r="F211" s="295" t="s">
        <v>109</v>
      </c>
      <c r="G211" s="333"/>
      <c r="H211" s="401" t="s">
        <v>2314</v>
      </c>
      <c r="I211" s="401"/>
      <c r="J211" s="401"/>
      <c r="K211" s="339"/>
    </row>
    <row r="212" spans="2:11" s="1" customFormat="1" ht="15" customHeight="1">
      <c r="B212" s="338"/>
      <c r="C212" s="274"/>
      <c r="D212" s="274"/>
      <c r="E212" s="274"/>
      <c r="F212" s="295" t="s">
        <v>2315</v>
      </c>
      <c r="G212" s="333"/>
      <c r="H212" s="401" t="s">
        <v>2169</v>
      </c>
      <c r="I212" s="401"/>
      <c r="J212" s="401"/>
      <c r="K212" s="339"/>
    </row>
    <row r="213" spans="2:11" s="1" customFormat="1" ht="15" customHeight="1">
      <c r="B213" s="338"/>
      <c r="C213" s="274"/>
      <c r="D213" s="274"/>
      <c r="E213" s="274"/>
      <c r="F213" s="295"/>
      <c r="G213" s="333"/>
      <c r="H213" s="324"/>
      <c r="I213" s="324"/>
      <c r="J213" s="324"/>
      <c r="K213" s="339"/>
    </row>
    <row r="214" spans="2:11" s="1" customFormat="1" ht="15" customHeight="1">
      <c r="B214" s="338"/>
      <c r="C214" s="274" t="s">
        <v>2439</v>
      </c>
      <c r="D214" s="274"/>
      <c r="E214" s="274"/>
      <c r="F214" s="295">
        <v>1</v>
      </c>
      <c r="G214" s="333"/>
      <c r="H214" s="401" t="s">
        <v>2477</v>
      </c>
      <c r="I214" s="401"/>
      <c r="J214" s="401"/>
      <c r="K214" s="339"/>
    </row>
    <row r="215" spans="2:11" s="1" customFormat="1" ht="15" customHeight="1">
      <c r="B215" s="338"/>
      <c r="C215" s="274"/>
      <c r="D215" s="274"/>
      <c r="E215" s="274"/>
      <c r="F215" s="295">
        <v>2</v>
      </c>
      <c r="G215" s="333"/>
      <c r="H215" s="401" t="s">
        <v>2478</v>
      </c>
      <c r="I215" s="401"/>
      <c r="J215" s="401"/>
      <c r="K215" s="339"/>
    </row>
    <row r="216" spans="2:11" s="1" customFormat="1" ht="15" customHeight="1">
      <c r="B216" s="338"/>
      <c r="C216" s="274"/>
      <c r="D216" s="274"/>
      <c r="E216" s="274"/>
      <c r="F216" s="295">
        <v>3</v>
      </c>
      <c r="G216" s="333"/>
      <c r="H216" s="401" t="s">
        <v>2479</v>
      </c>
      <c r="I216" s="401"/>
      <c r="J216" s="401"/>
      <c r="K216" s="339"/>
    </row>
    <row r="217" spans="2:11" s="1" customFormat="1" ht="15" customHeight="1">
      <c r="B217" s="338"/>
      <c r="C217" s="274"/>
      <c r="D217" s="274"/>
      <c r="E217" s="274"/>
      <c r="F217" s="295">
        <v>4</v>
      </c>
      <c r="G217" s="333"/>
      <c r="H217" s="401" t="s">
        <v>2480</v>
      </c>
      <c r="I217" s="401"/>
      <c r="J217" s="401"/>
      <c r="K217" s="339"/>
    </row>
    <row r="218" spans="2:11" s="1" customFormat="1" ht="12.75" customHeight="1">
      <c r="B218" s="340"/>
      <c r="C218" s="341"/>
      <c r="D218" s="341"/>
      <c r="E218" s="341"/>
      <c r="F218" s="341"/>
      <c r="G218" s="341"/>
      <c r="H218" s="341"/>
      <c r="I218" s="341"/>
      <c r="J218" s="341"/>
      <c r="K218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87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116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17. 8. 2020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ROUND(J94,2)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ROUND((SUM(BE94:BE279)),2)</f>
        <v>0</v>
      </c>
      <c r="G35" s="36"/>
      <c r="H35" s="36"/>
      <c r="I35" s="126">
        <v>0.21</v>
      </c>
      <c r="J35" s="125">
        <f>ROUND(((SUM(BE94:BE279))*I35),2)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ROUND((SUM(BF94:BF279)),2)</f>
        <v>0</v>
      </c>
      <c r="G36" s="36"/>
      <c r="H36" s="36"/>
      <c r="I36" s="126">
        <v>0.15</v>
      </c>
      <c r="J36" s="125">
        <f>ROUND(((SUM(BF94:BF279))*I36),2)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ROUND((SUM(BG94:BG279)),2)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ROUND((SUM(BH94:BH279)),2)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ROUND((SUM(BI94:BI279)),2)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01.1 - Bourací práce - venkovní část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17. 8. 2020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J95</f>
        <v>0</v>
      </c>
      <c r="K64" s="143"/>
      <c r="L64" s="147"/>
    </row>
    <row r="65" spans="2:12" s="10" customFormat="1" ht="19.9" customHeight="1">
      <c r="B65" s="148"/>
      <c r="C65" s="99"/>
      <c r="D65" s="149" t="s">
        <v>122</v>
      </c>
      <c r="E65" s="150"/>
      <c r="F65" s="150"/>
      <c r="G65" s="150"/>
      <c r="H65" s="150"/>
      <c r="I65" s="150"/>
      <c r="J65" s="151">
        <f>J96</f>
        <v>0</v>
      </c>
      <c r="K65" s="99"/>
      <c r="L65" s="152"/>
    </row>
    <row r="66" spans="2:12" s="10" customFormat="1" ht="19.9" customHeight="1">
      <c r="B66" s="148"/>
      <c r="C66" s="99"/>
      <c r="D66" s="149" t="s">
        <v>123</v>
      </c>
      <c r="E66" s="150"/>
      <c r="F66" s="150"/>
      <c r="G66" s="150"/>
      <c r="H66" s="150"/>
      <c r="I66" s="150"/>
      <c r="J66" s="151">
        <f>J145</f>
        <v>0</v>
      </c>
      <c r="K66" s="99"/>
      <c r="L66" s="152"/>
    </row>
    <row r="67" spans="2:12" s="9" customFormat="1" ht="24.95" customHeight="1">
      <c r="B67" s="142"/>
      <c r="C67" s="143"/>
      <c r="D67" s="144" t="s">
        <v>124</v>
      </c>
      <c r="E67" s="145"/>
      <c r="F67" s="145"/>
      <c r="G67" s="145"/>
      <c r="H67" s="145"/>
      <c r="I67" s="145"/>
      <c r="J67" s="146">
        <f>J169</f>
        <v>0</v>
      </c>
      <c r="K67" s="143"/>
      <c r="L67" s="147"/>
    </row>
    <row r="68" spans="2:12" s="10" customFormat="1" ht="19.9" customHeight="1">
      <c r="B68" s="148"/>
      <c r="C68" s="99"/>
      <c r="D68" s="149" t="s">
        <v>125</v>
      </c>
      <c r="E68" s="150"/>
      <c r="F68" s="150"/>
      <c r="G68" s="150"/>
      <c r="H68" s="150"/>
      <c r="I68" s="150"/>
      <c r="J68" s="151">
        <f>J170</f>
        <v>0</v>
      </c>
      <c r="K68" s="99"/>
      <c r="L68" s="152"/>
    </row>
    <row r="69" spans="2:12" s="10" customFormat="1" ht="19.9" customHeight="1">
      <c r="B69" s="148"/>
      <c r="C69" s="99"/>
      <c r="D69" s="149" t="s">
        <v>126</v>
      </c>
      <c r="E69" s="150"/>
      <c r="F69" s="150"/>
      <c r="G69" s="150"/>
      <c r="H69" s="150"/>
      <c r="I69" s="150"/>
      <c r="J69" s="151">
        <f>J174</f>
        <v>0</v>
      </c>
      <c r="K69" s="99"/>
      <c r="L69" s="152"/>
    </row>
    <row r="70" spans="2:12" s="10" customFormat="1" ht="19.9" customHeight="1">
      <c r="B70" s="148"/>
      <c r="C70" s="99"/>
      <c r="D70" s="149" t="s">
        <v>127</v>
      </c>
      <c r="E70" s="150"/>
      <c r="F70" s="150"/>
      <c r="G70" s="150"/>
      <c r="H70" s="150"/>
      <c r="I70" s="150"/>
      <c r="J70" s="151">
        <f>J192</f>
        <v>0</v>
      </c>
      <c r="K70" s="99"/>
      <c r="L70" s="152"/>
    </row>
    <row r="71" spans="2:12" s="10" customFormat="1" ht="19.9" customHeight="1">
      <c r="B71" s="148"/>
      <c r="C71" s="99"/>
      <c r="D71" s="149" t="s">
        <v>128</v>
      </c>
      <c r="E71" s="150"/>
      <c r="F71" s="150"/>
      <c r="G71" s="150"/>
      <c r="H71" s="150"/>
      <c r="I71" s="150"/>
      <c r="J71" s="151">
        <f>J217</f>
        <v>0</v>
      </c>
      <c r="K71" s="99"/>
      <c r="L71" s="152"/>
    </row>
    <row r="72" spans="2:12" s="10" customFormat="1" ht="19.9" customHeight="1">
      <c r="B72" s="148"/>
      <c r="C72" s="99"/>
      <c r="D72" s="149" t="s">
        <v>129</v>
      </c>
      <c r="E72" s="150"/>
      <c r="F72" s="150"/>
      <c r="G72" s="150"/>
      <c r="H72" s="150"/>
      <c r="I72" s="150"/>
      <c r="J72" s="151">
        <f>J224</f>
        <v>0</v>
      </c>
      <c r="K72" s="99"/>
      <c r="L72" s="152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130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94" t="str">
        <f>E7</f>
        <v>Snížení energetické náročnosti průmyslového objektu, Hala 2, parc.č. 2119/11 a 2119/12 k.ú.Chomutov</v>
      </c>
      <c r="F82" s="395"/>
      <c r="G82" s="395"/>
      <c r="H82" s="395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113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4" t="s">
        <v>114</v>
      </c>
      <c r="F84" s="396"/>
      <c r="G84" s="396"/>
      <c r="H84" s="396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115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E11</f>
        <v>01.1 - Bourací práce - venkovní část</v>
      </c>
      <c r="F86" s="396"/>
      <c r="G86" s="396"/>
      <c r="H86" s="396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22</v>
      </c>
      <c r="D88" s="38"/>
      <c r="E88" s="38"/>
      <c r="F88" s="29" t="str">
        <f>F14</f>
        <v>parc.č. 2119/11 a 2119/12 k.ú.Chomutov</v>
      </c>
      <c r="G88" s="38"/>
      <c r="H88" s="38"/>
      <c r="I88" s="31" t="s">
        <v>24</v>
      </c>
      <c r="J88" s="61" t="str">
        <f>IF(J14="","",J14)</f>
        <v>17. 8. 2020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5.7" customHeight="1">
      <c r="A90" s="36"/>
      <c r="B90" s="37"/>
      <c r="C90" s="31" t="s">
        <v>26</v>
      </c>
      <c r="D90" s="38"/>
      <c r="E90" s="38"/>
      <c r="F90" s="29" t="str">
        <f>E17</f>
        <v>RT steel s.r.o.</v>
      </c>
      <c r="G90" s="38"/>
      <c r="H90" s="38"/>
      <c r="I90" s="31" t="s">
        <v>32</v>
      </c>
      <c r="J90" s="34" t="str">
        <f>E23</f>
        <v>KAP ATELIER s.r.o.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30</v>
      </c>
      <c r="D91" s="38"/>
      <c r="E91" s="38"/>
      <c r="F91" s="29" t="str">
        <f>IF(E20="","",E20)</f>
        <v>Vyplň údaj</v>
      </c>
      <c r="G91" s="38"/>
      <c r="H91" s="38"/>
      <c r="I91" s="31" t="s">
        <v>35</v>
      </c>
      <c r="J91" s="34" t="str">
        <f>E26</f>
        <v xml:space="preserve"> 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131</v>
      </c>
      <c r="D93" s="156" t="s">
        <v>58</v>
      </c>
      <c r="E93" s="156" t="s">
        <v>54</v>
      </c>
      <c r="F93" s="156" t="s">
        <v>55</v>
      </c>
      <c r="G93" s="156" t="s">
        <v>132</v>
      </c>
      <c r="H93" s="156" t="s">
        <v>133</v>
      </c>
      <c r="I93" s="156" t="s">
        <v>134</v>
      </c>
      <c r="J93" s="156" t="s">
        <v>119</v>
      </c>
      <c r="K93" s="157" t="s">
        <v>135</v>
      </c>
      <c r="L93" s="158"/>
      <c r="M93" s="70" t="s">
        <v>21</v>
      </c>
      <c r="N93" s="71" t="s">
        <v>43</v>
      </c>
      <c r="O93" s="71" t="s">
        <v>136</v>
      </c>
      <c r="P93" s="71" t="s">
        <v>137</v>
      </c>
      <c r="Q93" s="71" t="s">
        <v>138</v>
      </c>
      <c r="R93" s="71" t="s">
        <v>139</v>
      </c>
      <c r="S93" s="71" t="s">
        <v>140</v>
      </c>
      <c r="T93" s="72" t="s">
        <v>141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9" customHeight="1">
      <c r="A94" s="36"/>
      <c r="B94" s="37"/>
      <c r="C94" s="77" t="s">
        <v>142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P95+P169</f>
        <v>0</v>
      </c>
      <c r="Q94" s="74"/>
      <c r="R94" s="161">
        <f>R95+R169</f>
        <v>0</v>
      </c>
      <c r="S94" s="74"/>
      <c r="T94" s="162">
        <f>T95+T169</f>
        <v>295.40135345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120</v>
      </c>
      <c r="BK94" s="163">
        <f>BK95+BK169</f>
        <v>0</v>
      </c>
    </row>
    <row r="95" spans="2:63" s="12" customFormat="1" ht="25.9" customHeight="1">
      <c r="B95" s="164"/>
      <c r="C95" s="165"/>
      <c r="D95" s="166" t="s">
        <v>72</v>
      </c>
      <c r="E95" s="167" t="s">
        <v>143</v>
      </c>
      <c r="F95" s="167" t="s">
        <v>144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P96+P145</f>
        <v>0</v>
      </c>
      <c r="Q95" s="172"/>
      <c r="R95" s="173">
        <f>R96+R145</f>
        <v>0</v>
      </c>
      <c r="S95" s="172"/>
      <c r="T95" s="174">
        <f>T96+T145</f>
        <v>38.251692</v>
      </c>
      <c r="AR95" s="175" t="s">
        <v>80</v>
      </c>
      <c r="AT95" s="176" t="s">
        <v>72</v>
      </c>
      <c r="AU95" s="176" t="s">
        <v>73</v>
      </c>
      <c r="AY95" s="175" t="s">
        <v>145</v>
      </c>
      <c r="BK95" s="177">
        <f>BK96+BK145</f>
        <v>0</v>
      </c>
    </row>
    <row r="96" spans="2:63" s="12" customFormat="1" ht="22.9" customHeight="1">
      <c r="B96" s="164"/>
      <c r="C96" s="165"/>
      <c r="D96" s="166" t="s">
        <v>72</v>
      </c>
      <c r="E96" s="178" t="s">
        <v>146</v>
      </c>
      <c r="F96" s="178" t="s">
        <v>147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SUM(P97:P144)</f>
        <v>0</v>
      </c>
      <c r="Q96" s="172"/>
      <c r="R96" s="173">
        <f>SUM(R97:R144)</f>
        <v>0</v>
      </c>
      <c r="S96" s="172"/>
      <c r="T96" s="174">
        <f>SUM(T97:T144)</f>
        <v>38.251692</v>
      </c>
      <c r="AR96" s="175" t="s">
        <v>80</v>
      </c>
      <c r="AT96" s="176" t="s">
        <v>72</v>
      </c>
      <c r="AU96" s="176" t="s">
        <v>80</v>
      </c>
      <c r="AY96" s="175" t="s">
        <v>145</v>
      </c>
      <c r="BK96" s="177">
        <f>SUM(BK97:BK144)</f>
        <v>0</v>
      </c>
    </row>
    <row r="97" spans="1:65" s="2" customFormat="1" ht="14.45" customHeight="1">
      <c r="A97" s="36"/>
      <c r="B97" s="37"/>
      <c r="C97" s="180" t="s">
        <v>80</v>
      </c>
      <c r="D97" s="180" t="s">
        <v>148</v>
      </c>
      <c r="E97" s="181" t="s">
        <v>149</v>
      </c>
      <c r="F97" s="182" t="s">
        <v>150</v>
      </c>
      <c r="G97" s="183" t="s">
        <v>151</v>
      </c>
      <c r="H97" s="184">
        <v>90</v>
      </c>
      <c r="I97" s="185"/>
      <c r="J97" s="186">
        <f>ROUND(I97*H97,2)</f>
        <v>0</v>
      </c>
      <c r="K97" s="182" t="s">
        <v>152</v>
      </c>
      <c r="L97" s="41"/>
      <c r="M97" s="187" t="s">
        <v>21</v>
      </c>
      <c r="N97" s="188" t="s">
        <v>44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153</v>
      </c>
      <c r="AT97" s="191" t="s">
        <v>148</v>
      </c>
      <c r="AU97" s="191" t="s">
        <v>82</v>
      </c>
      <c r="AY97" s="19" t="s">
        <v>145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153</v>
      </c>
      <c r="BM97" s="191" t="s">
        <v>154</v>
      </c>
    </row>
    <row r="98" spans="2:51" s="13" customFormat="1" ht="11.25">
      <c r="B98" s="193"/>
      <c r="C98" s="194"/>
      <c r="D98" s="195" t="s">
        <v>155</v>
      </c>
      <c r="E98" s="196" t="s">
        <v>21</v>
      </c>
      <c r="F98" s="197" t="s">
        <v>156</v>
      </c>
      <c r="G98" s="194"/>
      <c r="H98" s="198">
        <v>90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155</v>
      </c>
      <c r="AU98" s="204" t="s">
        <v>82</v>
      </c>
      <c r="AV98" s="13" t="s">
        <v>82</v>
      </c>
      <c r="AW98" s="13" t="s">
        <v>34</v>
      </c>
      <c r="AX98" s="13" t="s">
        <v>73</v>
      </c>
      <c r="AY98" s="204" t="s">
        <v>145</v>
      </c>
    </row>
    <row r="99" spans="2:51" s="14" customFormat="1" ht="11.25">
      <c r="B99" s="205"/>
      <c r="C99" s="206"/>
      <c r="D99" s="195" t="s">
        <v>155</v>
      </c>
      <c r="E99" s="207" t="s">
        <v>21</v>
      </c>
      <c r="F99" s="208" t="s">
        <v>157</v>
      </c>
      <c r="G99" s="206"/>
      <c r="H99" s="209">
        <v>90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155</v>
      </c>
      <c r="AU99" s="215" t="s">
        <v>82</v>
      </c>
      <c r="AV99" s="14" t="s">
        <v>153</v>
      </c>
      <c r="AW99" s="14" t="s">
        <v>34</v>
      </c>
      <c r="AX99" s="14" t="s">
        <v>80</v>
      </c>
      <c r="AY99" s="215" t="s">
        <v>145</v>
      </c>
    </row>
    <row r="100" spans="1:65" s="2" customFormat="1" ht="24.2" customHeight="1">
      <c r="A100" s="36"/>
      <c r="B100" s="37"/>
      <c r="C100" s="180" t="s">
        <v>82</v>
      </c>
      <c r="D100" s="180" t="s">
        <v>148</v>
      </c>
      <c r="E100" s="181" t="s">
        <v>158</v>
      </c>
      <c r="F100" s="182" t="s">
        <v>159</v>
      </c>
      <c r="G100" s="183" t="s">
        <v>160</v>
      </c>
      <c r="H100" s="184">
        <v>3</v>
      </c>
      <c r="I100" s="185"/>
      <c r="J100" s="186">
        <f>ROUND(I100*H100,2)</f>
        <v>0</v>
      </c>
      <c r="K100" s="182" t="s">
        <v>152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82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161</v>
      </c>
    </row>
    <row r="101" spans="1:65" s="2" customFormat="1" ht="24.2" customHeight="1">
      <c r="A101" s="36"/>
      <c r="B101" s="37"/>
      <c r="C101" s="180" t="s">
        <v>162</v>
      </c>
      <c r="D101" s="180" t="s">
        <v>148</v>
      </c>
      <c r="E101" s="181" t="s">
        <v>163</v>
      </c>
      <c r="F101" s="182" t="s">
        <v>164</v>
      </c>
      <c r="G101" s="183" t="s">
        <v>160</v>
      </c>
      <c r="H101" s="184">
        <v>42</v>
      </c>
      <c r="I101" s="185"/>
      <c r="J101" s="186">
        <f>ROUND(I101*H101,2)</f>
        <v>0</v>
      </c>
      <c r="K101" s="182" t="s">
        <v>152</v>
      </c>
      <c r="L101" s="41"/>
      <c r="M101" s="187" t="s">
        <v>21</v>
      </c>
      <c r="N101" s="188" t="s">
        <v>44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153</v>
      </c>
      <c r="AT101" s="191" t="s">
        <v>148</v>
      </c>
      <c r="AU101" s="191" t="s">
        <v>82</v>
      </c>
      <c r="AY101" s="19" t="s">
        <v>145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153</v>
      </c>
      <c r="BM101" s="191" t="s">
        <v>165</v>
      </c>
    </row>
    <row r="102" spans="2:51" s="13" customFormat="1" ht="11.25">
      <c r="B102" s="193"/>
      <c r="C102" s="194"/>
      <c r="D102" s="195" t="s">
        <v>155</v>
      </c>
      <c r="E102" s="196" t="s">
        <v>21</v>
      </c>
      <c r="F102" s="197" t="s">
        <v>166</v>
      </c>
      <c r="G102" s="194"/>
      <c r="H102" s="198">
        <v>42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155</v>
      </c>
      <c r="AU102" s="204" t="s">
        <v>82</v>
      </c>
      <c r="AV102" s="13" t="s">
        <v>82</v>
      </c>
      <c r="AW102" s="13" t="s">
        <v>34</v>
      </c>
      <c r="AX102" s="13" t="s">
        <v>73</v>
      </c>
      <c r="AY102" s="204" t="s">
        <v>145</v>
      </c>
    </row>
    <row r="103" spans="2:51" s="14" customFormat="1" ht="11.25">
      <c r="B103" s="205"/>
      <c r="C103" s="206"/>
      <c r="D103" s="195" t="s">
        <v>155</v>
      </c>
      <c r="E103" s="207" t="s">
        <v>21</v>
      </c>
      <c r="F103" s="208" t="s">
        <v>157</v>
      </c>
      <c r="G103" s="206"/>
      <c r="H103" s="209">
        <v>42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155</v>
      </c>
      <c r="AU103" s="215" t="s">
        <v>82</v>
      </c>
      <c r="AV103" s="14" t="s">
        <v>153</v>
      </c>
      <c r="AW103" s="14" t="s">
        <v>34</v>
      </c>
      <c r="AX103" s="14" t="s">
        <v>80</v>
      </c>
      <c r="AY103" s="215" t="s">
        <v>145</v>
      </c>
    </row>
    <row r="104" spans="1:65" s="2" customFormat="1" ht="24.2" customHeight="1">
      <c r="A104" s="36"/>
      <c r="B104" s="37"/>
      <c r="C104" s="180" t="s">
        <v>153</v>
      </c>
      <c r="D104" s="180" t="s">
        <v>148</v>
      </c>
      <c r="E104" s="181" t="s">
        <v>167</v>
      </c>
      <c r="F104" s="182" t="s">
        <v>168</v>
      </c>
      <c r="G104" s="183" t="s">
        <v>160</v>
      </c>
      <c r="H104" s="184">
        <v>3</v>
      </c>
      <c r="I104" s="185"/>
      <c r="J104" s="186">
        <f>ROUND(I104*H104,2)</f>
        <v>0</v>
      </c>
      <c r="K104" s="182" t="s">
        <v>152</v>
      </c>
      <c r="L104" s="41"/>
      <c r="M104" s="187" t="s">
        <v>21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82</v>
      </c>
      <c r="AY104" s="19" t="s">
        <v>145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153</v>
      </c>
      <c r="BM104" s="191" t="s">
        <v>169</v>
      </c>
    </row>
    <row r="105" spans="1:65" s="2" customFormat="1" ht="14.45" customHeight="1">
      <c r="A105" s="36"/>
      <c r="B105" s="37"/>
      <c r="C105" s="180" t="s">
        <v>170</v>
      </c>
      <c r="D105" s="180" t="s">
        <v>148</v>
      </c>
      <c r="E105" s="181" t="s">
        <v>171</v>
      </c>
      <c r="F105" s="182" t="s">
        <v>172</v>
      </c>
      <c r="G105" s="183" t="s">
        <v>173</v>
      </c>
      <c r="H105" s="184">
        <v>468.41</v>
      </c>
      <c r="I105" s="185"/>
      <c r="J105" s="186">
        <f>ROUND(I105*H105,2)</f>
        <v>0</v>
      </c>
      <c r="K105" s="182" t="s">
        <v>152</v>
      </c>
      <c r="L105" s="41"/>
      <c r="M105" s="187" t="s">
        <v>21</v>
      </c>
      <c r="N105" s="188" t="s">
        <v>44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0.009</v>
      </c>
      <c r="T105" s="190">
        <f>S105*H105</f>
        <v>4.2156899999999995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153</v>
      </c>
      <c r="AT105" s="191" t="s">
        <v>148</v>
      </c>
      <c r="AU105" s="191" t="s">
        <v>82</v>
      </c>
      <c r="AY105" s="19" t="s">
        <v>145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153</v>
      </c>
      <c r="BM105" s="191" t="s">
        <v>174</v>
      </c>
    </row>
    <row r="106" spans="2:51" s="15" customFormat="1" ht="11.25">
      <c r="B106" s="216"/>
      <c r="C106" s="217"/>
      <c r="D106" s="195" t="s">
        <v>155</v>
      </c>
      <c r="E106" s="218" t="s">
        <v>21</v>
      </c>
      <c r="F106" s="219" t="s">
        <v>175</v>
      </c>
      <c r="G106" s="217"/>
      <c r="H106" s="218" t="s">
        <v>21</v>
      </c>
      <c r="I106" s="220"/>
      <c r="J106" s="217"/>
      <c r="K106" s="217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155</v>
      </c>
      <c r="AU106" s="225" t="s">
        <v>82</v>
      </c>
      <c r="AV106" s="15" t="s">
        <v>80</v>
      </c>
      <c r="AW106" s="15" t="s">
        <v>34</v>
      </c>
      <c r="AX106" s="15" t="s">
        <v>73</v>
      </c>
      <c r="AY106" s="225" t="s">
        <v>145</v>
      </c>
    </row>
    <row r="107" spans="2:51" s="15" customFormat="1" ht="11.25">
      <c r="B107" s="216"/>
      <c r="C107" s="217"/>
      <c r="D107" s="195" t="s">
        <v>155</v>
      </c>
      <c r="E107" s="218" t="s">
        <v>21</v>
      </c>
      <c r="F107" s="219" t="s">
        <v>176</v>
      </c>
      <c r="G107" s="217"/>
      <c r="H107" s="218" t="s">
        <v>21</v>
      </c>
      <c r="I107" s="220"/>
      <c r="J107" s="217"/>
      <c r="K107" s="217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155</v>
      </c>
      <c r="AU107" s="225" t="s">
        <v>82</v>
      </c>
      <c r="AV107" s="15" t="s">
        <v>80</v>
      </c>
      <c r="AW107" s="15" t="s">
        <v>34</v>
      </c>
      <c r="AX107" s="15" t="s">
        <v>73</v>
      </c>
      <c r="AY107" s="225" t="s">
        <v>145</v>
      </c>
    </row>
    <row r="108" spans="2:51" s="13" customFormat="1" ht="11.25">
      <c r="B108" s="193"/>
      <c r="C108" s="194"/>
      <c r="D108" s="195" t="s">
        <v>155</v>
      </c>
      <c r="E108" s="196" t="s">
        <v>21</v>
      </c>
      <c r="F108" s="197" t="s">
        <v>177</v>
      </c>
      <c r="G108" s="194"/>
      <c r="H108" s="198">
        <v>200.339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155</v>
      </c>
      <c r="AU108" s="204" t="s">
        <v>82</v>
      </c>
      <c r="AV108" s="13" t="s">
        <v>82</v>
      </c>
      <c r="AW108" s="13" t="s">
        <v>34</v>
      </c>
      <c r="AX108" s="13" t="s">
        <v>73</v>
      </c>
      <c r="AY108" s="204" t="s">
        <v>145</v>
      </c>
    </row>
    <row r="109" spans="2:51" s="13" customFormat="1" ht="11.25">
      <c r="B109" s="193"/>
      <c r="C109" s="194"/>
      <c r="D109" s="195" t="s">
        <v>155</v>
      </c>
      <c r="E109" s="196" t="s">
        <v>21</v>
      </c>
      <c r="F109" s="197" t="s">
        <v>178</v>
      </c>
      <c r="G109" s="194"/>
      <c r="H109" s="198">
        <v>-17.28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155</v>
      </c>
      <c r="AU109" s="204" t="s">
        <v>82</v>
      </c>
      <c r="AV109" s="13" t="s">
        <v>82</v>
      </c>
      <c r="AW109" s="13" t="s">
        <v>34</v>
      </c>
      <c r="AX109" s="13" t="s">
        <v>73</v>
      </c>
      <c r="AY109" s="204" t="s">
        <v>145</v>
      </c>
    </row>
    <row r="110" spans="2:51" s="16" customFormat="1" ht="11.25">
      <c r="B110" s="226"/>
      <c r="C110" s="227"/>
      <c r="D110" s="195" t="s">
        <v>155</v>
      </c>
      <c r="E110" s="228" t="s">
        <v>21</v>
      </c>
      <c r="F110" s="229" t="s">
        <v>179</v>
      </c>
      <c r="G110" s="227"/>
      <c r="H110" s="230">
        <v>183.059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155</v>
      </c>
      <c r="AU110" s="236" t="s">
        <v>82</v>
      </c>
      <c r="AV110" s="16" t="s">
        <v>162</v>
      </c>
      <c r="AW110" s="16" t="s">
        <v>34</v>
      </c>
      <c r="AX110" s="16" t="s">
        <v>73</v>
      </c>
      <c r="AY110" s="236" t="s">
        <v>145</v>
      </c>
    </row>
    <row r="111" spans="2:51" s="15" customFormat="1" ht="11.25">
      <c r="B111" s="216"/>
      <c r="C111" s="217"/>
      <c r="D111" s="195" t="s">
        <v>155</v>
      </c>
      <c r="E111" s="218" t="s">
        <v>21</v>
      </c>
      <c r="F111" s="219" t="s">
        <v>180</v>
      </c>
      <c r="G111" s="217"/>
      <c r="H111" s="218" t="s">
        <v>21</v>
      </c>
      <c r="I111" s="220"/>
      <c r="J111" s="217"/>
      <c r="K111" s="217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155</v>
      </c>
      <c r="AU111" s="225" t="s">
        <v>82</v>
      </c>
      <c r="AV111" s="15" t="s">
        <v>80</v>
      </c>
      <c r="AW111" s="15" t="s">
        <v>34</v>
      </c>
      <c r="AX111" s="15" t="s">
        <v>73</v>
      </c>
      <c r="AY111" s="225" t="s">
        <v>145</v>
      </c>
    </row>
    <row r="112" spans="2:51" s="13" customFormat="1" ht="11.25">
      <c r="B112" s="193"/>
      <c r="C112" s="194"/>
      <c r="D112" s="195" t="s">
        <v>155</v>
      </c>
      <c r="E112" s="196" t="s">
        <v>21</v>
      </c>
      <c r="F112" s="197" t="s">
        <v>181</v>
      </c>
      <c r="G112" s="194"/>
      <c r="H112" s="198">
        <v>163.151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155</v>
      </c>
      <c r="AU112" s="204" t="s">
        <v>82</v>
      </c>
      <c r="AV112" s="13" t="s">
        <v>82</v>
      </c>
      <c r="AW112" s="13" t="s">
        <v>34</v>
      </c>
      <c r="AX112" s="13" t="s">
        <v>73</v>
      </c>
      <c r="AY112" s="204" t="s">
        <v>145</v>
      </c>
    </row>
    <row r="113" spans="2:51" s="13" customFormat="1" ht="11.25">
      <c r="B113" s="193"/>
      <c r="C113" s="194"/>
      <c r="D113" s="195" t="s">
        <v>155</v>
      </c>
      <c r="E113" s="196" t="s">
        <v>21</v>
      </c>
      <c r="F113" s="197" t="s">
        <v>182</v>
      </c>
      <c r="G113" s="194"/>
      <c r="H113" s="198">
        <v>-47.52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155</v>
      </c>
      <c r="AU113" s="204" t="s">
        <v>82</v>
      </c>
      <c r="AV113" s="13" t="s">
        <v>82</v>
      </c>
      <c r="AW113" s="13" t="s">
        <v>34</v>
      </c>
      <c r="AX113" s="13" t="s">
        <v>73</v>
      </c>
      <c r="AY113" s="204" t="s">
        <v>145</v>
      </c>
    </row>
    <row r="114" spans="2:51" s="16" customFormat="1" ht="11.25">
      <c r="B114" s="226"/>
      <c r="C114" s="227"/>
      <c r="D114" s="195" t="s">
        <v>155</v>
      </c>
      <c r="E114" s="228" t="s">
        <v>21</v>
      </c>
      <c r="F114" s="229" t="s">
        <v>179</v>
      </c>
      <c r="G114" s="227"/>
      <c r="H114" s="230">
        <v>115.631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155</v>
      </c>
      <c r="AU114" s="236" t="s">
        <v>82</v>
      </c>
      <c r="AV114" s="16" t="s">
        <v>162</v>
      </c>
      <c r="AW114" s="16" t="s">
        <v>34</v>
      </c>
      <c r="AX114" s="16" t="s">
        <v>73</v>
      </c>
      <c r="AY114" s="236" t="s">
        <v>145</v>
      </c>
    </row>
    <row r="115" spans="2:51" s="15" customFormat="1" ht="11.25">
      <c r="B115" s="216"/>
      <c r="C115" s="217"/>
      <c r="D115" s="195" t="s">
        <v>155</v>
      </c>
      <c r="E115" s="218" t="s">
        <v>21</v>
      </c>
      <c r="F115" s="219" t="s">
        <v>183</v>
      </c>
      <c r="G115" s="217"/>
      <c r="H115" s="218" t="s">
        <v>21</v>
      </c>
      <c r="I115" s="220"/>
      <c r="J115" s="217"/>
      <c r="K115" s="217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155</v>
      </c>
      <c r="AU115" s="225" t="s">
        <v>82</v>
      </c>
      <c r="AV115" s="15" t="s">
        <v>80</v>
      </c>
      <c r="AW115" s="15" t="s">
        <v>34</v>
      </c>
      <c r="AX115" s="15" t="s">
        <v>73</v>
      </c>
      <c r="AY115" s="225" t="s">
        <v>145</v>
      </c>
    </row>
    <row r="116" spans="2:51" s="13" customFormat="1" ht="11.25">
      <c r="B116" s="193"/>
      <c r="C116" s="194"/>
      <c r="D116" s="195" t="s">
        <v>155</v>
      </c>
      <c r="E116" s="196" t="s">
        <v>21</v>
      </c>
      <c r="F116" s="197" t="s">
        <v>184</v>
      </c>
      <c r="G116" s="194"/>
      <c r="H116" s="198">
        <v>163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155</v>
      </c>
      <c r="AU116" s="204" t="s">
        <v>82</v>
      </c>
      <c r="AV116" s="13" t="s">
        <v>82</v>
      </c>
      <c r="AW116" s="13" t="s">
        <v>34</v>
      </c>
      <c r="AX116" s="13" t="s">
        <v>73</v>
      </c>
      <c r="AY116" s="204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185</v>
      </c>
      <c r="G117" s="194"/>
      <c r="H117" s="198">
        <v>6.72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6" customFormat="1" ht="11.25">
      <c r="B118" s="226"/>
      <c r="C118" s="227"/>
      <c r="D118" s="195" t="s">
        <v>155</v>
      </c>
      <c r="E118" s="228" t="s">
        <v>21</v>
      </c>
      <c r="F118" s="229" t="s">
        <v>179</v>
      </c>
      <c r="G118" s="227"/>
      <c r="H118" s="230">
        <v>169.72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155</v>
      </c>
      <c r="AU118" s="236" t="s">
        <v>82</v>
      </c>
      <c r="AV118" s="16" t="s">
        <v>162</v>
      </c>
      <c r="AW118" s="16" t="s">
        <v>34</v>
      </c>
      <c r="AX118" s="16" t="s">
        <v>73</v>
      </c>
      <c r="AY118" s="236" t="s">
        <v>145</v>
      </c>
    </row>
    <row r="119" spans="2:51" s="14" customFormat="1" ht="11.25">
      <c r="B119" s="205"/>
      <c r="C119" s="206"/>
      <c r="D119" s="195" t="s">
        <v>155</v>
      </c>
      <c r="E119" s="207" t="s">
        <v>21</v>
      </c>
      <c r="F119" s="208" t="s">
        <v>157</v>
      </c>
      <c r="G119" s="206"/>
      <c r="H119" s="209">
        <v>468.41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155</v>
      </c>
      <c r="AU119" s="215" t="s">
        <v>82</v>
      </c>
      <c r="AV119" s="14" t="s">
        <v>153</v>
      </c>
      <c r="AW119" s="14" t="s">
        <v>34</v>
      </c>
      <c r="AX119" s="14" t="s">
        <v>80</v>
      </c>
      <c r="AY119" s="215" t="s">
        <v>145</v>
      </c>
    </row>
    <row r="120" spans="1:65" s="2" customFormat="1" ht="14.45" customHeight="1">
      <c r="A120" s="36"/>
      <c r="B120" s="37"/>
      <c r="C120" s="180" t="s">
        <v>186</v>
      </c>
      <c r="D120" s="180" t="s">
        <v>148</v>
      </c>
      <c r="E120" s="181" t="s">
        <v>187</v>
      </c>
      <c r="F120" s="182" t="s">
        <v>188</v>
      </c>
      <c r="G120" s="183" t="s">
        <v>173</v>
      </c>
      <c r="H120" s="184">
        <v>3010.514</v>
      </c>
      <c r="I120" s="185"/>
      <c r="J120" s="186">
        <f>ROUND(I120*H120,2)</f>
        <v>0</v>
      </c>
      <c r="K120" s="182" t="s">
        <v>152</v>
      </c>
      <c r="L120" s="41"/>
      <c r="M120" s="187" t="s">
        <v>21</v>
      </c>
      <c r="N120" s="188" t="s">
        <v>44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0.009</v>
      </c>
      <c r="T120" s="190">
        <f>S120*H120</f>
        <v>27.094625999999998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153</v>
      </c>
      <c r="AT120" s="191" t="s">
        <v>148</v>
      </c>
      <c r="AU120" s="191" t="s">
        <v>82</v>
      </c>
      <c r="AY120" s="19" t="s">
        <v>145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153</v>
      </c>
      <c r="BM120" s="191" t="s">
        <v>189</v>
      </c>
    </row>
    <row r="121" spans="2:51" s="15" customFormat="1" ht="11.25">
      <c r="B121" s="216"/>
      <c r="C121" s="217"/>
      <c r="D121" s="195" t="s">
        <v>155</v>
      </c>
      <c r="E121" s="218" t="s">
        <v>21</v>
      </c>
      <c r="F121" s="219" t="s">
        <v>190</v>
      </c>
      <c r="G121" s="217"/>
      <c r="H121" s="218" t="s">
        <v>21</v>
      </c>
      <c r="I121" s="220"/>
      <c r="J121" s="217"/>
      <c r="K121" s="217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155</v>
      </c>
      <c r="AU121" s="225" t="s">
        <v>82</v>
      </c>
      <c r="AV121" s="15" t="s">
        <v>80</v>
      </c>
      <c r="AW121" s="15" t="s">
        <v>34</v>
      </c>
      <c r="AX121" s="15" t="s">
        <v>73</v>
      </c>
      <c r="AY121" s="225" t="s">
        <v>145</v>
      </c>
    </row>
    <row r="122" spans="2:51" s="13" customFormat="1" ht="11.25">
      <c r="B122" s="193"/>
      <c r="C122" s="194"/>
      <c r="D122" s="195" t="s">
        <v>155</v>
      </c>
      <c r="E122" s="196" t="s">
        <v>21</v>
      </c>
      <c r="F122" s="197" t="s">
        <v>191</v>
      </c>
      <c r="G122" s="194"/>
      <c r="H122" s="198">
        <v>3844.014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155</v>
      </c>
      <c r="AU122" s="204" t="s">
        <v>82</v>
      </c>
      <c r="AV122" s="13" t="s">
        <v>82</v>
      </c>
      <c r="AW122" s="13" t="s">
        <v>34</v>
      </c>
      <c r="AX122" s="13" t="s">
        <v>73</v>
      </c>
      <c r="AY122" s="204" t="s">
        <v>145</v>
      </c>
    </row>
    <row r="123" spans="2:51" s="13" customFormat="1" ht="11.25">
      <c r="B123" s="193"/>
      <c r="C123" s="194"/>
      <c r="D123" s="195" t="s">
        <v>155</v>
      </c>
      <c r="E123" s="196" t="s">
        <v>21</v>
      </c>
      <c r="F123" s="197" t="s">
        <v>192</v>
      </c>
      <c r="G123" s="194"/>
      <c r="H123" s="198">
        <v>-833.5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155</v>
      </c>
      <c r="AU123" s="204" t="s">
        <v>82</v>
      </c>
      <c r="AV123" s="13" t="s">
        <v>82</v>
      </c>
      <c r="AW123" s="13" t="s">
        <v>34</v>
      </c>
      <c r="AX123" s="13" t="s">
        <v>73</v>
      </c>
      <c r="AY123" s="204" t="s">
        <v>145</v>
      </c>
    </row>
    <row r="124" spans="2:51" s="14" customFormat="1" ht="11.25">
      <c r="B124" s="205"/>
      <c r="C124" s="206"/>
      <c r="D124" s="195" t="s">
        <v>155</v>
      </c>
      <c r="E124" s="207" t="s">
        <v>21</v>
      </c>
      <c r="F124" s="208" t="s">
        <v>157</v>
      </c>
      <c r="G124" s="206"/>
      <c r="H124" s="209">
        <v>3010.514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155</v>
      </c>
      <c r="AU124" s="215" t="s">
        <v>82</v>
      </c>
      <c r="AV124" s="14" t="s">
        <v>153</v>
      </c>
      <c r="AW124" s="14" t="s">
        <v>34</v>
      </c>
      <c r="AX124" s="14" t="s">
        <v>80</v>
      </c>
      <c r="AY124" s="215" t="s">
        <v>145</v>
      </c>
    </row>
    <row r="125" spans="1:65" s="2" customFormat="1" ht="24.2" customHeight="1">
      <c r="A125" s="36"/>
      <c r="B125" s="37"/>
      <c r="C125" s="180" t="s">
        <v>193</v>
      </c>
      <c r="D125" s="180" t="s">
        <v>148</v>
      </c>
      <c r="E125" s="181" t="s">
        <v>194</v>
      </c>
      <c r="F125" s="182" t="s">
        <v>195</v>
      </c>
      <c r="G125" s="183" t="s">
        <v>160</v>
      </c>
      <c r="H125" s="184">
        <v>6</v>
      </c>
      <c r="I125" s="185"/>
      <c r="J125" s="186">
        <f>ROUND(I125*H125,2)</f>
        <v>0</v>
      </c>
      <c r="K125" s="182" t="s">
        <v>152</v>
      </c>
      <c r="L125" s="41"/>
      <c r="M125" s="187" t="s">
        <v>21</v>
      </c>
      <c r="N125" s="188" t="s">
        <v>44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0.054</v>
      </c>
      <c r="T125" s="190">
        <f>S125*H125</f>
        <v>0.324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153</v>
      </c>
      <c r="AT125" s="191" t="s">
        <v>148</v>
      </c>
      <c r="AU125" s="191" t="s">
        <v>82</v>
      </c>
      <c r="AY125" s="19" t="s">
        <v>145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153</v>
      </c>
      <c r="BM125" s="191" t="s">
        <v>196</v>
      </c>
    </row>
    <row r="126" spans="2:51" s="15" customFormat="1" ht="11.25">
      <c r="B126" s="216"/>
      <c r="C126" s="217"/>
      <c r="D126" s="195" t="s">
        <v>155</v>
      </c>
      <c r="E126" s="218" t="s">
        <v>21</v>
      </c>
      <c r="F126" s="219" t="s">
        <v>197</v>
      </c>
      <c r="G126" s="217"/>
      <c r="H126" s="218" t="s">
        <v>21</v>
      </c>
      <c r="I126" s="220"/>
      <c r="J126" s="217"/>
      <c r="K126" s="217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155</v>
      </c>
      <c r="AU126" s="225" t="s">
        <v>82</v>
      </c>
      <c r="AV126" s="15" t="s">
        <v>80</v>
      </c>
      <c r="AW126" s="15" t="s">
        <v>34</v>
      </c>
      <c r="AX126" s="15" t="s">
        <v>73</v>
      </c>
      <c r="AY126" s="225" t="s">
        <v>145</v>
      </c>
    </row>
    <row r="127" spans="2:51" s="15" customFormat="1" ht="11.25">
      <c r="B127" s="216"/>
      <c r="C127" s="217"/>
      <c r="D127" s="195" t="s">
        <v>155</v>
      </c>
      <c r="E127" s="218" t="s">
        <v>21</v>
      </c>
      <c r="F127" s="219" t="s">
        <v>198</v>
      </c>
      <c r="G127" s="217"/>
      <c r="H127" s="218" t="s">
        <v>21</v>
      </c>
      <c r="I127" s="220"/>
      <c r="J127" s="217"/>
      <c r="K127" s="217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155</v>
      </c>
      <c r="AU127" s="225" t="s">
        <v>82</v>
      </c>
      <c r="AV127" s="15" t="s">
        <v>80</v>
      </c>
      <c r="AW127" s="15" t="s">
        <v>34</v>
      </c>
      <c r="AX127" s="15" t="s">
        <v>73</v>
      </c>
      <c r="AY127" s="225" t="s">
        <v>145</v>
      </c>
    </row>
    <row r="128" spans="2:51" s="13" customFormat="1" ht="11.25">
      <c r="B128" s="193"/>
      <c r="C128" s="194"/>
      <c r="D128" s="195" t="s">
        <v>155</v>
      </c>
      <c r="E128" s="196" t="s">
        <v>21</v>
      </c>
      <c r="F128" s="197" t="s">
        <v>199</v>
      </c>
      <c r="G128" s="194"/>
      <c r="H128" s="198">
        <v>6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155</v>
      </c>
      <c r="AU128" s="204" t="s">
        <v>82</v>
      </c>
      <c r="AV128" s="13" t="s">
        <v>82</v>
      </c>
      <c r="AW128" s="13" t="s">
        <v>34</v>
      </c>
      <c r="AX128" s="13" t="s">
        <v>73</v>
      </c>
      <c r="AY128" s="204" t="s">
        <v>145</v>
      </c>
    </row>
    <row r="129" spans="2:51" s="14" customFormat="1" ht="11.25">
      <c r="B129" s="205"/>
      <c r="C129" s="206"/>
      <c r="D129" s="195" t="s">
        <v>155</v>
      </c>
      <c r="E129" s="207" t="s">
        <v>21</v>
      </c>
      <c r="F129" s="208" t="s">
        <v>157</v>
      </c>
      <c r="G129" s="206"/>
      <c r="H129" s="209">
        <v>6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155</v>
      </c>
      <c r="AU129" s="215" t="s">
        <v>82</v>
      </c>
      <c r="AV129" s="14" t="s">
        <v>153</v>
      </c>
      <c r="AW129" s="14" t="s">
        <v>34</v>
      </c>
      <c r="AX129" s="14" t="s">
        <v>80</v>
      </c>
      <c r="AY129" s="215" t="s">
        <v>145</v>
      </c>
    </row>
    <row r="130" spans="1:65" s="2" customFormat="1" ht="24.2" customHeight="1">
      <c r="A130" s="36"/>
      <c r="B130" s="37"/>
      <c r="C130" s="180" t="s">
        <v>200</v>
      </c>
      <c r="D130" s="180" t="s">
        <v>148</v>
      </c>
      <c r="E130" s="181" t="s">
        <v>201</v>
      </c>
      <c r="F130" s="182" t="s">
        <v>202</v>
      </c>
      <c r="G130" s="183" t="s">
        <v>173</v>
      </c>
      <c r="H130" s="184">
        <v>413.586</v>
      </c>
      <c r="I130" s="185"/>
      <c r="J130" s="186">
        <f>ROUND(I130*H130,2)</f>
        <v>0</v>
      </c>
      <c r="K130" s="182" t="s">
        <v>152</v>
      </c>
      <c r="L130" s="41"/>
      <c r="M130" s="187" t="s">
        <v>21</v>
      </c>
      <c r="N130" s="188" t="s">
        <v>44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0.016</v>
      </c>
      <c r="T130" s="190">
        <f>S130*H130</f>
        <v>6.617376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153</v>
      </c>
      <c r="AT130" s="191" t="s">
        <v>148</v>
      </c>
      <c r="AU130" s="191" t="s">
        <v>82</v>
      </c>
      <c r="AY130" s="19" t="s">
        <v>145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153</v>
      </c>
      <c r="BM130" s="191" t="s">
        <v>203</v>
      </c>
    </row>
    <row r="131" spans="2:51" s="15" customFormat="1" ht="11.25">
      <c r="B131" s="216"/>
      <c r="C131" s="217"/>
      <c r="D131" s="195" t="s">
        <v>155</v>
      </c>
      <c r="E131" s="218" t="s">
        <v>21</v>
      </c>
      <c r="F131" s="219" t="s">
        <v>204</v>
      </c>
      <c r="G131" s="217"/>
      <c r="H131" s="218" t="s">
        <v>21</v>
      </c>
      <c r="I131" s="220"/>
      <c r="J131" s="217"/>
      <c r="K131" s="217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155</v>
      </c>
      <c r="AU131" s="225" t="s">
        <v>82</v>
      </c>
      <c r="AV131" s="15" t="s">
        <v>80</v>
      </c>
      <c r="AW131" s="15" t="s">
        <v>34</v>
      </c>
      <c r="AX131" s="15" t="s">
        <v>73</v>
      </c>
      <c r="AY131" s="225" t="s">
        <v>145</v>
      </c>
    </row>
    <row r="132" spans="2:51" s="15" customFormat="1" ht="11.25">
      <c r="B132" s="216"/>
      <c r="C132" s="217"/>
      <c r="D132" s="195" t="s">
        <v>155</v>
      </c>
      <c r="E132" s="218" t="s">
        <v>21</v>
      </c>
      <c r="F132" s="219" t="s">
        <v>176</v>
      </c>
      <c r="G132" s="217"/>
      <c r="H132" s="218" t="s">
        <v>21</v>
      </c>
      <c r="I132" s="220"/>
      <c r="J132" s="217"/>
      <c r="K132" s="217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155</v>
      </c>
      <c r="AU132" s="225" t="s">
        <v>82</v>
      </c>
      <c r="AV132" s="15" t="s">
        <v>80</v>
      </c>
      <c r="AW132" s="15" t="s">
        <v>34</v>
      </c>
      <c r="AX132" s="15" t="s">
        <v>73</v>
      </c>
      <c r="AY132" s="225" t="s">
        <v>145</v>
      </c>
    </row>
    <row r="133" spans="2:51" s="13" customFormat="1" ht="11.25">
      <c r="B133" s="193"/>
      <c r="C133" s="194"/>
      <c r="D133" s="195" t="s">
        <v>155</v>
      </c>
      <c r="E133" s="196" t="s">
        <v>21</v>
      </c>
      <c r="F133" s="197" t="s">
        <v>205</v>
      </c>
      <c r="G133" s="194"/>
      <c r="H133" s="198">
        <v>202.301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155</v>
      </c>
      <c r="AU133" s="204" t="s">
        <v>82</v>
      </c>
      <c r="AV133" s="13" t="s">
        <v>82</v>
      </c>
      <c r="AW133" s="13" t="s">
        <v>34</v>
      </c>
      <c r="AX133" s="13" t="s">
        <v>73</v>
      </c>
      <c r="AY133" s="204" t="s">
        <v>145</v>
      </c>
    </row>
    <row r="134" spans="2:51" s="13" customFormat="1" ht="11.25">
      <c r="B134" s="193"/>
      <c r="C134" s="194"/>
      <c r="D134" s="195" t="s">
        <v>155</v>
      </c>
      <c r="E134" s="196" t="s">
        <v>21</v>
      </c>
      <c r="F134" s="197" t="s">
        <v>206</v>
      </c>
      <c r="G134" s="194"/>
      <c r="H134" s="198">
        <v>-4.18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155</v>
      </c>
      <c r="AU134" s="204" t="s">
        <v>82</v>
      </c>
      <c r="AV134" s="13" t="s">
        <v>82</v>
      </c>
      <c r="AW134" s="13" t="s">
        <v>34</v>
      </c>
      <c r="AX134" s="13" t="s">
        <v>73</v>
      </c>
      <c r="AY134" s="204" t="s">
        <v>145</v>
      </c>
    </row>
    <row r="135" spans="2:51" s="16" customFormat="1" ht="11.25">
      <c r="B135" s="226"/>
      <c r="C135" s="227"/>
      <c r="D135" s="195" t="s">
        <v>155</v>
      </c>
      <c r="E135" s="228" t="s">
        <v>21</v>
      </c>
      <c r="F135" s="229" t="s">
        <v>179</v>
      </c>
      <c r="G135" s="227"/>
      <c r="H135" s="230">
        <v>198.121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155</v>
      </c>
      <c r="AU135" s="236" t="s">
        <v>82</v>
      </c>
      <c r="AV135" s="16" t="s">
        <v>162</v>
      </c>
      <c r="AW135" s="16" t="s">
        <v>34</v>
      </c>
      <c r="AX135" s="16" t="s">
        <v>73</v>
      </c>
      <c r="AY135" s="236" t="s">
        <v>145</v>
      </c>
    </row>
    <row r="136" spans="2:51" s="15" customFormat="1" ht="11.25">
      <c r="B136" s="216"/>
      <c r="C136" s="217"/>
      <c r="D136" s="195" t="s">
        <v>155</v>
      </c>
      <c r="E136" s="218" t="s">
        <v>21</v>
      </c>
      <c r="F136" s="219" t="s">
        <v>180</v>
      </c>
      <c r="G136" s="217"/>
      <c r="H136" s="218" t="s">
        <v>21</v>
      </c>
      <c r="I136" s="220"/>
      <c r="J136" s="217"/>
      <c r="K136" s="217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155</v>
      </c>
      <c r="AU136" s="225" t="s">
        <v>82</v>
      </c>
      <c r="AV136" s="15" t="s">
        <v>80</v>
      </c>
      <c r="AW136" s="15" t="s">
        <v>34</v>
      </c>
      <c r="AX136" s="15" t="s">
        <v>73</v>
      </c>
      <c r="AY136" s="225" t="s">
        <v>145</v>
      </c>
    </row>
    <row r="137" spans="2:51" s="13" customFormat="1" ht="11.25">
      <c r="B137" s="193"/>
      <c r="C137" s="194"/>
      <c r="D137" s="195" t="s">
        <v>155</v>
      </c>
      <c r="E137" s="196" t="s">
        <v>21</v>
      </c>
      <c r="F137" s="197" t="s">
        <v>207</v>
      </c>
      <c r="G137" s="194"/>
      <c r="H137" s="198">
        <v>150.304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155</v>
      </c>
      <c r="AU137" s="204" t="s">
        <v>82</v>
      </c>
      <c r="AV137" s="13" t="s">
        <v>82</v>
      </c>
      <c r="AW137" s="13" t="s">
        <v>34</v>
      </c>
      <c r="AX137" s="13" t="s">
        <v>73</v>
      </c>
      <c r="AY137" s="204" t="s">
        <v>145</v>
      </c>
    </row>
    <row r="138" spans="2:51" s="13" customFormat="1" ht="11.25">
      <c r="B138" s="193"/>
      <c r="C138" s="194"/>
      <c r="D138" s="195" t="s">
        <v>155</v>
      </c>
      <c r="E138" s="196" t="s">
        <v>21</v>
      </c>
      <c r="F138" s="197" t="s">
        <v>208</v>
      </c>
      <c r="G138" s="194"/>
      <c r="H138" s="198">
        <v>-46.636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155</v>
      </c>
      <c r="AU138" s="204" t="s">
        <v>82</v>
      </c>
      <c r="AV138" s="13" t="s">
        <v>82</v>
      </c>
      <c r="AW138" s="13" t="s">
        <v>34</v>
      </c>
      <c r="AX138" s="13" t="s">
        <v>73</v>
      </c>
      <c r="AY138" s="204" t="s">
        <v>145</v>
      </c>
    </row>
    <row r="139" spans="2:51" s="16" customFormat="1" ht="11.25">
      <c r="B139" s="226"/>
      <c r="C139" s="227"/>
      <c r="D139" s="195" t="s">
        <v>155</v>
      </c>
      <c r="E139" s="228" t="s">
        <v>21</v>
      </c>
      <c r="F139" s="229" t="s">
        <v>179</v>
      </c>
      <c r="G139" s="227"/>
      <c r="H139" s="230">
        <v>103.668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155</v>
      </c>
      <c r="AU139" s="236" t="s">
        <v>82</v>
      </c>
      <c r="AV139" s="16" t="s">
        <v>162</v>
      </c>
      <c r="AW139" s="16" t="s">
        <v>34</v>
      </c>
      <c r="AX139" s="16" t="s">
        <v>73</v>
      </c>
      <c r="AY139" s="236" t="s">
        <v>145</v>
      </c>
    </row>
    <row r="140" spans="2:51" s="15" customFormat="1" ht="11.25">
      <c r="B140" s="216"/>
      <c r="C140" s="217"/>
      <c r="D140" s="195" t="s">
        <v>155</v>
      </c>
      <c r="E140" s="218" t="s">
        <v>21</v>
      </c>
      <c r="F140" s="219" t="s">
        <v>183</v>
      </c>
      <c r="G140" s="217"/>
      <c r="H140" s="218" t="s">
        <v>21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155</v>
      </c>
      <c r="AU140" s="225" t="s">
        <v>82</v>
      </c>
      <c r="AV140" s="15" t="s">
        <v>80</v>
      </c>
      <c r="AW140" s="15" t="s">
        <v>34</v>
      </c>
      <c r="AX140" s="15" t="s">
        <v>73</v>
      </c>
      <c r="AY140" s="225" t="s">
        <v>145</v>
      </c>
    </row>
    <row r="141" spans="2:51" s="13" customFormat="1" ht="11.25">
      <c r="B141" s="193"/>
      <c r="C141" s="194"/>
      <c r="D141" s="195" t="s">
        <v>155</v>
      </c>
      <c r="E141" s="196" t="s">
        <v>21</v>
      </c>
      <c r="F141" s="197" t="s">
        <v>209</v>
      </c>
      <c r="G141" s="194"/>
      <c r="H141" s="198">
        <v>132.598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155</v>
      </c>
      <c r="AU141" s="204" t="s">
        <v>82</v>
      </c>
      <c r="AV141" s="13" t="s">
        <v>82</v>
      </c>
      <c r="AW141" s="13" t="s">
        <v>34</v>
      </c>
      <c r="AX141" s="13" t="s">
        <v>73</v>
      </c>
      <c r="AY141" s="204" t="s">
        <v>145</v>
      </c>
    </row>
    <row r="142" spans="2:51" s="13" customFormat="1" ht="11.25">
      <c r="B142" s="193"/>
      <c r="C142" s="194"/>
      <c r="D142" s="195" t="s">
        <v>155</v>
      </c>
      <c r="E142" s="196" t="s">
        <v>21</v>
      </c>
      <c r="F142" s="197" t="s">
        <v>210</v>
      </c>
      <c r="G142" s="194"/>
      <c r="H142" s="198">
        <v>-20.801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155</v>
      </c>
      <c r="AU142" s="204" t="s">
        <v>82</v>
      </c>
      <c r="AV142" s="13" t="s">
        <v>82</v>
      </c>
      <c r="AW142" s="13" t="s">
        <v>34</v>
      </c>
      <c r="AX142" s="13" t="s">
        <v>73</v>
      </c>
      <c r="AY142" s="204" t="s">
        <v>145</v>
      </c>
    </row>
    <row r="143" spans="2:51" s="16" customFormat="1" ht="11.25">
      <c r="B143" s="226"/>
      <c r="C143" s="227"/>
      <c r="D143" s="195" t="s">
        <v>155</v>
      </c>
      <c r="E143" s="228" t="s">
        <v>21</v>
      </c>
      <c r="F143" s="229" t="s">
        <v>179</v>
      </c>
      <c r="G143" s="227"/>
      <c r="H143" s="230">
        <v>111.797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155</v>
      </c>
      <c r="AU143" s="236" t="s">
        <v>82</v>
      </c>
      <c r="AV143" s="16" t="s">
        <v>162</v>
      </c>
      <c r="AW143" s="16" t="s">
        <v>34</v>
      </c>
      <c r="AX143" s="16" t="s">
        <v>73</v>
      </c>
      <c r="AY143" s="236" t="s">
        <v>145</v>
      </c>
    </row>
    <row r="144" spans="2:51" s="14" customFormat="1" ht="11.25">
      <c r="B144" s="205"/>
      <c r="C144" s="206"/>
      <c r="D144" s="195" t="s">
        <v>155</v>
      </c>
      <c r="E144" s="207" t="s">
        <v>21</v>
      </c>
      <c r="F144" s="208" t="s">
        <v>157</v>
      </c>
      <c r="G144" s="206"/>
      <c r="H144" s="209">
        <v>413.586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155</v>
      </c>
      <c r="AU144" s="215" t="s">
        <v>82</v>
      </c>
      <c r="AV144" s="14" t="s">
        <v>153</v>
      </c>
      <c r="AW144" s="14" t="s">
        <v>34</v>
      </c>
      <c r="AX144" s="14" t="s">
        <v>80</v>
      </c>
      <c r="AY144" s="215" t="s">
        <v>145</v>
      </c>
    </row>
    <row r="145" spans="2:63" s="12" customFormat="1" ht="22.9" customHeight="1">
      <c r="B145" s="164"/>
      <c r="C145" s="165"/>
      <c r="D145" s="166" t="s">
        <v>72</v>
      </c>
      <c r="E145" s="178" t="s">
        <v>211</v>
      </c>
      <c r="F145" s="178" t="s">
        <v>212</v>
      </c>
      <c r="G145" s="165"/>
      <c r="H145" s="165"/>
      <c r="I145" s="168"/>
      <c r="J145" s="179">
        <f>BK145</f>
        <v>0</v>
      </c>
      <c r="K145" s="165"/>
      <c r="L145" s="170"/>
      <c r="M145" s="171"/>
      <c r="N145" s="172"/>
      <c r="O145" s="172"/>
      <c r="P145" s="173">
        <f>SUM(P146:P168)</f>
        <v>0</v>
      </c>
      <c r="Q145" s="172"/>
      <c r="R145" s="173">
        <f>SUM(R146:R168)</f>
        <v>0</v>
      </c>
      <c r="S145" s="172"/>
      <c r="T145" s="174">
        <f>SUM(T146:T168)</f>
        <v>0</v>
      </c>
      <c r="AR145" s="175" t="s">
        <v>80</v>
      </c>
      <c r="AT145" s="176" t="s">
        <v>72</v>
      </c>
      <c r="AU145" s="176" t="s">
        <v>80</v>
      </c>
      <c r="AY145" s="175" t="s">
        <v>145</v>
      </c>
      <c r="BK145" s="177">
        <f>SUM(BK146:BK168)</f>
        <v>0</v>
      </c>
    </row>
    <row r="146" spans="1:65" s="2" customFormat="1" ht="24.2" customHeight="1">
      <c r="A146" s="36"/>
      <c r="B146" s="37"/>
      <c r="C146" s="180" t="s">
        <v>146</v>
      </c>
      <c r="D146" s="180" t="s">
        <v>148</v>
      </c>
      <c r="E146" s="181" t="s">
        <v>213</v>
      </c>
      <c r="F146" s="182" t="s">
        <v>214</v>
      </c>
      <c r="G146" s="183" t="s">
        <v>215</v>
      </c>
      <c r="H146" s="184">
        <v>295.401</v>
      </c>
      <c r="I146" s="185"/>
      <c r="J146" s="186">
        <f>ROUND(I146*H146,2)</f>
        <v>0</v>
      </c>
      <c r="K146" s="182" t="s">
        <v>152</v>
      </c>
      <c r="L146" s="41"/>
      <c r="M146" s="187" t="s">
        <v>21</v>
      </c>
      <c r="N146" s="188" t="s">
        <v>44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153</v>
      </c>
      <c r="AT146" s="191" t="s">
        <v>148</v>
      </c>
      <c r="AU146" s="191" t="s">
        <v>82</v>
      </c>
      <c r="AY146" s="19" t="s">
        <v>145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153</v>
      </c>
      <c r="BM146" s="191" t="s">
        <v>216</v>
      </c>
    </row>
    <row r="147" spans="1:65" s="2" customFormat="1" ht="14.45" customHeight="1">
      <c r="A147" s="36"/>
      <c r="B147" s="37"/>
      <c r="C147" s="180" t="s">
        <v>217</v>
      </c>
      <c r="D147" s="180" t="s">
        <v>148</v>
      </c>
      <c r="E147" s="181" t="s">
        <v>218</v>
      </c>
      <c r="F147" s="182" t="s">
        <v>219</v>
      </c>
      <c r="G147" s="183" t="s">
        <v>215</v>
      </c>
      <c r="H147" s="184">
        <v>264.09</v>
      </c>
      <c r="I147" s="185"/>
      <c r="J147" s="186">
        <f>ROUND(I147*H147,2)</f>
        <v>0</v>
      </c>
      <c r="K147" s="182" t="s">
        <v>152</v>
      </c>
      <c r="L147" s="41"/>
      <c r="M147" s="187" t="s">
        <v>21</v>
      </c>
      <c r="N147" s="188" t="s">
        <v>44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153</v>
      </c>
      <c r="AT147" s="191" t="s">
        <v>148</v>
      </c>
      <c r="AU147" s="191" t="s">
        <v>82</v>
      </c>
      <c r="AY147" s="19" t="s">
        <v>145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153</v>
      </c>
      <c r="BM147" s="191" t="s">
        <v>220</v>
      </c>
    </row>
    <row r="148" spans="2:51" s="13" customFormat="1" ht="11.25">
      <c r="B148" s="193"/>
      <c r="C148" s="194"/>
      <c r="D148" s="195" t="s">
        <v>155</v>
      </c>
      <c r="E148" s="196" t="s">
        <v>21</v>
      </c>
      <c r="F148" s="197" t="s">
        <v>221</v>
      </c>
      <c r="G148" s="194"/>
      <c r="H148" s="198">
        <v>295.401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155</v>
      </c>
      <c r="AU148" s="204" t="s">
        <v>82</v>
      </c>
      <c r="AV148" s="13" t="s">
        <v>82</v>
      </c>
      <c r="AW148" s="13" t="s">
        <v>34</v>
      </c>
      <c r="AX148" s="13" t="s">
        <v>73</v>
      </c>
      <c r="AY148" s="204" t="s">
        <v>145</v>
      </c>
    </row>
    <row r="149" spans="2:51" s="13" customFormat="1" ht="11.25">
      <c r="B149" s="193"/>
      <c r="C149" s="194"/>
      <c r="D149" s="195" t="s">
        <v>155</v>
      </c>
      <c r="E149" s="196" t="s">
        <v>21</v>
      </c>
      <c r="F149" s="197" t="s">
        <v>222</v>
      </c>
      <c r="G149" s="194"/>
      <c r="H149" s="198">
        <v>-31.311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155</v>
      </c>
      <c r="AU149" s="204" t="s">
        <v>82</v>
      </c>
      <c r="AV149" s="13" t="s">
        <v>82</v>
      </c>
      <c r="AW149" s="13" t="s">
        <v>34</v>
      </c>
      <c r="AX149" s="13" t="s">
        <v>73</v>
      </c>
      <c r="AY149" s="204" t="s">
        <v>145</v>
      </c>
    </row>
    <row r="150" spans="2:51" s="14" customFormat="1" ht="11.25">
      <c r="B150" s="205"/>
      <c r="C150" s="206"/>
      <c r="D150" s="195" t="s">
        <v>155</v>
      </c>
      <c r="E150" s="207" t="s">
        <v>21</v>
      </c>
      <c r="F150" s="208" t="s">
        <v>157</v>
      </c>
      <c r="G150" s="206"/>
      <c r="H150" s="209">
        <v>264.09000000000003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155</v>
      </c>
      <c r="AU150" s="215" t="s">
        <v>82</v>
      </c>
      <c r="AV150" s="14" t="s">
        <v>153</v>
      </c>
      <c r="AW150" s="14" t="s">
        <v>34</v>
      </c>
      <c r="AX150" s="14" t="s">
        <v>80</v>
      </c>
      <c r="AY150" s="215" t="s">
        <v>145</v>
      </c>
    </row>
    <row r="151" spans="1:65" s="2" customFormat="1" ht="24.2" customHeight="1">
      <c r="A151" s="36"/>
      <c r="B151" s="37"/>
      <c r="C151" s="180" t="s">
        <v>223</v>
      </c>
      <c r="D151" s="180" t="s">
        <v>148</v>
      </c>
      <c r="E151" s="181" t="s">
        <v>224</v>
      </c>
      <c r="F151" s="182" t="s">
        <v>225</v>
      </c>
      <c r="G151" s="183" t="s">
        <v>215</v>
      </c>
      <c r="H151" s="184">
        <v>2376.81</v>
      </c>
      <c r="I151" s="185"/>
      <c r="J151" s="186">
        <f>ROUND(I151*H151,2)</f>
        <v>0</v>
      </c>
      <c r="K151" s="182" t="s">
        <v>152</v>
      </c>
      <c r="L151" s="41"/>
      <c r="M151" s="187" t="s">
        <v>21</v>
      </c>
      <c r="N151" s="188" t="s">
        <v>44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153</v>
      </c>
      <c r="AT151" s="191" t="s">
        <v>148</v>
      </c>
      <c r="AU151" s="191" t="s">
        <v>82</v>
      </c>
      <c r="AY151" s="19" t="s">
        <v>145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80</v>
      </c>
      <c r="BK151" s="192">
        <f>ROUND(I151*H151,2)</f>
        <v>0</v>
      </c>
      <c r="BL151" s="19" t="s">
        <v>153</v>
      </c>
      <c r="BM151" s="191" t="s">
        <v>226</v>
      </c>
    </row>
    <row r="152" spans="2:51" s="13" customFormat="1" ht="11.25">
      <c r="B152" s="193"/>
      <c r="C152" s="194"/>
      <c r="D152" s="195" t="s">
        <v>155</v>
      </c>
      <c r="E152" s="196" t="s">
        <v>21</v>
      </c>
      <c r="F152" s="197" t="s">
        <v>221</v>
      </c>
      <c r="G152" s="194"/>
      <c r="H152" s="198">
        <v>295.401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155</v>
      </c>
      <c r="AU152" s="204" t="s">
        <v>82</v>
      </c>
      <c r="AV152" s="13" t="s">
        <v>82</v>
      </c>
      <c r="AW152" s="13" t="s">
        <v>34</v>
      </c>
      <c r="AX152" s="13" t="s">
        <v>73</v>
      </c>
      <c r="AY152" s="204" t="s">
        <v>145</v>
      </c>
    </row>
    <row r="153" spans="2:51" s="13" customFormat="1" ht="11.25">
      <c r="B153" s="193"/>
      <c r="C153" s="194"/>
      <c r="D153" s="195" t="s">
        <v>155</v>
      </c>
      <c r="E153" s="196" t="s">
        <v>21</v>
      </c>
      <c r="F153" s="197" t="s">
        <v>222</v>
      </c>
      <c r="G153" s="194"/>
      <c r="H153" s="198">
        <v>-31.311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155</v>
      </c>
      <c r="AU153" s="204" t="s">
        <v>82</v>
      </c>
      <c r="AV153" s="13" t="s">
        <v>82</v>
      </c>
      <c r="AW153" s="13" t="s">
        <v>34</v>
      </c>
      <c r="AX153" s="13" t="s">
        <v>73</v>
      </c>
      <c r="AY153" s="204" t="s">
        <v>145</v>
      </c>
    </row>
    <row r="154" spans="2:51" s="14" customFormat="1" ht="11.25">
      <c r="B154" s="205"/>
      <c r="C154" s="206"/>
      <c r="D154" s="195" t="s">
        <v>155</v>
      </c>
      <c r="E154" s="207" t="s">
        <v>21</v>
      </c>
      <c r="F154" s="208" t="s">
        <v>157</v>
      </c>
      <c r="G154" s="206"/>
      <c r="H154" s="209">
        <v>264.09000000000003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155</v>
      </c>
      <c r="AU154" s="215" t="s">
        <v>82</v>
      </c>
      <c r="AV154" s="14" t="s">
        <v>153</v>
      </c>
      <c r="AW154" s="14" t="s">
        <v>34</v>
      </c>
      <c r="AX154" s="14" t="s">
        <v>73</v>
      </c>
      <c r="AY154" s="215" t="s">
        <v>145</v>
      </c>
    </row>
    <row r="155" spans="2:51" s="13" customFormat="1" ht="11.25">
      <c r="B155" s="193"/>
      <c r="C155" s="194"/>
      <c r="D155" s="195" t="s">
        <v>155</v>
      </c>
      <c r="E155" s="196" t="s">
        <v>21</v>
      </c>
      <c r="F155" s="197" t="s">
        <v>227</v>
      </c>
      <c r="G155" s="194"/>
      <c r="H155" s="198">
        <v>2376.81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155</v>
      </c>
      <c r="AU155" s="204" t="s">
        <v>82</v>
      </c>
      <c r="AV155" s="13" t="s">
        <v>82</v>
      </c>
      <c r="AW155" s="13" t="s">
        <v>34</v>
      </c>
      <c r="AX155" s="13" t="s">
        <v>80</v>
      </c>
      <c r="AY155" s="204" t="s">
        <v>145</v>
      </c>
    </row>
    <row r="156" spans="1:65" s="2" customFormat="1" ht="24.2" customHeight="1">
      <c r="A156" s="36"/>
      <c r="B156" s="37"/>
      <c r="C156" s="180" t="s">
        <v>228</v>
      </c>
      <c r="D156" s="180" t="s">
        <v>148</v>
      </c>
      <c r="E156" s="181" t="s">
        <v>229</v>
      </c>
      <c r="F156" s="182" t="s">
        <v>230</v>
      </c>
      <c r="G156" s="183" t="s">
        <v>215</v>
      </c>
      <c r="H156" s="184">
        <v>173.299</v>
      </c>
      <c r="I156" s="185"/>
      <c r="J156" s="186">
        <f>ROUND(I156*H156,2)</f>
        <v>0</v>
      </c>
      <c r="K156" s="182" t="s">
        <v>152</v>
      </c>
      <c r="L156" s="41"/>
      <c r="M156" s="187" t="s">
        <v>21</v>
      </c>
      <c r="N156" s="188" t="s">
        <v>44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153</v>
      </c>
      <c r="AT156" s="191" t="s">
        <v>148</v>
      </c>
      <c r="AU156" s="191" t="s">
        <v>82</v>
      </c>
      <c r="AY156" s="19" t="s">
        <v>145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153</v>
      </c>
      <c r="BM156" s="191" t="s">
        <v>231</v>
      </c>
    </row>
    <row r="157" spans="2:51" s="13" customFormat="1" ht="11.25">
      <c r="B157" s="193"/>
      <c r="C157" s="194"/>
      <c r="D157" s="195" t="s">
        <v>155</v>
      </c>
      <c r="E157" s="196" t="s">
        <v>21</v>
      </c>
      <c r="F157" s="197" t="s">
        <v>232</v>
      </c>
      <c r="G157" s="194"/>
      <c r="H157" s="198">
        <v>42.147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155</v>
      </c>
      <c r="AU157" s="204" t="s">
        <v>82</v>
      </c>
      <c r="AV157" s="13" t="s">
        <v>82</v>
      </c>
      <c r="AW157" s="13" t="s">
        <v>34</v>
      </c>
      <c r="AX157" s="13" t="s">
        <v>73</v>
      </c>
      <c r="AY157" s="204" t="s">
        <v>145</v>
      </c>
    </row>
    <row r="158" spans="2:51" s="13" customFormat="1" ht="11.25">
      <c r="B158" s="193"/>
      <c r="C158" s="194"/>
      <c r="D158" s="195" t="s">
        <v>155</v>
      </c>
      <c r="E158" s="196" t="s">
        <v>21</v>
      </c>
      <c r="F158" s="197" t="s">
        <v>233</v>
      </c>
      <c r="G158" s="194"/>
      <c r="H158" s="198">
        <v>131.152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155</v>
      </c>
      <c r="AU158" s="204" t="s">
        <v>82</v>
      </c>
      <c r="AV158" s="13" t="s">
        <v>82</v>
      </c>
      <c r="AW158" s="13" t="s">
        <v>34</v>
      </c>
      <c r="AX158" s="13" t="s">
        <v>73</v>
      </c>
      <c r="AY158" s="204" t="s">
        <v>145</v>
      </c>
    </row>
    <row r="159" spans="2:51" s="14" customFormat="1" ht="11.25">
      <c r="B159" s="205"/>
      <c r="C159" s="206"/>
      <c r="D159" s="195" t="s">
        <v>155</v>
      </c>
      <c r="E159" s="207" t="s">
        <v>21</v>
      </c>
      <c r="F159" s="208" t="s">
        <v>157</v>
      </c>
      <c r="G159" s="206"/>
      <c r="H159" s="209">
        <v>173.29899999999998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155</v>
      </c>
      <c r="AU159" s="215" t="s">
        <v>82</v>
      </c>
      <c r="AV159" s="14" t="s">
        <v>153</v>
      </c>
      <c r="AW159" s="14" t="s">
        <v>34</v>
      </c>
      <c r="AX159" s="14" t="s">
        <v>80</v>
      </c>
      <c r="AY159" s="215" t="s">
        <v>145</v>
      </c>
    </row>
    <row r="160" spans="1:65" s="2" customFormat="1" ht="24.2" customHeight="1">
      <c r="A160" s="36"/>
      <c r="B160" s="37"/>
      <c r="C160" s="180" t="s">
        <v>234</v>
      </c>
      <c r="D160" s="180" t="s">
        <v>148</v>
      </c>
      <c r="E160" s="181" t="s">
        <v>235</v>
      </c>
      <c r="F160" s="182" t="s">
        <v>236</v>
      </c>
      <c r="G160" s="183" t="s">
        <v>215</v>
      </c>
      <c r="H160" s="184">
        <v>90.791</v>
      </c>
      <c r="I160" s="185"/>
      <c r="J160" s="186">
        <f>ROUND(I160*H160,2)</f>
        <v>0</v>
      </c>
      <c r="K160" s="182" t="s">
        <v>152</v>
      </c>
      <c r="L160" s="41"/>
      <c r="M160" s="187" t="s">
        <v>21</v>
      </c>
      <c r="N160" s="188" t="s">
        <v>44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153</v>
      </c>
      <c r="AT160" s="191" t="s">
        <v>148</v>
      </c>
      <c r="AU160" s="191" t="s">
        <v>82</v>
      </c>
      <c r="AY160" s="19" t="s">
        <v>145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153</v>
      </c>
      <c r="BM160" s="191" t="s">
        <v>237</v>
      </c>
    </row>
    <row r="161" spans="2:51" s="13" customFormat="1" ht="11.25">
      <c r="B161" s="193"/>
      <c r="C161" s="194"/>
      <c r="D161" s="195" t="s">
        <v>155</v>
      </c>
      <c r="E161" s="196" t="s">
        <v>21</v>
      </c>
      <c r="F161" s="197" t="s">
        <v>221</v>
      </c>
      <c r="G161" s="194"/>
      <c r="H161" s="198">
        <v>295.401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155</v>
      </c>
      <c r="AU161" s="204" t="s">
        <v>82</v>
      </c>
      <c r="AV161" s="13" t="s">
        <v>82</v>
      </c>
      <c r="AW161" s="13" t="s">
        <v>34</v>
      </c>
      <c r="AX161" s="13" t="s">
        <v>73</v>
      </c>
      <c r="AY161" s="204" t="s">
        <v>145</v>
      </c>
    </row>
    <row r="162" spans="2:51" s="13" customFormat="1" ht="11.25">
      <c r="B162" s="193"/>
      <c r="C162" s="194"/>
      <c r="D162" s="195" t="s">
        <v>155</v>
      </c>
      <c r="E162" s="196" t="s">
        <v>21</v>
      </c>
      <c r="F162" s="197" t="s">
        <v>222</v>
      </c>
      <c r="G162" s="194"/>
      <c r="H162" s="198">
        <v>-31.311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155</v>
      </c>
      <c r="AU162" s="204" t="s">
        <v>82</v>
      </c>
      <c r="AV162" s="13" t="s">
        <v>82</v>
      </c>
      <c r="AW162" s="13" t="s">
        <v>34</v>
      </c>
      <c r="AX162" s="13" t="s">
        <v>73</v>
      </c>
      <c r="AY162" s="204" t="s">
        <v>145</v>
      </c>
    </row>
    <row r="163" spans="2:51" s="13" customFormat="1" ht="11.25">
      <c r="B163" s="193"/>
      <c r="C163" s="194"/>
      <c r="D163" s="195" t="s">
        <v>155</v>
      </c>
      <c r="E163" s="196" t="s">
        <v>21</v>
      </c>
      <c r="F163" s="197" t="s">
        <v>238</v>
      </c>
      <c r="G163" s="194"/>
      <c r="H163" s="198">
        <v>-173.299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155</v>
      </c>
      <c r="AU163" s="204" t="s">
        <v>82</v>
      </c>
      <c r="AV163" s="13" t="s">
        <v>82</v>
      </c>
      <c r="AW163" s="13" t="s">
        <v>34</v>
      </c>
      <c r="AX163" s="13" t="s">
        <v>73</v>
      </c>
      <c r="AY163" s="204" t="s">
        <v>145</v>
      </c>
    </row>
    <row r="164" spans="2:51" s="14" customFormat="1" ht="11.25">
      <c r="B164" s="205"/>
      <c r="C164" s="206"/>
      <c r="D164" s="195" t="s">
        <v>155</v>
      </c>
      <c r="E164" s="207" t="s">
        <v>21</v>
      </c>
      <c r="F164" s="208" t="s">
        <v>157</v>
      </c>
      <c r="G164" s="206"/>
      <c r="H164" s="209">
        <v>90.79100000000003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155</v>
      </c>
      <c r="AU164" s="215" t="s">
        <v>82</v>
      </c>
      <c r="AV164" s="14" t="s">
        <v>153</v>
      </c>
      <c r="AW164" s="14" t="s">
        <v>34</v>
      </c>
      <c r="AX164" s="14" t="s">
        <v>80</v>
      </c>
      <c r="AY164" s="215" t="s">
        <v>145</v>
      </c>
    </row>
    <row r="165" spans="1:65" s="2" customFormat="1" ht="14.45" customHeight="1">
      <c r="A165" s="36"/>
      <c r="B165" s="37"/>
      <c r="C165" s="180" t="s">
        <v>239</v>
      </c>
      <c r="D165" s="180" t="s">
        <v>148</v>
      </c>
      <c r="E165" s="181" t="s">
        <v>240</v>
      </c>
      <c r="F165" s="182" t="s">
        <v>241</v>
      </c>
      <c r="G165" s="183" t="s">
        <v>215</v>
      </c>
      <c r="H165" s="184">
        <v>31.311</v>
      </c>
      <c r="I165" s="185"/>
      <c r="J165" s="186">
        <f>ROUND(I165*H165,2)</f>
        <v>0</v>
      </c>
      <c r="K165" s="182" t="s">
        <v>21</v>
      </c>
      <c r="L165" s="41"/>
      <c r="M165" s="187" t="s">
        <v>21</v>
      </c>
      <c r="N165" s="188" t="s">
        <v>44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153</v>
      </c>
      <c r="AT165" s="191" t="s">
        <v>148</v>
      </c>
      <c r="AU165" s="191" t="s">
        <v>82</v>
      </c>
      <c r="AY165" s="19" t="s">
        <v>145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153</v>
      </c>
      <c r="BM165" s="191" t="s">
        <v>242</v>
      </c>
    </row>
    <row r="166" spans="2:51" s="13" customFormat="1" ht="11.25">
      <c r="B166" s="193"/>
      <c r="C166" s="194"/>
      <c r="D166" s="195" t="s">
        <v>155</v>
      </c>
      <c r="E166" s="196" t="s">
        <v>21</v>
      </c>
      <c r="F166" s="197" t="s">
        <v>243</v>
      </c>
      <c r="G166" s="194"/>
      <c r="H166" s="198">
        <v>4.216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155</v>
      </c>
      <c r="AU166" s="204" t="s">
        <v>82</v>
      </c>
      <c r="AV166" s="13" t="s">
        <v>82</v>
      </c>
      <c r="AW166" s="13" t="s">
        <v>34</v>
      </c>
      <c r="AX166" s="13" t="s">
        <v>73</v>
      </c>
      <c r="AY166" s="204" t="s">
        <v>145</v>
      </c>
    </row>
    <row r="167" spans="2:51" s="13" customFormat="1" ht="11.25">
      <c r="B167" s="193"/>
      <c r="C167" s="194"/>
      <c r="D167" s="195" t="s">
        <v>155</v>
      </c>
      <c r="E167" s="196" t="s">
        <v>21</v>
      </c>
      <c r="F167" s="197" t="s">
        <v>244</v>
      </c>
      <c r="G167" s="194"/>
      <c r="H167" s="198">
        <v>27.095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155</v>
      </c>
      <c r="AU167" s="204" t="s">
        <v>82</v>
      </c>
      <c r="AV167" s="13" t="s">
        <v>82</v>
      </c>
      <c r="AW167" s="13" t="s">
        <v>34</v>
      </c>
      <c r="AX167" s="13" t="s">
        <v>73</v>
      </c>
      <c r="AY167" s="204" t="s">
        <v>145</v>
      </c>
    </row>
    <row r="168" spans="2:51" s="14" customFormat="1" ht="11.25">
      <c r="B168" s="205"/>
      <c r="C168" s="206"/>
      <c r="D168" s="195" t="s">
        <v>155</v>
      </c>
      <c r="E168" s="207" t="s">
        <v>21</v>
      </c>
      <c r="F168" s="208" t="s">
        <v>157</v>
      </c>
      <c r="G168" s="206"/>
      <c r="H168" s="209">
        <v>31.311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155</v>
      </c>
      <c r="AU168" s="215" t="s">
        <v>82</v>
      </c>
      <c r="AV168" s="14" t="s">
        <v>153</v>
      </c>
      <c r="AW168" s="14" t="s">
        <v>34</v>
      </c>
      <c r="AX168" s="14" t="s">
        <v>80</v>
      </c>
      <c r="AY168" s="215" t="s">
        <v>145</v>
      </c>
    </row>
    <row r="169" spans="2:63" s="12" customFormat="1" ht="25.9" customHeight="1">
      <c r="B169" s="164"/>
      <c r="C169" s="165"/>
      <c r="D169" s="166" t="s">
        <v>72</v>
      </c>
      <c r="E169" s="167" t="s">
        <v>245</v>
      </c>
      <c r="F169" s="167" t="s">
        <v>246</v>
      </c>
      <c r="G169" s="165"/>
      <c r="H169" s="165"/>
      <c r="I169" s="168"/>
      <c r="J169" s="169">
        <f>BK169</f>
        <v>0</v>
      </c>
      <c r="K169" s="165"/>
      <c r="L169" s="170"/>
      <c r="M169" s="171"/>
      <c r="N169" s="172"/>
      <c r="O169" s="172"/>
      <c r="P169" s="173">
        <f>P170+P174+P192+P217+P224</f>
        <v>0</v>
      </c>
      <c r="Q169" s="172"/>
      <c r="R169" s="173">
        <f>R170+R174+R192+R217+R224</f>
        <v>0</v>
      </c>
      <c r="S169" s="172"/>
      <c r="T169" s="174">
        <f>T170+T174+T192+T217+T224</f>
        <v>257.14966145</v>
      </c>
      <c r="AR169" s="175" t="s">
        <v>82</v>
      </c>
      <c r="AT169" s="176" t="s">
        <v>72</v>
      </c>
      <c r="AU169" s="176" t="s">
        <v>73</v>
      </c>
      <c r="AY169" s="175" t="s">
        <v>145</v>
      </c>
      <c r="BK169" s="177">
        <f>BK170+BK174+BK192+BK217+BK224</f>
        <v>0</v>
      </c>
    </row>
    <row r="170" spans="2:63" s="12" customFormat="1" ht="22.9" customHeight="1">
      <c r="B170" s="164"/>
      <c r="C170" s="165"/>
      <c r="D170" s="166" t="s">
        <v>72</v>
      </c>
      <c r="E170" s="178" t="s">
        <v>247</v>
      </c>
      <c r="F170" s="178" t="s">
        <v>248</v>
      </c>
      <c r="G170" s="165"/>
      <c r="H170" s="165"/>
      <c r="I170" s="168"/>
      <c r="J170" s="179">
        <f>BK170</f>
        <v>0</v>
      </c>
      <c r="K170" s="165"/>
      <c r="L170" s="170"/>
      <c r="M170" s="171"/>
      <c r="N170" s="172"/>
      <c r="O170" s="172"/>
      <c r="P170" s="173">
        <f>SUM(P171:P173)</f>
        <v>0</v>
      </c>
      <c r="Q170" s="172"/>
      <c r="R170" s="173">
        <f>SUM(R171:R173)</f>
        <v>0</v>
      </c>
      <c r="S170" s="172"/>
      <c r="T170" s="174">
        <f>SUM(T171:T173)</f>
        <v>42.147196</v>
      </c>
      <c r="AR170" s="175" t="s">
        <v>82</v>
      </c>
      <c r="AT170" s="176" t="s">
        <v>72</v>
      </c>
      <c r="AU170" s="176" t="s">
        <v>80</v>
      </c>
      <c r="AY170" s="175" t="s">
        <v>145</v>
      </c>
      <c r="BK170" s="177">
        <f>SUM(BK171:BK173)</f>
        <v>0</v>
      </c>
    </row>
    <row r="171" spans="1:65" s="2" customFormat="1" ht="14.45" customHeight="1">
      <c r="A171" s="36"/>
      <c r="B171" s="37"/>
      <c r="C171" s="180" t="s">
        <v>8</v>
      </c>
      <c r="D171" s="180" t="s">
        <v>148</v>
      </c>
      <c r="E171" s="181" t="s">
        <v>249</v>
      </c>
      <c r="F171" s="182" t="s">
        <v>250</v>
      </c>
      <c r="G171" s="183" t="s">
        <v>173</v>
      </c>
      <c r="H171" s="184">
        <v>3010.514</v>
      </c>
      <c r="I171" s="185"/>
      <c r="J171" s="186">
        <f>ROUND(I171*H171,2)</f>
        <v>0</v>
      </c>
      <c r="K171" s="182" t="s">
        <v>152</v>
      </c>
      <c r="L171" s="41"/>
      <c r="M171" s="187" t="s">
        <v>21</v>
      </c>
      <c r="N171" s="188" t="s">
        <v>44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0.014</v>
      </c>
      <c r="T171" s="190">
        <f>S171*H171</f>
        <v>42.147196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251</v>
      </c>
      <c r="AT171" s="191" t="s">
        <v>148</v>
      </c>
      <c r="AU171" s="191" t="s">
        <v>82</v>
      </c>
      <c r="AY171" s="19" t="s">
        <v>145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251</v>
      </c>
      <c r="BM171" s="191" t="s">
        <v>252</v>
      </c>
    </row>
    <row r="172" spans="2:51" s="13" customFormat="1" ht="11.25">
      <c r="B172" s="193"/>
      <c r="C172" s="194"/>
      <c r="D172" s="195" t="s">
        <v>155</v>
      </c>
      <c r="E172" s="196" t="s">
        <v>21</v>
      </c>
      <c r="F172" s="197" t="s">
        <v>253</v>
      </c>
      <c r="G172" s="194"/>
      <c r="H172" s="198">
        <v>3010.514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155</v>
      </c>
      <c r="AU172" s="204" t="s">
        <v>82</v>
      </c>
      <c r="AV172" s="13" t="s">
        <v>82</v>
      </c>
      <c r="AW172" s="13" t="s">
        <v>34</v>
      </c>
      <c r="AX172" s="13" t="s">
        <v>73</v>
      </c>
      <c r="AY172" s="204" t="s">
        <v>145</v>
      </c>
    </row>
    <row r="173" spans="2:51" s="14" customFormat="1" ht="11.25">
      <c r="B173" s="205"/>
      <c r="C173" s="206"/>
      <c r="D173" s="195" t="s">
        <v>155</v>
      </c>
      <c r="E173" s="207" t="s">
        <v>21</v>
      </c>
      <c r="F173" s="208" t="s">
        <v>157</v>
      </c>
      <c r="G173" s="206"/>
      <c r="H173" s="209">
        <v>3010.514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155</v>
      </c>
      <c r="AU173" s="215" t="s">
        <v>82</v>
      </c>
      <c r="AV173" s="14" t="s">
        <v>153</v>
      </c>
      <c r="AW173" s="14" t="s">
        <v>34</v>
      </c>
      <c r="AX173" s="14" t="s">
        <v>80</v>
      </c>
      <c r="AY173" s="215" t="s">
        <v>145</v>
      </c>
    </row>
    <row r="174" spans="2:63" s="12" customFormat="1" ht="22.9" customHeight="1">
      <c r="B174" s="164"/>
      <c r="C174" s="165"/>
      <c r="D174" s="166" t="s">
        <v>72</v>
      </c>
      <c r="E174" s="178" t="s">
        <v>254</v>
      </c>
      <c r="F174" s="178" t="s">
        <v>255</v>
      </c>
      <c r="G174" s="165"/>
      <c r="H174" s="165"/>
      <c r="I174" s="168"/>
      <c r="J174" s="179">
        <f>BK174</f>
        <v>0</v>
      </c>
      <c r="K174" s="165"/>
      <c r="L174" s="170"/>
      <c r="M174" s="171"/>
      <c r="N174" s="172"/>
      <c r="O174" s="172"/>
      <c r="P174" s="173">
        <f>SUM(P175:P191)</f>
        <v>0</v>
      </c>
      <c r="Q174" s="172"/>
      <c r="R174" s="173">
        <f>SUM(R175:R191)</f>
        <v>0</v>
      </c>
      <c r="S174" s="172"/>
      <c r="T174" s="174">
        <f>SUM(T175:T191)</f>
        <v>131.152432</v>
      </c>
      <c r="AR174" s="175" t="s">
        <v>82</v>
      </c>
      <c r="AT174" s="176" t="s">
        <v>72</v>
      </c>
      <c r="AU174" s="176" t="s">
        <v>80</v>
      </c>
      <c r="AY174" s="175" t="s">
        <v>145</v>
      </c>
      <c r="BK174" s="177">
        <f>SUM(BK175:BK191)</f>
        <v>0</v>
      </c>
    </row>
    <row r="175" spans="1:65" s="2" customFormat="1" ht="24.2" customHeight="1">
      <c r="A175" s="36"/>
      <c r="B175" s="37"/>
      <c r="C175" s="180" t="s">
        <v>251</v>
      </c>
      <c r="D175" s="180" t="s">
        <v>148</v>
      </c>
      <c r="E175" s="181" t="s">
        <v>256</v>
      </c>
      <c r="F175" s="182" t="s">
        <v>257</v>
      </c>
      <c r="G175" s="183" t="s">
        <v>173</v>
      </c>
      <c r="H175" s="184">
        <v>195.073</v>
      </c>
      <c r="I175" s="185"/>
      <c r="J175" s="186">
        <f>ROUND(I175*H175,2)</f>
        <v>0</v>
      </c>
      <c r="K175" s="182" t="s">
        <v>152</v>
      </c>
      <c r="L175" s="41"/>
      <c r="M175" s="187" t="s">
        <v>21</v>
      </c>
      <c r="N175" s="188" t="s">
        <v>44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0.001</v>
      </c>
      <c r="T175" s="190">
        <f>S175*H175</f>
        <v>0.19507300000000002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251</v>
      </c>
      <c r="AT175" s="191" t="s">
        <v>148</v>
      </c>
      <c r="AU175" s="191" t="s">
        <v>82</v>
      </c>
      <c r="AY175" s="19" t="s">
        <v>145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251</v>
      </c>
      <c r="BM175" s="191" t="s">
        <v>258</v>
      </c>
    </row>
    <row r="176" spans="2:51" s="15" customFormat="1" ht="11.25">
      <c r="B176" s="216"/>
      <c r="C176" s="217"/>
      <c r="D176" s="195" t="s">
        <v>155</v>
      </c>
      <c r="E176" s="218" t="s">
        <v>21</v>
      </c>
      <c r="F176" s="219" t="s">
        <v>175</v>
      </c>
      <c r="G176" s="217"/>
      <c r="H176" s="218" t="s">
        <v>21</v>
      </c>
      <c r="I176" s="220"/>
      <c r="J176" s="217"/>
      <c r="K176" s="217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155</v>
      </c>
      <c r="AU176" s="225" t="s">
        <v>82</v>
      </c>
      <c r="AV176" s="15" t="s">
        <v>80</v>
      </c>
      <c r="AW176" s="15" t="s">
        <v>34</v>
      </c>
      <c r="AX176" s="15" t="s">
        <v>73</v>
      </c>
      <c r="AY176" s="225" t="s">
        <v>145</v>
      </c>
    </row>
    <row r="177" spans="2:51" s="15" customFormat="1" ht="11.25">
      <c r="B177" s="216"/>
      <c r="C177" s="217"/>
      <c r="D177" s="195" t="s">
        <v>155</v>
      </c>
      <c r="E177" s="218" t="s">
        <v>21</v>
      </c>
      <c r="F177" s="219" t="s">
        <v>176</v>
      </c>
      <c r="G177" s="217"/>
      <c r="H177" s="218" t="s">
        <v>21</v>
      </c>
      <c r="I177" s="220"/>
      <c r="J177" s="217"/>
      <c r="K177" s="217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155</v>
      </c>
      <c r="AU177" s="225" t="s">
        <v>82</v>
      </c>
      <c r="AV177" s="15" t="s">
        <v>80</v>
      </c>
      <c r="AW177" s="15" t="s">
        <v>34</v>
      </c>
      <c r="AX177" s="15" t="s">
        <v>73</v>
      </c>
      <c r="AY177" s="225" t="s">
        <v>145</v>
      </c>
    </row>
    <row r="178" spans="2:51" s="13" customFormat="1" ht="11.25">
      <c r="B178" s="193"/>
      <c r="C178" s="194"/>
      <c r="D178" s="195" t="s">
        <v>155</v>
      </c>
      <c r="E178" s="196" t="s">
        <v>21</v>
      </c>
      <c r="F178" s="197" t="s">
        <v>259</v>
      </c>
      <c r="G178" s="194"/>
      <c r="H178" s="198">
        <v>96.066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155</v>
      </c>
      <c r="AU178" s="204" t="s">
        <v>82</v>
      </c>
      <c r="AV178" s="13" t="s">
        <v>82</v>
      </c>
      <c r="AW178" s="13" t="s">
        <v>34</v>
      </c>
      <c r="AX178" s="13" t="s">
        <v>73</v>
      </c>
      <c r="AY178" s="204" t="s">
        <v>145</v>
      </c>
    </row>
    <row r="179" spans="2:51" s="13" customFormat="1" ht="11.25">
      <c r="B179" s="193"/>
      <c r="C179" s="194"/>
      <c r="D179" s="195" t="s">
        <v>155</v>
      </c>
      <c r="E179" s="196" t="s">
        <v>21</v>
      </c>
      <c r="F179" s="197" t="s">
        <v>178</v>
      </c>
      <c r="G179" s="194"/>
      <c r="H179" s="198">
        <v>-17.28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155</v>
      </c>
      <c r="AU179" s="204" t="s">
        <v>82</v>
      </c>
      <c r="AV179" s="13" t="s">
        <v>82</v>
      </c>
      <c r="AW179" s="13" t="s">
        <v>34</v>
      </c>
      <c r="AX179" s="13" t="s">
        <v>73</v>
      </c>
      <c r="AY179" s="204" t="s">
        <v>145</v>
      </c>
    </row>
    <row r="180" spans="2:51" s="16" customFormat="1" ht="11.25">
      <c r="B180" s="226"/>
      <c r="C180" s="227"/>
      <c r="D180" s="195" t="s">
        <v>155</v>
      </c>
      <c r="E180" s="228" t="s">
        <v>21</v>
      </c>
      <c r="F180" s="229" t="s">
        <v>179</v>
      </c>
      <c r="G180" s="227"/>
      <c r="H180" s="230">
        <v>78.786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155</v>
      </c>
      <c r="AU180" s="236" t="s">
        <v>82</v>
      </c>
      <c r="AV180" s="16" t="s">
        <v>162</v>
      </c>
      <c r="AW180" s="16" t="s">
        <v>34</v>
      </c>
      <c r="AX180" s="16" t="s">
        <v>73</v>
      </c>
      <c r="AY180" s="236" t="s">
        <v>145</v>
      </c>
    </row>
    <row r="181" spans="2:51" s="15" customFormat="1" ht="11.25">
      <c r="B181" s="216"/>
      <c r="C181" s="217"/>
      <c r="D181" s="195" t="s">
        <v>155</v>
      </c>
      <c r="E181" s="218" t="s">
        <v>21</v>
      </c>
      <c r="F181" s="219" t="s">
        <v>180</v>
      </c>
      <c r="G181" s="217"/>
      <c r="H181" s="218" t="s">
        <v>21</v>
      </c>
      <c r="I181" s="220"/>
      <c r="J181" s="217"/>
      <c r="K181" s="217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155</v>
      </c>
      <c r="AU181" s="225" t="s">
        <v>82</v>
      </c>
      <c r="AV181" s="15" t="s">
        <v>80</v>
      </c>
      <c r="AW181" s="15" t="s">
        <v>34</v>
      </c>
      <c r="AX181" s="15" t="s">
        <v>73</v>
      </c>
      <c r="AY181" s="225" t="s">
        <v>145</v>
      </c>
    </row>
    <row r="182" spans="2:51" s="13" customFormat="1" ht="11.25">
      <c r="B182" s="193"/>
      <c r="C182" s="194"/>
      <c r="D182" s="195" t="s">
        <v>155</v>
      </c>
      <c r="E182" s="196" t="s">
        <v>21</v>
      </c>
      <c r="F182" s="197" t="s">
        <v>260</v>
      </c>
      <c r="G182" s="194"/>
      <c r="H182" s="198">
        <v>154.177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155</v>
      </c>
      <c r="AU182" s="204" t="s">
        <v>82</v>
      </c>
      <c r="AV182" s="13" t="s">
        <v>82</v>
      </c>
      <c r="AW182" s="13" t="s">
        <v>34</v>
      </c>
      <c r="AX182" s="13" t="s">
        <v>73</v>
      </c>
      <c r="AY182" s="204" t="s">
        <v>145</v>
      </c>
    </row>
    <row r="183" spans="2:51" s="13" customFormat="1" ht="11.25">
      <c r="B183" s="193"/>
      <c r="C183" s="194"/>
      <c r="D183" s="195" t="s">
        <v>155</v>
      </c>
      <c r="E183" s="196" t="s">
        <v>21</v>
      </c>
      <c r="F183" s="197" t="s">
        <v>182</v>
      </c>
      <c r="G183" s="194"/>
      <c r="H183" s="198">
        <v>-47.52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155</v>
      </c>
      <c r="AU183" s="204" t="s">
        <v>82</v>
      </c>
      <c r="AV183" s="13" t="s">
        <v>82</v>
      </c>
      <c r="AW183" s="13" t="s">
        <v>34</v>
      </c>
      <c r="AX183" s="13" t="s">
        <v>73</v>
      </c>
      <c r="AY183" s="204" t="s">
        <v>145</v>
      </c>
    </row>
    <row r="184" spans="2:51" s="16" customFormat="1" ht="11.25">
      <c r="B184" s="226"/>
      <c r="C184" s="227"/>
      <c r="D184" s="195" t="s">
        <v>155</v>
      </c>
      <c r="E184" s="228" t="s">
        <v>21</v>
      </c>
      <c r="F184" s="229" t="s">
        <v>179</v>
      </c>
      <c r="G184" s="227"/>
      <c r="H184" s="230">
        <v>106.657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155</v>
      </c>
      <c r="AU184" s="236" t="s">
        <v>82</v>
      </c>
      <c r="AV184" s="16" t="s">
        <v>162</v>
      </c>
      <c r="AW184" s="16" t="s">
        <v>34</v>
      </c>
      <c r="AX184" s="16" t="s">
        <v>73</v>
      </c>
      <c r="AY184" s="236" t="s">
        <v>145</v>
      </c>
    </row>
    <row r="185" spans="2:51" s="15" customFormat="1" ht="11.25">
      <c r="B185" s="216"/>
      <c r="C185" s="217"/>
      <c r="D185" s="195" t="s">
        <v>155</v>
      </c>
      <c r="E185" s="218" t="s">
        <v>21</v>
      </c>
      <c r="F185" s="219" t="s">
        <v>261</v>
      </c>
      <c r="G185" s="217"/>
      <c r="H185" s="218" t="s">
        <v>21</v>
      </c>
      <c r="I185" s="220"/>
      <c r="J185" s="217"/>
      <c r="K185" s="217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155</v>
      </c>
      <c r="AU185" s="225" t="s">
        <v>82</v>
      </c>
      <c r="AV185" s="15" t="s">
        <v>80</v>
      </c>
      <c r="AW185" s="15" t="s">
        <v>34</v>
      </c>
      <c r="AX185" s="15" t="s">
        <v>73</v>
      </c>
      <c r="AY185" s="225" t="s">
        <v>145</v>
      </c>
    </row>
    <row r="186" spans="2:51" s="13" customFormat="1" ht="11.25">
      <c r="B186" s="193"/>
      <c r="C186" s="194"/>
      <c r="D186" s="195" t="s">
        <v>155</v>
      </c>
      <c r="E186" s="196" t="s">
        <v>21</v>
      </c>
      <c r="F186" s="197" t="s">
        <v>262</v>
      </c>
      <c r="G186" s="194"/>
      <c r="H186" s="198">
        <v>9.63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155</v>
      </c>
      <c r="AU186" s="204" t="s">
        <v>82</v>
      </c>
      <c r="AV186" s="13" t="s">
        <v>82</v>
      </c>
      <c r="AW186" s="13" t="s">
        <v>34</v>
      </c>
      <c r="AX186" s="13" t="s">
        <v>73</v>
      </c>
      <c r="AY186" s="204" t="s">
        <v>145</v>
      </c>
    </row>
    <row r="187" spans="2:51" s="16" customFormat="1" ht="11.25">
      <c r="B187" s="226"/>
      <c r="C187" s="227"/>
      <c r="D187" s="195" t="s">
        <v>155</v>
      </c>
      <c r="E187" s="228" t="s">
        <v>21</v>
      </c>
      <c r="F187" s="229" t="s">
        <v>179</v>
      </c>
      <c r="G187" s="227"/>
      <c r="H187" s="230">
        <v>9.63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155</v>
      </c>
      <c r="AU187" s="236" t="s">
        <v>82</v>
      </c>
      <c r="AV187" s="16" t="s">
        <v>162</v>
      </c>
      <c r="AW187" s="16" t="s">
        <v>34</v>
      </c>
      <c r="AX187" s="16" t="s">
        <v>73</v>
      </c>
      <c r="AY187" s="236" t="s">
        <v>145</v>
      </c>
    </row>
    <row r="188" spans="2:51" s="14" customFormat="1" ht="11.25">
      <c r="B188" s="205"/>
      <c r="C188" s="206"/>
      <c r="D188" s="195" t="s">
        <v>155</v>
      </c>
      <c r="E188" s="207" t="s">
        <v>21</v>
      </c>
      <c r="F188" s="208" t="s">
        <v>157</v>
      </c>
      <c r="G188" s="206"/>
      <c r="H188" s="209">
        <v>195.073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155</v>
      </c>
      <c r="AU188" s="215" t="s">
        <v>82</v>
      </c>
      <c r="AV188" s="14" t="s">
        <v>153</v>
      </c>
      <c r="AW188" s="14" t="s">
        <v>34</v>
      </c>
      <c r="AX188" s="14" t="s">
        <v>80</v>
      </c>
      <c r="AY188" s="215" t="s">
        <v>145</v>
      </c>
    </row>
    <row r="189" spans="1:65" s="2" customFormat="1" ht="24.2" customHeight="1">
      <c r="A189" s="36"/>
      <c r="B189" s="37"/>
      <c r="C189" s="180" t="s">
        <v>263</v>
      </c>
      <c r="D189" s="180" t="s">
        <v>148</v>
      </c>
      <c r="E189" s="181" t="s">
        <v>264</v>
      </c>
      <c r="F189" s="182" t="s">
        <v>265</v>
      </c>
      <c r="G189" s="183" t="s">
        <v>173</v>
      </c>
      <c r="H189" s="184">
        <v>3010.514</v>
      </c>
      <c r="I189" s="185"/>
      <c r="J189" s="186">
        <f>ROUND(I189*H189,2)</f>
        <v>0</v>
      </c>
      <c r="K189" s="182" t="s">
        <v>21</v>
      </c>
      <c r="L189" s="41"/>
      <c r="M189" s="187" t="s">
        <v>21</v>
      </c>
      <c r="N189" s="188" t="s">
        <v>44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0.0435</v>
      </c>
      <c r="T189" s="190">
        <f>S189*H189</f>
        <v>130.957359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251</v>
      </c>
      <c r="AT189" s="191" t="s">
        <v>148</v>
      </c>
      <c r="AU189" s="191" t="s">
        <v>82</v>
      </c>
      <c r="AY189" s="19" t="s">
        <v>145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80</v>
      </c>
      <c r="BK189" s="192">
        <f>ROUND(I189*H189,2)</f>
        <v>0</v>
      </c>
      <c r="BL189" s="19" t="s">
        <v>251</v>
      </c>
      <c r="BM189" s="191" t="s">
        <v>266</v>
      </c>
    </row>
    <row r="190" spans="2:51" s="13" customFormat="1" ht="11.25">
      <c r="B190" s="193"/>
      <c r="C190" s="194"/>
      <c r="D190" s="195" t="s">
        <v>155</v>
      </c>
      <c r="E190" s="196" t="s">
        <v>21</v>
      </c>
      <c r="F190" s="197" t="s">
        <v>253</v>
      </c>
      <c r="G190" s="194"/>
      <c r="H190" s="198">
        <v>3010.514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155</v>
      </c>
      <c r="AU190" s="204" t="s">
        <v>82</v>
      </c>
      <c r="AV190" s="13" t="s">
        <v>82</v>
      </c>
      <c r="AW190" s="13" t="s">
        <v>34</v>
      </c>
      <c r="AX190" s="13" t="s">
        <v>73</v>
      </c>
      <c r="AY190" s="204" t="s">
        <v>145</v>
      </c>
    </row>
    <row r="191" spans="2:51" s="14" customFormat="1" ht="11.25">
      <c r="B191" s="205"/>
      <c r="C191" s="206"/>
      <c r="D191" s="195" t="s">
        <v>155</v>
      </c>
      <c r="E191" s="207" t="s">
        <v>21</v>
      </c>
      <c r="F191" s="208" t="s">
        <v>157</v>
      </c>
      <c r="G191" s="206"/>
      <c r="H191" s="209">
        <v>3010.514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155</v>
      </c>
      <c r="AU191" s="215" t="s">
        <v>82</v>
      </c>
      <c r="AV191" s="14" t="s">
        <v>153</v>
      </c>
      <c r="AW191" s="14" t="s">
        <v>34</v>
      </c>
      <c r="AX191" s="14" t="s">
        <v>80</v>
      </c>
      <c r="AY191" s="215" t="s">
        <v>145</v>
      </c>
    </row>
    <row r="192" spans="2:63" s="12" customFormat="1" ht="22.9" customHeight="1">
      <c r="B192" s="164"/>
      <c r="C192" s="165"/>
      <c r="D192" s="166" t="s">
        <v>72</v>
      </c>
      <c r="E192" s="178" t="s">
        <v>267</v>
      </c>
      <c r="F192" s="178" t="s">
        <v>268</v>
      </c>
      <c r="G192" s="165"/>
      <c r="H192" s="165"/>
      <c r="I192" s="168"/>
      <c r="J192" s="179">
        <f>BK192</f>
        <v>0</v>
      </c>
      <c r="K192" s="165"/>
      <c r="L192" s="170"/>
      <c r="M192" s="171"/>
      <c r="N192" s="172"/>
      <c r="O192" s="172"/>
      <c r="P192" s="173">
        <f>SUM(P193:P216)</f>
        <v>0</v>
      </c>
      <c r="Q192" s="172"/>
      <c r="R192" s="173">
        <f>SUM(R193:R216)</f>
        <v>0</v>
      </c>
      <c r="S192" s="172"/>
      <c r="T192" s="174">
        <f>SUM(T193:T216)</f>
        <v>3.07878</v>
      </c>
      <c r="AR192" s="175" t="s">
        <v>82</v>
      </c>
      <c r="AT192" s="176" t="s">
        <v>72</v>
      </c>
      <c r="AU192" s="176" t="s">
        <v>80</v>
      </c>
      <c r="AY192" s="175" t="s">
        <v>145</v>
      </c>
      <c r="BK192" s="177">
        <f>SUM(BK193:BK216)</f>
        <v>0</v>
      </c>
    </row>
    <row r="193" spans="1:65" s="2" customFormat="1" ht="14.45" customHeight="1">
      <c r="A193" s="36"/>
      <c r="B193" s="37"/>
      <c r="C193" s="180" t="s">
        <v>269</v>
      </c>
      <c r="D193" s="180" t="s">
        <v>148</v>
      </c>
      <c r="E193" s="181" t="s">
        <v>270</v>
      </c>
      <c r="F193" s="182" t="s">
        <v>271</v>
      </c>
      <c r="G193" s="183" t="s">
        <v>272</v>
      </c>
      <c r="H193" s="184">
        <v>72</v>
      </c>
      <c r="I193" s="185"/>
      <c r="J193" s="186">
        <f>ROUND(I193*H193,2)</f>
        <v>0</v>
      </c>
      <c r="K193" s="182" t="s">
        <v>152</v>
      </c>
      <c r="L193" s="41"/>
      <c r="M193" s="187" t="s">
        <v>21</v>
      </c>
      <c r="N193" s="188" t="s">
        <v>44</v>
      </c>
      <c r="O193" s="66"/>
      <c r="P193" s="189">
        <f>O193*H193</f>
        <v>0</v>
      </c>
      <c r="Q193" s="189">
        <v>0</v>
      </c>
      <c r="R193" s="189">
        <f>Q193*H193</f>
        <v>0</v>
      </c>
      <c r="S193" s="189">
        <v>0.0017</v>
      </c>
      <c r="T193" s="190">
        <f>S193*H193</f>
        <v>0.1224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251</v>
      </c>
      <c r="AT193" s="191" t="s">
        <v>148</v>
      </c>
      <c r="AU193" s="191" t="s">
        <v>82</v>
      </c>
      <c r="AY193" s="19" t="s">
        <v>145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80</v>
      </c>
      <c r="BK193" s="192">
        <f>ROUND(I193*H193,2)</f>
        <v>0</v>
      </c>
      <c r="BL193" s="19" t="s">
        <v>251</v>
      </c>
      <c r="BM193" s="191" t="s">
        <v>273</v>
      </c>
    </row>
    <row r="194" spans="2:51" s="15" customFormat="1" ht="11.25">
      <c r="B194" s="216"/>
      <c r="C194" s="217"/>
      <c r="D194" s="195" t="s">
        <v>155</v>
      </c>
      <c r="E194" s="218" t="s">
        <v>21</v>
      </c>
      <c r="F194" s="219" t="s">
        <v>274</v>
      </c>
      <c r="G194" s="217"/>
      <c r="H194" s="218" t="s">
        <v>21</v>
      </c>
      <c r="I194" s="220"/>
      <c r="J194" s="217"/>
      <c r="K194" s="217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155</v>
      </c>
      <c r="AU194" s="225" t="s">
        <v>82</v>
      </c>
      <c r="AV194" s="15" t="s">
        <v>80</v>
      </c>
      <c r="AW194" s="15" t="s">
        <v>34</v>
      </c>
      <c r="AX194" s="15" t="s">
        <v>73</v>
      </c>
      <c r="AY194" s="225" t="s">
        <v>145</v>
      </c>
    </row>
    <row r="195" spans="2:51" s="13" customFormat="1" ht="11.25">
      <c r="B195" s="193"/>
      <c r="C195" s="194"/>
      <c r="D195" s="195" t="s">
        <v>155</v>
      </c>
      <c r="E195" s="196" t="s">
        <v>21</v>
      </c>
      <c r="F195" s="197" t="s">
        <v>275</v>
      </c>
      <c r="G195" s="194"/>
      <c r="H195" s="198">
        <v>72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155</v>
      </c>
      <c r="AU195" s="204" t="s">
        <v>82</v>
      </c>
      <c r="AV195" s="13" t="s">
        <v>82</v>
      </c>
      <c r="AW195" s="13" t="s">
        <v>34</v>
      </c>
      <c r="AX195" s="13" t="s">
        <v>73</v>
      </c>
      <c r="AY195" s="204" t="s">
        <v>145</v>
      </c>
    </row>
    <row r="196" spans="2:51" s="14" customFormat="1" ht="11.25">
      <c r="B196" s="205"/>
      <c r="C196" s="206"/>
      <c r="D196" s="195" t="s">
        <v>155</v>
      </c>
      <c r="E196" s="207" t="s">
        <v>21</v>
      </c>
      <c r="F196" s="208" t="s">
        <v>157</v>
      </c>
      <c r="G196" s="206"/>
      <c r="H196" s="209">
        <v>72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155</v>
      </c>
      <c r="AU196" s="215" t="s">
        <v>82</v>
      </c>
      <c r="AV196" s="14" t="s">
        <v>153</v>
      </c>
      <c r="AW196" s="14" t="s">
        <v>34</v>
      </c>
      <c r="AX196" s="14" t="s">
        <v>80</v>
      </c>
      <c r="AY196" s="215" t="s">
        <v>145</v>
      </c>
    </row>
    <row r="197" spans="1:65" s="2" customFormat="1" ht="14.45" customHeight="1">
      <c r="A197" s="36"/>
      <c r="B197" s="37"/>
      <c r="C197" s="180" t="s">
        <v>276</v>
      </c>
      <c r="D197" s="180" t="s">
        <v>148</v>
      </c>
      <c r="E197" s="181" t="s">
        <v>277</v>
      </c>
      <c r="F197" s="182" t="s">
        <v>278</v>
      </c>
      <c r="G197" s="183" t="s">
        <v>272</v>
      </c>
      <c r="H197" s="184">
        <v>525.6</v>
      </c>
      <c r="I197" s="185"/>
      <c r="J197" s="186">
        <f>ROUND(I197*H197,2)</f>
        <v>0</v>
      </c>
      <c r="K197" s="182" t="s">
        <v>152</v>
      </c>
      <c r="L197" s="41"/>
      <c r="M197" s="187" t="s">
        <v>21</v>
      </c>
      <c r="N197" s="188" t="s">
        <v>44</v>
      </c>
      <c r="O197" s="66"/>
      <c r="P197" s="189">
        <f>O197*H197</f>
        <v>0</v>
      </c>
      <c r="Q197" s="189">
        <v>0</v>
      </c>
      <c r="R197" s="189">
        <f>Q197*H197</f>
        <v>0</v>
      </c>
      <c r="S197" s="189">
        <v>0.00177</v>
      </c>
      <c r="T197" s="190">
        <f>S197*H197</f>
        <v>0.9303120000000001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251</v>
      </c>
      <c r="AT197" s="191" t="s">
        <v>148</v>
      </c>
      <c r="AU197" s="191" t="s">
        <v>82</v>
      </c>
      <c r="AY197" s="19" t="s">
        <v>145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80</v>
      </c>
      <c r="BK197" s="192">
        <f>ROUND(I197*H197,2)</f>
        <v>0</v>
      </c>
      <c r="BL197" s="19" t="s">
        <v>251</v>
      </c>
      <c r="BM197" s="191" t="s">
        <v>279</v>
      </c>
    </row>
    <row r="198" spans="2:51" s="15" customFormat="1" ht="11.25">
      <c r="B198" s="216"/>
      <c r="C198" s="217"/>
      <c r="D198" s="195" t="s">
        <v>155</v>
      </c>
      <c r="E198" s="218" t="s">
        <v>21</v>
      </c>
      <c r="F198" s="219" t="s">
        <v>274</v>
      </c>
      <c r="G198" s="217"/>
      <c r="H198" s="218" t="s">
        <v>21</v>
      </c>
      <c r="I198" s="220"/>
      <c r="J198" s="217"/>
      <c r="K198" s="217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155</v>
      </c>
      <c r="AU198" s="225" t="s">
        <v>82</v>
      </c>
      <c r="AV198" s="15" t="s">
        <v>80</v>
      </c>
      <c r="AW198" s="15" t="s">
        <v>34</v>
      </c>
      <c r="AX198" s="15" t="s">
        <v>73</v>
      </c>
      <c r="AY198" s="225" t="s">
        <v>145</v>
      </c>
    </row>
    <row r="199" spans="2:51" s="13" customFormat="1" ht="11.25">
      <c r="B199" s="193"/>
      <c r="C199" s="194"/>
      <c r="D199" s="195" t="s">
        <v>155</v>
      </c>
      <c r="E199" s="196" t="s">
        <v>21</v>
      </c>
      <c r="F199" s="197" t="s">
        <v>280</v>
      </c>
      <c r="G199" s="194"/>
      <c r="H199" s="198">
        <v>525.6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155</v>
      </c>
      <c r="AU199" s="204" t="s">
        <v>82</v>
      </c>
      <c r="AV199" s="13" t="s">
        <v>82</v>
      </c>
      <c r="AW199" s="13" t="s">
        <v>34</v>
      </c>
      <c r="AX199" s="13" t="s">
        <v>73</v>
      </c>
      <c r="AY199" s="204" t="s">
        <v>145</v>
      </c>
    </row>
    <row r="200" spans="2:51" s="14" customFormat="1" ht="11.25">
      <c r="B200" s="205"/>
      <c r="C200" s="206"/>
      <c r="D200" s="195" t="s">
        <v>155</v>
      </c>
      <c r="E200" s="207" t="s">
        <v>21</v>
      </c>
      <c r="F200" s="208" t="s">
        <v>157</v>
      </c>
      <c r="G200" s="206"/>
      <c r="H200" s="209">
        <v>525.6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155</v>
      </c>
      <c r="AU200" s="215" t="s">
        <v>82</v>
      </c>
      <c r="AV200" s="14" t="s">
        <v>153</v>
      </c>
      <c r="AW200" s="14" t="s">
        <v>34</v>
      </c>
      <c r="AX200" s="14" t="s">
        <v>80</v>
      </c>
      <c r="AY200" s="215" t="s">
        <v>145</v>
      </c>
    </row>
    <row r="201" spans="1:65" s="2" customFormat="1" ht="14.45" customHeight="1">
      <c r="A201" s="36"/>
      <c r="B201" s="37"/>
      <c r="C201" s="180" t="s">
        <v>281</v>
      </c>
      <c r="D201" s="180" t="s">
        <v>148</v>
      </c>
      <c r="E201" s="181" t="s">
        <v>282</v>
      </c>
      <c r="F201" s="182" t="s">
        <v>283</v>
      </c>
      <c r="G201" s="183" t="s">
        <v>272</v>
      </c>
      <c r="H201" s="184">
        <v>41</v>
      </c>
      <c r="I201" s="185"/>
      <c r="J201" s="186">
        <f>ROUND(I201*H201,2)</f>
        <v>0</v>
      </c>
      <c r="K201" s="182" t="s">
        <v>152</v>
      </c>
      <c r="L201" s="41"/>
      <c r="M201" s="187" t="s">
        <v>21</v>
      </c>
      <c r="N201" s="188" t="s">
        <v>44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0.00191</v>
      </c>
      <c r="T201" s="190">
        <f>S201*H201</f>
        <v>0.07831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251</v>
      </c>
      <c r="AT201" s="191" t="s">
        <v>148</v>
      </c>
      <c r="AU201" s="191" t="s">
        <v>82</v>
      </c>
      <c r="AY201" s="19" t="s">
        <v>145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80</v>
      </c>
      <c r="BK201" s="192">
        <f>ROUND(I201*H201,2)</f>
        <v>0</v>
      </c>
      <c r="BL201" s="19" t="s">
        <v>251</v>
      </c>
      <c r="BM201" s="191" t="s">
        <v>284</v>
      </c>
    </row>
    <row r="202" spans="2:51" s="15" customFormat="1" ht="11.25">
      <c r="B202" s="216"/>
      <c r="C202" s="217"/>
      <c r="D202" s="195" t="s">
        <v>155</v>
      </c>
      <c r="E202" s="218" t="s">
        <v>21</v>
      </c>
      <c r="F202" s="219" t="s">
        <v>274</v>
      </c>
      <c r="G202" s="217"/>
      <c r="H202" s="218" t="s">
        <v>21</v>
      </c>
      <c r="I202" s="220"/>
      <c r="J202" s="217"/>
      <c r="K202" s="217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155</v>
      </c>
      <c r="AU202" s="225" t="s">
        <v>82</v>
      </c>
      <c r="AV202" s="15" t="s">
        <v>80</v>
      </c>
      <c r="AW202" s="15" t="s">
        <v>34</v>
      </c>
      <c r="AX202" s="15" t="s">
        <v>73</v>
      </c>
      <c r="AY202" s="225" t="s">
        <v>145</v>
      </c>
    </row>
    <row r="203" spans="2:51" s="13" customFormat="1" ht="11.25">
      <c r="B203" s="193"/>
      <c r="C203" s="194"/>
      <c r="D203" s="195" t="s">
        <v>155</v>
      </c>
      <c r="E203" s="196" t="s">
        <v>21</v>
      </c>
      <c r="F203" s="197" t="s">
        <v>285</v>
      </c>
      <c r="G203" s="194"/>
      <c r="H203" s="198">
        <v>41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155</v>
      </c>
      <c r="AU203" s="204" t="s">
        <v>82</v>
      </c>
      <c r="AV203" s="13" t="s">
        <v>82</v>
      </c>
      <c r="AW203" s="13" t="s">
        <v>34</v>
      </c>
      <c r="AX203" s="13" t="s">
        <v>73</v>
      </c>
      <c r="AY203" s="204" t="s">
        <v>145</v>
      </c>
    </row>
    <row r="204" spans="2:51" s="14" customFormat="1" ht="11.25">
      <c r="B204" s="205"/>
      <c r="C204" s="206"/>
      <c r="D204" s="195" t="s">
        <v>155</v>
      </c>
      <c r="E204" s="207" t="s">
        <v>21</v>
      </c>
      <c r="F204" s="208" t="s">
        <v>157</v>
      </c>
      <c r="G204" s="206"/>
      <c r="H204" s="209">
        <v>41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155</v>
      </c>
      <c r="AU204" s="215" t="s">
        <v>82</v>
      </c>
      <c r="AV204" s="14" t="s">
        <v>153</v>
      </c>
      <c r="AW204" s="14" t="s">
        <v>34</v>
      </c>
      <c r="AX204" s="14" t="s">
        <v>80</v>
      </c>
      <c r="AY204" s="215" t="s">
        <v>145</v>
      </c>
    </row>
    <row r="205" spans="1:65" s="2" customFormat="1" ht="14.45" customHeight="1">
      <c r="A205" s="36"/>
      <c r="B205" s="37"/>
      <c r="C205" s="180" t="s">
        <v>7</v>
      </c>
      <c r="D205" s="180" t="s">
        <v>148</v>
      </c>
      <c r="E205" s="181" t="s">
        <v>286</v>
      </c>
      <c r="F205" s="182" t="s">
        <v>287</v>
      </c>
      <c r="G205" s="183" t="s">
        <v>272</v>
      </c>
      <c r="H205" s="184">
        <v>85.6</v>
      </c>
      <c r="I205" s="185"/>
      <c r="J205" s="186">
        <f>ROUND(I205*H205,2)</f>
        <v>0</v>
      </c>
      <c r="K205" s="182" t="s">
        <v>152</v>
      </c>
      <c r="L205" s="41"/>
      <c r="M205" s="187" t="s">
        <v>21</v>
      </c>
      <c r="N205" s="188" t="s">
        <v>44</v>
      </c>
      <c r="O205" s="66"/>
      <c r="P205" s="189">
        <f>O205*H205</f>
        <v>0</v>
      </c>
      <c r="Q205" s="189">
        <v>0</v>
      </c>
      <c r="R205" s="189">
        <f>Q205*H205</f>
        <v>0</v>
      </c>
      <c r="S205" s="189">
        <v>0.0026</v>
      </c>
      <c r="T205" s="190">
        <f>S205*H205</f>
        <v>0.22255999999999998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251</v>
      </c>
      <c r="AT205" s="191" t="s">
        <v>148</v>
      </c>
      <c r="AU205" s="191" t="s">
        <v>82</v>
      </c>
      <c r="AY205" s="19" t="s">
        <v>145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251</v>
      </c>
      <c r="BM205" s="191" t="s">
        <v>288</v>
      </c>
    </row>
    <row r="206" spans="2:51" s="15" customFormat="1" ht="11.25">
      <c r="B206" s="216"/>
      <c r="C206" s="217"/>
      <c r="D206" s="195" t="s">
        <v>155</v>
      </c>
      <c r="E206" s="218" t="s">
        <v>21</v>
      </c>
      <c r="F206" s="219" t="s">
        <v>274</v>
      </c>
      <c r="G206" s="217"/>
      <c r="H206" s="218" t="s">
        <v>21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155</v>
      </c>
      <c r="AU206" s="225" t="s">
        <v>82</v>
      </c>
      <c r="AV206" s="15" t="s">
        <v>80</v>
      </c>
      <c r="AW206" s="15" t="s">
        <v>34</v>
      </c>
      <c r="AX206" s="15" t="s">
        <v>73</v>
      </c>
      <c r="AY206" s="225" t="s">
        <v>145</v>
      </c>
    </row>
    <row r="207" spans="2:51" s="13" customFormat="1" ht="11.25">
      <c r="B207" s="193"/>
      <c r="C207" s="194"/>
      <c r="D207" s="195" t="s">
        <v>155</v>
      </c>
      <c r="E207" s="196" t="s">
        <v>21</v>
      </c>
      <c r="F207" s="197" t="s">
        <v>289</v>
      </c>
      <c r="G207" s="194"/>
      <c r="H207" s="198">
        <v>85.6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155</v>
      </c>
      <c r="AU207" s="204" t="s">
        <v>82</v>
      </c>
      <c r="AV207" s="13" t="s">
        <v>82</v>
      </c>
      <c r="AW207" s="13" t="s">
        <v>34</v>
      </c>
      <c r="AX207" s="13" t="s">
        <v>73</v>
      </c>
      <c r="AY207" s="204" t="s">
        <v>145</v>
      </c>
    </row>
    <row r="208" spans="2:51" s="14" customFormat="1" ht="11.25">
      <c r="B208" s="205"/>
      <c r="C208" s="206"/>
      <c r="D208" s="195" t="s">
        <v>155</v>
      </c>
      <c r="E208" s="207" t="s">
        <v>21</v>
      </c>
      <c r="F208" s="208" t="s">
        <v>157</v>
      </c>
      <c r="G208" s="206"/>
      <c r="H208" s="209">
        <v>85.6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155</v>
      </c>
      <c r="AU208" s="215" t="s">
        <v>82</v>
      </c>
      <c r="AV208" s="14" t="s">
        <v>153</v>
      </c>
      <c r="AW208" s="14" t="s">
        <v>34</v>
      </c>
      <c r="AX208" s="14" t="s">
        <v>80</v>
      </c>
      <c r="AY208" s="215" t="s">
        <v>145</v>
      </c>
    </row>
    <row r="209" spans="1:65" s="2" customFormat="1" ht="14.45" customHeight="1">
      <c r="A209" s="36"/>
      <c r="B209" s="37"/>
      <c r="C209" s="180" t="s">
        <v>290</v>
      </c>
      <c r="D209" s="180" t="s">
        <v>148</v>
      </c>
      <c r="E209" s="181" t="s">
        <v>291</v>
      </c>
      <c r="F209" s="182" t="s">
        <v>292</v>
      </c>
      <c r="G209" s="183" t="s">
        <v>272</v>
      </c>
      <c r="H209" s="184">
        <v>121.6</v>
      </c>
      <c r="I209" s="185"/>
      <c r="J209" s="186">
        <f>ROUND(I209*H209,2)</f>
        <v>0</v>
      </c>
      <c r="K209" s="182" t="s">
        <v>152</v>
      </c>
      <c r="L209" s="41"/>
      <c r="M209" s="187" t="s">
        <v>21</v>
      </c>
      <c r="N209" s="188" t="s">
        <v>44</v>
      </c>
      <c r="O209" s="66"/>
      <c r="P209" s="189">
        <f>O209*H209</f>
        <v>0</v>
      </c>
      <c r="Q209" s="189">
        <v>0</v>
      </c>
      <c r="R209" s="189">
        <f>Q209*H209</f>
        <v>0</v>
      </c>
      <c r="S209" s="189">
        <v>0.01213</v>
      </c>
      <c r="T209" s="190">
        <f>S209*H209</f>
        <v>1.4750079999999999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251</v>
      </c>
      <c r="AT209" s="191" t="s">
        <v>148</v>
      </c>
      <c r="AU209" s="191" t="s">
        <v>82</v>
      </c>
      <c r="AY209" s="19" t="s">
        <v>145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80</v>
      </c>
      <c r="BK209" s="192">
        <f>ROUND(I209*H209,2)</f>
        <v>0</v>
      </c>
      <c r="BL209" s="19" t="s">
        <v>251</v>
      </c>
      <c r="BM209" s="191" t="s">
        <v>293</v>
      </c>
    </row>
    <row r="210" spans="2:51" s="15" customFormat="1" ht="11.25">
      <c r="B210" s="216"/>
      <c r="C210" s="217"/>
      <c r="D210" s="195" t="s">
        <v>155</v>
      </c>
      <c r="E210" s="218" t="s">
        <v>21</v>
      </c>
      <c r="F210" s="219" t="s">
        <v>274</v>
      </c>
      <c r="G210" s="217"/>
      <c r="H210" s="218" t="s">
        <v>21</v>
      </c>
      <c r="I210" s="220"/>
      <c r="J210" s="217"/>
      <c r="K210" s="217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155</v>
      </c>
      <c r="AU210" s="225" t="s">
        <v>82</v>
      </c>
      <c r="AV210" s="15" t="s">
        <v>80</v>
      </c>
      <c r="AW210" s="15" t="s">
        <v>34</v>
      </c>
      <c r="AX210" s="15" t="s">
        <v>73</v>
      </c>
      <c r="AY210" s="225" t="s">
        <v>145</v>
      </c>
    </row>
    <row r="211" spans="2:51" s="13" customFormat="1" ht="11.25">
      <c r="B211" s="193"/>
      <c r="C211" s="194"/>
      <c r="D211" s="195" t="s">
        <v>155</v>
      </c>
      <c r="E211" s="196" t="s">
        <v>21</v>
      </c>
      <c r="F211" s="197" t="s">
        <v>294</v>
      </c>
      <c r="G211" s="194"/>
      <c r="H211" s="198">
        <v>121.6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155</v>
      </c>
      <c r="AU211" s="204" t="s">
        <v>82</v>
      </c>
      <c r="AV211" s="13" t="s">
        <v>82</v>
      </c>
      <c r="AW211" s="13" t="s">
        <v>34</v>
      </c>
      <c r="AX211" s="13" t="s">
        <v>73</v>
      </c>
      <c r="AY211" s="204" t="s">
        <v>145</v>
      </c>
    </row>
    <row r="212" spans="2:51" s="14" customFormat="1" ht="11.25">
      <c r="B212" s="205"/>
      <c r="C212" s="206"/>
      <c r="D212" s="195" t="s">
        <v>155</v>
      </c>
      <c r="E212" s="207" t="s">
        <v>21</v>
      </c>
      <c r="F212" s="208" t="s">
        <v>157</v>
      </c>
      <c r="G212" s="206"/>
      <c r="H212" s="209">
        <v>121.6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155</v>
      </c>
      <c r="AU212" s="215" t="s">
        <v>82</v>
      </c>
      <c r="AV212" s="14" t="s">
        <v>153</v>
      </c>
      <c r="AW212" s="14" t="s">
        <v>34</v>
      </c>
      <c r="AX212" s="14" t="s">
        <v>80</v>
      </c>
      <c r="AY212" s="215" t="s">
        <v>145</v>
      </c>
    </row>
    <row r="213" spans="1:65" s="2" customFormat="1" ht="14.45" customHeight="1">
      <c r="A213" s="36"/>
      <c r="B213" s="37"/>
      <c r="C213" s="180" t="s">
        <v>295</v>
      </c>
      <c r="D213" s="180" t="s">
        <v>148</v>
      </c>
      <c r="E213" s="181" t="s">
        <v>296</v>
      </c>
      <c r="F213" s="182" t="s">
        <v>297</v>
      </c>
      <c r="G213" s="183" t="s">
        <v>272</v>
      </c>
      <c r="H213" s="184">
        <v>63.5</v>
      </c>
      <c r="I213" s="185"/>
      <c r="J213" s="186">
        <f>ROUND(I213*H213,2)</f>
        <v>0</v>
      </c>
      <c r="K213" s="182" t="s">
        <v>152</v>
      </c>
      <c r="L213" s="41"/>
      <c r="M213" s="187" t="s">
        <v>21</v>
      </c>
      <c r="N213" s="188" t="s">
        <v>44</v>
      </c>
      <c r="O213" s="66"/>
      <c r="P213" s="189">
        <f>O213*H213</f>
        <v>0</v>
      </c>
      <c r="Q213" s="189">
        <v>0</v>
      </c>
      <c r="R213" s="189">
        <f>Q213*H213</f>
        <v>0</v>
      </c>
      <c r="S213" s="189">
        <v>0.00394</v>
      </c>
      <c r="T213" s="190">
        <f>S213*H213</f>
        <v>0.25018999999999997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251</v>
      </c>
      <c r="AT213" s="191" t="s">
        <v>148</v>
      </c>
      <c r="AU213" s="191" t="s">
        <v>82</v>
      </c>
      <c r="AY213" s="19" t="s">
        <v>145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80</v>
      </c>
      <c r="BK213" s="192">
        <f>ROUND(I213*H213,2)</f>
        <v>0</v>
      </c>
      <c r="BL213" s="19" t="s">
        <v>251</v>
      </c>
      <c r="BM213" s="191" t="s">
        <v>298</v>
      </c>
    </row>
    <row r="214" spans="2:51" s="15" customFormat="1" ht="11.25">
      <c r="B214" s="216"/>
      <c r="C214" s="217"/>
      <c r="D214" s="195" t="s">
        <v>155</v>
      </c>
      <c r="E214" s="218" t="s">
        <v>21</v>
      </c>
      <c r="F214" s="219" t="s">
        <v>274</v>
      </c>
      <c r="G214" s="217"/>
      <c r="H214" s="218" t="s">
        <v>21</v>
      </c>
      <c r="I214" s="220"/>
      <c r="J214" s="217"/>
      <c r="K214" s="217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155</v>
      </c>
      <c r="AU214" s="225" t="s">
        <v>82</v>
      </c>
      <c r="AV214" s="15" t="s">
        <v>80</v>
      </c>
      <c r="AW214" s="15" t="s">
        <v>34</v>
      </c>
      <c r="AX214" s="15" t="s">
        <v>73</v>
      </c>
      <c r="AY214" s="225" t="s">
        <v>145</v>
      </c>
    </row>
    <row r="215" spans="2:51" s="13" customFormat="1" ht="11.25">
      <c r="B215" s="193"/>
      <c r="C215" s="194"/>
      <c r="D215" s="195" t="s">
        <v>155</v>
      </c>
      <c r="E215" s="196" t="s">
        <v>21</v>
      </c>
      <c r="F215" s="197" t="s">
        <v>299</v>
      </c>
      <c r="G215" s="194"/>
      <c r="H215" s="198">
        <v>63.5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155</v>
      </c>
      <c r="AU215" s="204" t="s">
        <v>82</v>
      </c>
      <c r="AV215" s="13" t="s">
        <v>82</v>
      </c>
      <c r="AW215" s="13" t="s">
        <v>34</v>
      </c>
      <c r="AX215" s="13" t="s">
        <v>73</v>
      </c>
      <c r="AY215" s="204" t="s">
        <v>145</v>
      </c>
    </row>
    <row r="216" spans="2:51" s="14" customFormat="1" ht="11.25">
      <c r="B216" s="205"/>
      <c r="C216" s="206"/>
      <c r="D216" s="195" t="s">
        <v>155</v>
      </c>
      <c r="E216" s="207" t="s">
        <v>21</v>
      </c>
      <c r="F216" s="208" t="s">
        <v>157</v>
      </c>
      <c r="G216" s="206"/>
      <c r="H216" s="209">
        <v>63.5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155</v>
      </c>
      <c r="AU216" s="215" t="s">
        <v>82</v>
      </c>
      <c r="AV216" s="14" t="s">
        <v>153</v>
      </c>
      <c r="AW216" s="14" t="s">
        <v>34</v>
      </c>
      <c r="AX216" s="14" t="s">
        <v>80</v>
      </c>
      <c r="AY216" s="215" t="s">
        <v>145</v>
      </c>
    </row>
    <row r="217" spans="2:63" s="12" customFormat="1" ht="22.9" customHeight="1">
      <c r="B217" s="164"/>
      <c r="C217" s="165"/>
      <c r="D217" s="166" t="s">
        <v>72</v>
      </c>
      <c r="E217" s="178" t="s">
        <v>300</v>
      </c>
      <c r="F217" s="178" t="s">
        <v>301</v>
      </c>
      <c r="G217" s="165"/>
      <c r="H217" s="165"/>
      <c r="I217" s="168"/>
      <c r="J217" s="179">
        <f>BK217</f>
        <v>0</v>
      </c>
      <c r="K217" s="165"/>
      <c r="L217" s="170"/>
      <c r="M217" s="171"/>
      <c r="N217" s="172"/>
      <c r="O217" s="172"/>
      <c r="P217" s="173">
        <f>SUM(P218:P223)</f>
        <v>0</v>
      </c>
      <c r="Q217" s="172"/>
      <c r="R217" s="173">
        <f>SUM(R218:R223)</f>
        <v>0</v>
      </c>
      <c r="S217" s="172"/>
      <c r="T217" s="174">
        <f>SUM(T218:T223)</f>
        <v>6.3691334500000005</v>
      </c>
      <c r="AR217" s="175" t="s">
        <v>82</v>
      </c>
      <c r="AT217" s="176" t="s">
        <v>72</v>
      </c>
      <c r="AU217" s="176" t="s">
        <v>80</v>
      </c>
      <c r="AY217" s="175" t="s">
        <v>145</v>
      </c>
      <c r="BK217" s="177">
        <f>SUM(BK218:BK223)</f>
        <v>0</v>
      </c>
    </row>
    <row r="218" spans="1:65" s="2" customFormat="1" ht="14.45" customHeight="1">
      <c r="A218" s="36"/>
      <c r="B218" s="37"/>
      <c r="C218" s="180" t="s">
        <v>302</v>
      </c>
      <c r="D218" s="180" t="s">
        <v>148</v>
      </c>
      <c r="E218" s="181" t="s">
        <v>303</v>
      </c>
      <c r="F218" s="182" t="s">
        <v>304</v>
      </c>
      <c r="G218" s="183" t="s">
        <v>173</v>
      </c>
      <c r="H218" s="184">
        <v>195.073</v>
      </c>
      <c r="I218" s="185"/>
      <c r="J218" s="186">
        <f>ROUND(I218*H218,2)</f>
        <v>0</v>
      </c>
      <c r="K218" s="182" t="s">
        <v>152</v>
      </c>
      <c r="L218" s="41"/>
      <c r="M218" s="187" t="s">
        <v>21</v>
      </c>
      <c r="N218" s="188" t="s">
        <v>44</v>
      </c>
      <c r="O218" s="66"/>
      <c r="P218" s="189">
        <f>O218*H218</f>
        <v>0</v>
      </c>
      <c r="Q218" s="189">
        <v>0</v>
      </c>
      <c r="R218" s="189">
        <f>Q218*H218</f>
        <v>0</v>
      </c>
      <c r="S218" s="189">
        <v>0.02465</v>
      </c>
      <c r="T218" s="190">
        <f>S218*H218</f>
        <v>4.80854945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251</v>
      </c>
      <c r="AT218" s="191" t="s">
        <v>148</v>
      </c>
      <c r="AU218" s="191" t="s">
        <v>82</v>
      </c>
      <c r="AY218" s="19" t="s">
        <v>145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251</v>
      </c>
      <c r="BM218" s="191" t="s">
        <v>305</v>
      </c>
    </row>
    <row r="219" spans="2:51" s="13" customFormat="1" ht="11.25">
      <c r="B219" s="193"/>
      <c r="C219" s="194"/>
      <c r="D219" s="195" t="s">
        <v>155</v>
      </c>
      <c r="E219" s="196" t="s">
        <v>21</v>
      </c>
      <c r="F219" s="197" t="s">
        <v>306</v>
      </c>
      <c r="G219" s="194"/>
      <c r="H219" s="198">
        <v>195.073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155</v>
      </c>
      <c r="AU219" s="204" t="s">
        <v>82</v>
      </c>
      <c r="AV219" s="13" t="s">
        <v>82</v>
      </c>
      <c r="AW219" s="13" t="s">
        <v>34</v>
      </c>
      <c r="AX219" s="13" t="s">
        <v>73</v>
      </c>
      <c r="AY219" s="204" t="s">
        <v>145</v>
      </c>
    </row>
    <row r="220" spans="2:51" s="14" customFormat="1" ht="11.25">
      <c r="B220" s="205"/>
      <c r="C220" s="206"/>
      <c r="D220" s="195" t="s">
        <v>155</v>
      </c>
      <c r="E220" s="207" t="s">
        <v>21</v>
      </c>
      <c r="F220" s="208" t="s">
        <v>157</v>
      </c>
      <c r="G220" s="206"/>
      <c r="H220" s="209">
        <v>195.073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155</v>
      </c>
      <c r="AU220" s="215" t="s">
        <v>82</v>
      </c>
      <c r="AV220" s="14" t="s">
        <v>153</v>
      </c>
      <c r="AW220" s="14" t="s">
        <v>34</v>
      </c>
      <c r="AX220" s="14" t="s">
        <v>80</v>
      </c>
      <c r="AY220" s="215" t="s">
        <v>145</v>
      </c>
    </row>
    <row r="221" spans="1:65" s="2" customFormat="1" ht="14.45" customHeight="1">
      <c r="A221" s="36"/>
      <c r="B221" s="37"/>
      <c r="C221" s="180" t="s">
        <v>307</v>
      </c>
      <c r="D221" s="180" t="s">
        <v>148</v>
      </c>
      <c r="E221" s="181" t="s">
        <v>308</v>
      </c>
      <c r="F221" s="182" t="s">
        <v>309</v>
      </c>
      <c r="G221" s="183" t="s">
        <v>173</v>
      </c>
      <c r="H221" s="184">
        <v>195.073</v>
      </c>
      <c r="I221" s="185"/>
      <c r="J221" s="186">
        <f>ROUND(I221*H221,2)</f>
        <v>0</v>
      </c>
      <c r="K221" s="182" t="s">
        <v>152</v>
      </c>
      <c r="L221" s="41"/>
      <c r="M221" s="187" t="s">
        <v>21</v>
      </c>
      <c r="N221" s="188" t="s">
        <v>44</v>
      </c>
      <c r="O221" s="66"/>
      <c r="P221" s="189">
        <f>O221*H221</f>
        <v>0</v>
      </c>
      <c r="Q221" s="189">
        <v>0</v>
      </c>
      <c r="R221" s="189">
        <f>Q221*H221</f>
        <v>0</v>
      </c>
      <c r="S221" s="189">
        <v>0.008</v>
      </c>
      <c r="T221" s="190">
        <f>S221*H221</f>
        <v>1.5605840000000002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1" t="s">
        <v>251</v>
      </c>
      <c r="AT221" s="191" t="s">
        <v>148</v>
      </c>
      <c r="AU221" s="191" t="s">
        <v>82</v>
      </c>
      <c r="AY221" s="19" t="s">
        <v>145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80</v>
      </c>
      <c r="BK221" s="192">
        <f>ROUND(I221*H221,2)</f>
        <v>0</v>
      </c>
      <c r="BL221" s="19" t="s">
        <v>251</v>
      </c>
      <c r="BM221" s="191" t="s">
        <v>310</v>
      </c>
    </row>
    <row r="222" spans="2:51" s="13" customFormat="1" ht="11.25">
      <c r="B222" s="193"/>
      <c r="C222" s="194"/>
      <c r="D222" s="195" t="s">
        <v>155</v>
      </c>
      <c r="E222" s="196" t="s">
        <v>21</v>
      </c>
      <c r="F222" s="197" t="s">
        <v>306</v>
      </c>
      <c r="G222" s="194"/>
      <c r="H222" s="198">
        <v>195.073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155</v>
      </c>
      <c r="AU222" s="204" t="s">
        <v>82</v>
      </c>
      <c r="AV222" s="13" t="s">
        <v>82</v>
      </c>
      <c r="AW222" s="13" t="s">
        <v>34</v>
      </c>
      <c r="AX222" s="13" t="s">
        <v>73</v>
      </c>
      <c r="AY222" s="204" t="s">
        <v>145</v>
      </c>
    </row>
    <row r="223" spans="2:51" s="14" customFormat="1" ht="11.25">
      <c r="B223" s="205"/>
      <c r="C223" s="206"/>
      <c r="D223" s="195" t="s">
        <v>155</v>
      </c>
      <c r="E223" s="207" t="s">
        <v>21</v>
      </c>
      <c r="F223" s="208" t="s">
        <v>157</v>
      </c>
      <c r="G223" s="206"/>
      <c r="H223" s="209">
        <v>195.073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155</v>
      </c>
      <c r="AU223" s="215" t="s">
        <v>82</v>
      </c>
      <c r="AV223" s="14" t="s">
        <v>153</v>
      </c>
      <c r="AW223" s="14" t="s">
        <v>34</v>
      </c>
      <c r="AX223" s="14" t="s">
        <v>80</v>
      </c>
      <c r="AY223" s="215" t="s">
        <v>145</v>
      </c>
    </row>
    <row r="224" spans="2:63" s="12" customFormat="1" ht="22.9" customHeight="1">
      <c r="B224" s="164"/>
      <c r="C224" s="165"/>
      <c r="D224" s="166" t="s">
        <v>72</v>
      </c>
      <c r="E224" s="178" t="s">
        <v>311</v>
      </c>
      <c r="F224" s="178" t="s">
        <v>312</v>
      </c>
      <c r="G224" s="165"/>
      <c r="H224" s="165"/>
      <c r="I224" s="168"/>
      <c r="J224" s="179">
        <f>BK224</f>
        <v>0</v>
      </c>
      <c r="K224" s="165"/>
      <c r="L224" s="170"/>
      <c r="M224" s="171"/>
      <c r="N224" s="172"/>
      <c r="O224" s="172"/>
      <c r="P224" s="173">
        <f>SUM(P225:P279)</f>
        <v>0</v>
      </c>
      <c r="Q224" s="172"/>
      <c r="R224" s="173">
        <f>SUM(R225:R279)</f>
        <v>0</v>
      </c>
      <c r="S224" s="172"/>
      <c r="T224" s="174">
        <f>SUM(T225:T279)</f>
        <v>74.40212</v>
      </c>
      <c r="AR224" s="175" t="s">
        <v>82</v>
      </c>
      <c r="AT224" s="176" t="s">
        <v>72</v>
      </c>
      <c r="AU224" s="176" t="s">
        <v>80</v>
      </c>
      <c r="AY224" s="175" t="s">
        <v>145</v>
      </c>
      <c r="BK224" s="177">
        <f>SUM(BK225:BK279)</f>
        <v>0</v>
      </c>
    </row>
    <row r="225" spans="1:65" s="2" customFormat="1" ht="14.45" customHeight="1">
      <c r="A225" s="36"/>
      <c r="B225" s="37"/>
      <c r="C225" s="180" t="s">
        <v>313</v>
      </c>
      <c r="D225" s="180" t="s">
        <v>148</v>
      </c>
      <c r="E225" s="181" t="s">
        <v>314</v>
      </c>
      <c r="F225" s="182" t="s">
        <v>315</v>
      </c>
      <c r="G225" s="183" t="s">
        <v>173</v>
      </c>
      <c r="H225" s="184">
        <v>1396.44</v>
      </c>
      <c r="I225" s="185"/>
      <c r="J225" s="186">
        <f>ROUND(I225*H225,2)</f>
        <v>0</v>
      </c>
      <c r="K225" s="182" t="s">
        <v>21</v>
      </c>
      <c r="L225" s="41"/>
      <c r="M225" s="187" t="s">
        <v>21</v>
      </c>
      <c r="N225" s="188" t="s">
        <v>44</v>
      </c>
      <c r="O225" s="66"/>
      <c r="P225" s="189">
        <f>O225*H225</f>
        <v>0</v>
      </c>
      <c r="Q225" s="189">
        <v>0</v>
      </c>
      <c r="R225" s="189">
        <f>Q225*H225</f>
        <v>0</v>
      </c>
      <c r="S225" s="189">
        <v>0.021</v>
      </c>
      <c r="T225" s="190">
        <f>S225*H225</f>
        <v>29.325240000000004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251</v>
      </c>
      <c r="AT225" s="191" t="s">
        <v>148</v>
      </c>
      <c r="AU225" s="191" t="s">
        <v>82</v>
      </c>
      <c r="AY225" s="19" t="s">
        <v>145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80</v>
      </c>
      <c r="BK225" s="192">
        <f>ROUND(I225*H225,2)</f>
        <v>0</v>
      </c>
      <c r="BL225" s="19" t="s">
        <v>251</v>
      </c>
      <c r="BM225" s="191" t="s">
        <v>316</v>
      </c>
    </row>
    <row r="226" spans="2:51" s="15" customFormat="1" ht="11.25">
      <c r="B226" s="216"/>
      <c r="C226" s="217"/>
      <c r="D226" s="195" t="s">
        <v>155</v>
      </c>
      <c r="E226" s="218" t="s">
        <v>21</v>
      </c>
      <c r="F226" s="219" t="s">
        <v>317</v>
      </c>
      <c r="G226" s="217"/>
      <c r="H226" s="218" t="s">
        <v>21</v>
      </c>
      <c r="I226" s="220"/>
      <c r="J226" s="217"/>
      <c r="K226" s="217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155</v>
      </c>
      <c r="AU226" s="225" t="s">
        <v>82</v>
      </c>
      <c r="AV226" s="15" t="s">
        <v>80</v>
      </c>
      <c r="AW226" s="15" t="s">
        <v>34</v>
      </c>
      <c r="AX226" s="15" t="s">
        <v>73</v>
      </c>
      <c r="AY226" s="225" t="s">
        <v>145</v>
      </c>
    </row>
    <row r="227" spans="2:51" s="13" customFormat="1" ht="11.25">
      <c r="B227" s="193"/>
      <c r="C227" s="194"/>
      <c r="D227" s="195" t="s">
        <v>155</v>
      </c>
      <c r="E227" s="196" t="s">
        <v>21</v>
      </c>
      <c r="F227" s="197" t="s">
        <v>318</v>
      </c>
      <c r="G227" s="194"/>
      <c r="H227" s="198">
        <v>378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155</v>
      </c>
      <c r="AU227" s="204" t="s">
        <v>82</v>
      </c>
      <c r="AV227" s="13" t="s">
        <v>82</v>
      </c>
      <c r="AW227" s="13" t="s">
        <v>34</v>
      </c>
      <c r="AX227" s="13" t="s">
        <v>73</v>
      </c>
      <c r="AY227" s="204" t="s">
        <v>145</v>
      </c>
    </row>
    <row r="228" spans="2:51" s="13" customFormat="1" ht="11.25">
      <c r="B228" s="193"/>
      <c r="C228" s="194"/>
      <c r="D228" s="195" t="s">
        <v>155</v>
      </c>
      <c r="E228" s="196" t="s">
        <v>21</v>
      </c>
      <c r="F228" s="197" t="s">
        <v>319</v>
      </c>
      <c r="G228" s="194"/>
      <c r="H228" s="198">
        <v>882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155</v>
      </c>
      <c r="AU228" s="204" t="s">
        <v>82</v>
      </c>
      <c r="AV228" s="13" t="s">
        <v>82</v>
      </c>
      <c r="AW228" s="13" t="s">
        <v>34</v>
      </c>
      <c r="AX228" s="13" t="s">
        <v>73</v>
      </c>
      <c r="AY228" s="204" t="s">
        <v>145</v>
      </c>
    </row>
    <row r="229" spans="2:51" s="13" customFormat="1" ht="11.25">
      <c r="B229" s="193"/>
      <c r="C229" s="194"/>
      <c r="D229" s="195" t="s">
        <v>155</v>
      </c>
      <c r="E229" s="196" t="s">
        <v>21</v>
      </c>
      <c r="F229" s="197" t="s">
        <v>320</v>
      </c>
      <c r="G229" s="194"/>
      <c r="H229" s="198">
        <v>11.7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155</v>
      </c>
      <c r="AU229" s="204" t="s">
        <v>82</v>
      </c>
      <c r="AV229" s="13" t="s">
        <v>82</v>
      </c>
      <c r="AW229" s="13" t="s">
        <v>34</v>
      </c>
      <c r="AX229" s="13" t="s">
        <v>73</v>
      </c>
      <c r="AY229" s="204" t="s">
        <v>145</v>
      </c>
    </row>
    <row r="230" spans="2:51" s="13" customFormat="1" ht="11.25">
      <c r="B230" s="193"/>
      <c r="C230" s="194"/>
      <c r="D230" s="195" t="s">
        <v>155</v>
      </c>
      <c r="E230" s="196" t="s">
        <v>21</v>
      </c>
      <c r="F230" s="197" t="s">
        <v>321</v>
      </c>
      <c r="G230" s="194"/>
      <c r="H230" s="198">
        <v>7.8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155</v>
      </c>
      <c r="AU230" s="204" t="s">
        <v>82</v>
      </c>
      <c r="AV230" s="13" t="s">
        <v>82</v>
      </c>
      <c r="AW230" s="13" t="s">
        <v>34</v>
      </c>
      <c r="AX230" s="13" t="s">
        <v>73</v>
      </c>
      <c r="AY230" s="204" t="s">
        <v>145</v>
      </c>
    </row>
    <row r="231" spans="2:51" s="13" customFormat="1" ht="11.25">
      <c r="B231" s="193"/>
      <c r="C231" s="194"/>
      <c r="D231" s="195" t="s">
        <v>155</v>
      </c>
      <c r="E231" s="196" t="s">
        <v>21</v>
      </c>
      <c r="F231" s="197" t="s">
        <v>322</v>
      </c>
      <c r="G231" s="194"/>
      <c r="H231" s="198">
        <v>114.636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155</v>
      </c>
      <c r="AU231" s="204" t="s">
        <v>82</v>
      </c>
      <c r="AV231" s="13" t="s">
        <v>82</v>
      </c>
      <c r="AW231" s="13" t="s">
        <v>34</v>
      </c>
      <c r="AX231" s="13" t="s">
        <v>73</v>
      </c>
      <c r="AY231" s="204" t="s">
        <v>145</v>
      </c>
    </row>
    <row r="232" spans="2:51" s="13" customFormat="1" ht="11.25">
      <c r="B232" s="193"/>
      <c r="C232" s="194"/>
      <c r="D232" s="195" t="s">
        <v>155</v>
      </c>
      <c r="E232" s="196" t="s">
        <v>21</v>
      </c>
      <c r="F232" s="197" t="s">
        <v>323</v>
      </c>
      <c r="G232" s="194"/>
      <c r="H232" s="198">
        <v>2.304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155</v>
      </c>
      <c r="AU232" s="204" t="s">
        <v>82</v>
      </c>
      <c r="AV232" s="13" t="s">
        <v>82</v>
      </c>
      <c r="AW232" s="13" t="s">
        <v>34</v>
      </c>
      <c r="AX232" s="13" t="s">
        <v>73</v>
      </c>
      <c r="AY232" s="204" t="s">
        <v>145</v>
      </c>
    </row>
    <row r="233" spans="2:51" s="14" customFormat="1" ht="11.25">
      <c r="B233" s="205"/>
      <c r="C233" s="206"/>
      <c r="D233" s="195" t="s">
        <v>155</v>
      </c>
      <c r="E233" s="207" t="s">
        <v>21</v>
      </c>
      <c r="F233" s="208" t="s">
        <v>157</v>
      </c>
      <c r="G233" s="206"/>
      <c r="H233" s="209">
        <v>1396.44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155</v>
      </c>
      <c r="AU233" s="215" t="s">
        <v>82</v>
      </c>
      <c r="AV233" s="14" t="s">
        <v>153</v>
      </c>
      <c r="AW233" s="14" t="s">
        <v>34</v>
      </c>
      <c r="AX233" s="14" t="s">
        <v>80</v>
      </c>
      <c r="AY233" s="215" t="s">
        <v>145</v>
      </c>
    </row>
    <row r="234" spans="1:65" s="2" customFormat="1" ht="14.45" customHeight="1">
      <c r="A234" s="36"/>
      <c r="B234" s="37"/>
      <c r="C234" s="180" t="s">
        <v>324</v>
      </c>
      <c r="D234" s="180" t="s">
        <v>148</v>
      </c>
      <c r="E234" s="181" t="s">
        <v>325</v>
      </c>
      <c r="F234" s="182" t="s">
        <v>326</v>
      </c>
      <c r="G234" s="183" t="s">
        <v>173</v>
      </c>
      <c r="H234" s="184">
        <v>1417.096</v>
      </c>
      <c r="I234" s="185"/>
      <c r="J234" s="186">
        <f>ROUND(I234*H234,2)</f>
        <v>0</v>
      </c>
      <c r="K234" s="182" t="s">
        <v>152</v>
      </c>
      <c r="L234" s="41"/>
      <c r="M234" s="187" t="s">
        <v>21</v>
      </c>
      <c r="N234" s="188" t="s">
        <v>44</v>
      </c>
      <c r="O234" s="66"/>
      <c r="P234" s="189">
        <f>O234*H234</f>
        <v>0</v>
      </c>
      <c r="Q234" s="189">
        <v>0</v>
      </c>
      <c r="R234" s="189">
        <f>Q234*H234</f>
        <v>0</v>
      </c>
      <c r="S234" s="189">
        <v>0.03</v>
      </c>
      <c r="T234" s="190">
        <f>S234*H234</f>
        <v>42.512879999999996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251</v>
      </c>
      <c r="AT234" s="191" t="s">
        <v>148</v>
      </c>
      <c r="AU234" s="191" t="s">
        <v>82</v>
      </c>
      <c r="AY234" s="19" t="s">
        <v>145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80</v>
      </c>
      <c r="BK234" s="192">
        <f>ROUND(I234*H234,2)</f>
        <v>0</v>
      </c>
      <c r="BL234" s="19" t="s">
        <v>251</v>
      </c>
      <c r="BM234" s="191" t="s">
        <v>327</v>
      </c>
    </row>
    <row r="235" spans="2:51" s="15" customFormat="1" ht="11.25">
      <c r="B235" s="216"/>
      <c r="C235" s="217"/>
      <c r="D235" s="195" t="s">
        <v>155</v>
      </c>
      <c r="E235" s="218" t="s">
        <v>21</v>
      </c>
      <c r="F235" s="219" t="s">
        <v>175</v>
      </c>
      <c r="G235" s="217"/>
      <c r="H235" s="218" t="s">
        <v>21</v>
      </c>
      <c r="I235" s="220"/>
      <c r="J235" s="217"/>
      <c r="K235" s="217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155</v>
      </c>
      <c r="AU235" s="225" t="s">
        <v>82</v>
      </c>
      <c r="AV235" s="15" t="s">
        <v>80</v>
      </c>
      <c r="AW235" s="15" t="s">
        <v>34</v>
      </c>
      <c r="AX235" s="15" t="s">
        <v>73</v>
      </c>
      <c r="AY235" s="225" t="s">
        <v>145</v>
      </c>
    </row>
    <row r="236" spans="2:51" s="15" customFormat="1" ht="11.25">
      <c r="B236" s="216"/>
      <c r="C236" s="217"/>
      <c r="D236" s="195" t="s">
        <v>155</v>
      </c>
      <c r="E236" s="218" t="s">
        <v>21</v>
      </c>
      <c r="F236" s="219" t="s">
        <v>176</v>
      </c>
      <c r="G236" s="217"/>
      <c r="H236" s="218" t="s">
        <v>21</v>
      </c>
      <c r="I236" s="220"/>
      <c r="J236" s="217"/>
      <c r="K236" s="217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155</v>
      </c>
      <c r="AU236" s="225" t="s">
        <v>82</v>
      </c>
      <c r="AV236" s="15" t="s">
        <v>80</v>
      </c>
      <c r="AW236" s="15" t="s">
        <v>34</v>
      </c>
      <c r="AX236" s="15" t="s">
        <v>73</v>
      </c>
      <c r="AY236" s="225" t="s">
        <v>145</v>
      </c>
    </row>
    <row r="237" spans="2:51" s="13" customFormat="1" ht="11.25">
      <c r="B237" s="193"/>
      <c r="C237" s="194"/>
      <c r="D237" s="195" t="s">
        <v>155</v>
      </c>
      <c r="E237" s="196" t="s">
        <v>21</v>
      </c>
      <c r="F237" s="197" t="s">
        <v>328</v>
      </c>
      <c r="G237" s="194"/>
      <c r="H237" s="198">
        <v>779.123</v>
      </c>
      <c r="I237" s="199"/>
      <c r="J237" s="194"/>
      <c r="K237" s="194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155</v>
      </c>
      <c r="AU237" s="204" t="s">
        <v>82</v>
      </c>
      <c r="AV237" s="13" t="s">
        <v>82</v>
      </c>
      <c r="AW237" s="13" t="s">
        <v>34</v>
      </c>
      <c r="AX237" s="13" t="s">
        <v>73</v>
      </c>
      <c r="AY237" s="204" t="s">
        <v>145</v>
      </c>
    </row>
    <row r="238" spans="2:51" s="16" customFormat="1" ht="11.25">
      <c r="B238" s="226"/>
      <c r="C238" s="227"/>
      <c r="D238" s="195" t="s">
        <v>155</v>
      </c>
      <c r="E238" s="228" t="s">
        <v>21</v>
      </c>
      <c r="F238" s="229" t="s">
        <v>179</v>
      </c>
      <c r="G238" s="227"/>
      <c r="H238" s="230">
        <v>779.123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155</v>
      </c>
      <c r="AU238" s="236" t="s">
        <v>82</v>
      </c>
      <c r="AV238" s="16" t="s">
        <v>162</v>
      </c>
      <c r="AW238" s="16" t="s">
        <v>34</v>
      </c>
      <c r="AX238" s="16" t="s">
        <v>73</v>
      </c>
      <c r="AY238" s="236" t="s">
        <v>145</v>
      </c>
    </row>
    <row r="239" spans="2:51" s="15" customFormat="1" ht="11.25">
      <c r="B239" s="216"/>
      <c r="C239" s="217"/>
      <c r="D239" s="195" t="s">
        <v>155</v>
      </c>
      <c r="E239" s="218" t="s">
        <v>21</v>
      </c>
      <c r="F239" s="219" t="s">
        <v>180</v>
      </c>
      <c r="G239" s="217"/>
      <c r="H239" s="218" t="s">
        <v>21</v>
      </c>
      <c r="I239" s="220"/>
      <c r="J239" s="217"/>
      <c r="K239" s="217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155</v>
      </c>
      <c r="AU239" s="225" t="s">
        <v>82</v>
      </c>
      <c r="AV239" s="15" t="s">
        <v>80</v>
      </c>
      <c r="AW239" s="15" t="s">
        <v>34</v>
      </c>
      <c r="AX239" s="15" t="s">
        <v>73</v>
      </c>
      <c r="AY239" s="225" t="s">
        <v>145</v>
      </c>
    </row>
    <row r="240" spans="2:51" s="13" customFormat="1" ht="11.25">
      <c r="B240" s="193"/>
      <c r="C240" s="194"/>
      <c r="D240" s="195" t="s">
        <v>155</v>
      </c>
      <c r="E240" s="196" t="s">
        <v>21</v>
      </c>
      <c r="F240" s="197" t="s">
        <v>329</v>
      </c>
      <c r="G240" s="194"/>
      <c r="H240" s="198">
        <v>306.034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155</v>
      </c>
      <c r="AU240" s="204" t="s">
        <v>82</v>
      </c>
      <c r="AV240" s="13" t="s">
        <v>82</v>
      </c>
      <c r="AW240" s="13" t="s">
        <v>34</v>
      </c>
      <c r="AX240" s="13" t="s">
        <v>73</v>
      </c>
      <c r="AY240" s="204" t="s">
        <v>145</v>
      </c>
    </row>
    <row r="241" spans="2:51" s="13" customFormat="1" ht="11.25">
      <c r="B241" s="193"/>
      <c r="C241" s="194"/>
      <c r="D241" s="195" t="s">
        <v>155</v>
      </c>
      <c r="E241" s="196" t="s">
        <v>21</v>
      </c>
      <c r="F241" s="197" t="s">
        <v>330</v>
      </c>
      <c r="G241" s="194"/>
      <c r="H241" s="198">
        <v>-20.28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155</v>
      </c>
      <c r="AU241" s="204" t="s">
        <v>82</v>
      </c>
      <c r="AV241" s="13" t="s">
        <v>82</v>
      </c>
      <c r="AW241" s="13" t="s">
        <v>34</v>
      </c>
      <c r="AX241" s="13" t="s">
        <v>73</v>
      </c>
      <c r="AY241" s="204" t="s">
        <v>145</v>
      </c>
    </row>
    <row r="242" spans="2:51" s="13" customFormat="1" ht="11.25">
      <c r="B242" s="193"/>
      <c r="C242" s="194"/>
      <c r="D242" s="195" t="s">
        <v>155</v>
      </c>
      <c r="E242" s="196" t="s">
        <v>21</v>
      </c>
      <c r="F242" s="197" t="s">
        <v>331</v>
      </c>
      <c r="G242" s="194"/>
      <c r="H242" s="198">
        <v>-4.914</v>
      </c>
      <c r="I242" s="199"/>
      <c r="J242" s="194"/>
      <c r="K242" s="194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155</v>
      </c>
      <c r="AU242" s="204" t="s">
        <v>82</v>
      </c>
      <c r="AV242" s="13" t="s">
        <v>82</v>
      </c>
      <c r="AW242" s="13" t="s">
        <v>34</v>
      </c>
      <c r="AX242" s="13" t="s">
        <v>73</v>
      </c>
      <c r="AY242" s="204" t="s">
        <v>145</v>
      </c>
    </row>
    <row r="243" spans="2:51" s="13" customFormat="1" ht="11.25">
      <c r="B243" s="193"/>
      <c r="C243" s="194"/>
      <c r="D243" s="195" t="s">
        <v>155</v>
      </c>
      <c r="E243" s="196" t="s">
        <v>21</v>
      </c>
      <c r="F243" s="197" t="s">
        <v>332</v>
      </c>
      <c r="G243" s="194"/>
      <c r="H243" s="198">
        <v>-4.527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155</v>
      </c>
      <c r="AU243" s="204" t="s">
        <v>82</v>
      </c>
      <c r="AV243" s="13" t="s">
        <v>82</v>
      </c>
      <c r="AW243" s="13" t="s">
        <v>34</v>
      </c>
      <c r="AX243" s="13" t="s">
        <v>73</v>
      </c>
      <c r="AY243" s="204" t="s">
        <v>145</v>
      </c>
    </row>
    <row r="244" spans="2:51" s="16" customFormat="1" ht="11.25">
      <c r="B244" s="226"/>
      <c r="C244" s="227"/>
      <c r="D244" s="195" t="s">
        <v>155</v>
      </c>
      <c r="E244" s="228" t="s">
        <v>21</v>
      </c>
      <c r="F244" s="229" t="s">
        <v>179</v>
      </c>
      <c r="G244" s="227"/>
      <c r="H244" s="230">
        <v>276.313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AT244" s="236" t="s">
        <v>155</v>
      </c>
      <c r="AU244" s="236" t="s">
        <v>82</v>
      </c>
      <c r="AV244" s="16" t="s">
        <v>162</v>
      </c>
      <c r="AW244" s="16" t="s">
        <v>34</v>
      </c>
      <c r="AX244" s="16" t="s">
        <v>73</v>
      </c>
      <c r="AY244" s="236" t="s">
        <v>145</v>
      </c>
    </row>
    <row r="245" spans="2:51" s="15" customFormat="1" ht="11.25">
      <c r="B245" s="216"/>
      <c r="C245" s="217"/>
      <c r="D245" s="195" t="s">
        <v>155</v>
      </c>
      <c r="E245" s="218" t="s">
        <v>21</v>
      </c>
      <c r="F245" s="219" t="s">
        <v>183</v>
      </c>
      <c r="G245" s="217"/>
      <c r="H245" s="218" t="s">
        <v>21</v>
      </c>
      <c r="I245" s="220"/>
      <c r="J245" s="217"/>
      <c r="K245" s="217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155</v>
      </c>
      <c r="AU245" s="225" t="s">
        <v>82</v>
      </c>
      <c r="AV245" s="15" t="s">
        <v>80</v>
      </c>
      <c r="AW245" s="15" t="s">
        <v>34</v>
      </c>
      <c r="AX245" s="15" t="s">
        <v>73</v>
      </c>
      <c r="AY245" s="225" t="s">
        <v>145</v>
      </c>
    </row>
    <row r="246" spans="2:51" s="13" customFormat="1" ht="11.25">
      <c r="B246" s="193"/>
      <c r="C246" s="194"/>
      <c r="D246" s="195" t="s">
        <v>155</v>
      </c>
      <c r="E246" s="196" t="s">
        <v>21</v>
      </c>
      <c r="F246" s="197" t="s">
        <v>333</v>
      </c>
      <c r="G246" s="194"/>
      <c r="H246" s="198">
        <v>296.76</v>
      </c>
      <c r="I246" s="199"/>
      <c r="J246" s="194"/>
      <c r="K246" s="194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155</v>
      </c>
      <c r="AU246" s="204" t="s">
        <v>82</v>
      </c>
      <c r="AV246" s="13" t="s">
        <v>82</v>
      </c>
      <c r="AW246" s="13" t="s">
        <v>34</v>
      </c>
      <c r="AX246" s="13" t="s">
        <v>73</v>
      </c>
      <c r="AY246" s="204" t="s">
        <v>145</v>
      </c>
    </row>
    <row r="247" spans="2:51" s="13" customFormat="1" ht="11.25">
      <c r="B247" s="193"/>
      <c r="C247" s="194"/>
      <c r="D247" s="195" t="s">
        <v>155</v>
      </c>
      <c r="E247" s="196" t="s">
        <v>21</v>
      </c>
      <c r="F247" s="197" t="s">
        <v>330</v>
      </c>
      <c r="G247" s="194"/>
      <c r="H247" s="198">
        <v>-20.28</v>
      </c>
      <c r="I247" s="199"/>
      <c r="J247" s="194"/>
      <c r="K247" s="194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155</v>
      </c>
      <c r="AU247" s="204" t="s">
        <v>82</v>
      </c>
      <c r="AV247" s="13" t="s">
        <v>82</v>
      </c>
      <c r="AW247" s="13" t="s">
        <v>34</v>
      </c>
      <c r="AX247" s="13" t="s">
        <v>73</v>
      </c>
      <c r="AY247" s="204" t="s">
        <v>145</v>
      </c>
    </row>
    <row r="248" spans="2:51" s="13" customFormat="1" ht="11.25">
      <c r="B248" s="193"/>
      <c r="C248" s="194"/>
      <c r="D248" s="195" t="s">
        <v>155</v>
      </c>
      <c r="E248" s="196" t="s">
        <v>21</v>
      </c>
      <c r="F248" s="197" t="s">
        <v>334</v>
      </c>
      <c r="G248" s="194"/>
      <c r="H248" s="198">
        <v>-6.72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155</v>
      </c>
      <c r="AU248" s="204" t="s">
        <v>82</v>
      </c>
      <c r="AV248" s="13" t="s">
        <v>82</v>
      </c>
      <c r="AW248" s="13" t="s">
        <v>34</v>
      </c>
      <c r="AX248" s="13" t="s">
        <v>73</v>
      </c>
      <c r="AY248" s="204" t="s">
        <v>145</v>
      </c>
    </row>
    <row r="249" spans="2:51" s="16" customFormat="1" ht="11.25">
      <c r="B249" s="226"/>
      <c r="C249" s="227"/>
      <c r="D249" s="195" t="s">
        <v>155</v>
      </c>
      <c r="E249" s="228" t="s">
        <v>21</v>
      </c>
      <c r="F249" s="229" t="s">
        <v>179</v>
      </c>
      <c r="G249" s="227"/>
      <c r="H249" s="230">
        <v>269.76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AT249" s="236" t="s">
        <v>155</v>
      </c>
      <c r="AU249" s="236" t="s">
        <v>82</v>
      </c>
      <c r="AV249" s="16" t="s">
        <v>162</v>
      </c>
      <c r="AW249" s="16" t="s">
        <v>34</v>
      </c>
      <c r="AX249" s="16" t="s">
        <v>73</v>
      </c>
      <c r="AY249" s="236" t="s">
        <v>145</v>
      </c>
    </row>
    <row r="250" spans="2:51" s="15" customFormat="1" ht="11.25">
      <c r="B250" s="216"/>
      <c r="C250" s="217"/>
      <c r="D250" s="195" t="s">
        <v>155</v>
      </c>
      <c r="E250" s="218" t="s">
        <v>21</v>
      </c>
      <c r="F250" s="219" t="s">
        <v>261</v>
      </c>
      <c r="G250" s="217"/>
      <c r="H250" s="218" t="s">
        <v>21</v>
      </c>
      <c r="I250" s="220"/>
      <c r="J250" s="217"/>
      <c r="K250" s="217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155</v>
      </c>
      <c r="AU250" s="225" t="s">
        <v>82</v>
      </c>
      <c r="AV250" s="15" t="s">
        <v>80</v>
      </c>
      <c r="AW250" s="15" t="s">
        <v>34</v>
      </c>
      <c r="AX250" s="15" t="s">
        <v>73</v>
      </c>
      <c r="AY250" s="225" t="s">
        <v>145</v>
      </c>
    </row>
    <row r="251" spans="2:51" s="13" customFormat="1" ht="11.25">
      <c r="B251" s="193"/>
      <c r="C251" s="194"/>
      <c r="D251" s="195" t="s">
        <v>155</v>
      </c>
      <c r="E251" s="196" t="s">
        <v>21</v>
      </c>
      <c r="F251" s="197" t="s">
        <v>335</v>
      </c>
      <c r="G251" s="194"/>
      <c r="H251" s="198">
        <v>91.9</v>
      </c>
      <c r="I251" s="199"/>
      <c r="J251" s="194"/>
      <c r="K251" s="194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155</v>
      </c>
      <c r="AU251" s="204" t="s">
        <v>82</v>
      </c>
      <c r="AV251" s="13" t="s">
        <v>82</v>
      </c>
      <c r="AW251" s="13" t="s">
        <v>34</v>
      </c>
      <c r="AX251" s="13" t="s">
        <v>73</v>
      </c>
      <c r="AY251" s="204" t="s">
        <v>145</v>
      </c>
    </row>
    <row r="252" spans="2:51" s="16" customFormat="1" ht="11.25">
      <c r="B252" s="226"/>
      <c r="C252" s="227"/>
      <c r="D252" s="195" t="s">
        <v>155</v>
      </c>
      <c r="E252" s="228" t="s">
        <v>21</v>
      </c>
      <c r="F252" s="229" t="s">
        <v>179</v>
      </c>
      <c r="G252" s="227"/>
      <c r="H252" s="230">
        <v>91.9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155</v>
      </c>
      <c r="AU252" s="236" t="s">
        <v>82</v>
      </c>
      <c r="AV252" s="16" t="s">
        <v>162</v>
      </c>
      <c r="AW252" s="16" t="s">
        <v>34</v>
      </c>
      <c r="AX252" s="16" t="s">
        <v>73</v>
      </c>
      <c r="AY252" s="236" t="s">
        <v>145</v>
      </c>
    </row>
    <row r="253" spans="2:51" s="14" customFormat="1" ht="11.25">
      <c r="B253" s="205"/>
      <c r="C253" s="206"/>
      <c r="D253" s="195" t="s">
        <v>155</v>
      </c>
      <c r="E253" s="207" t="s">
        <v>21</v>
      </c>
      <c r="F253" s="208" t="s">
        <v>157</v>
      </c>
      <c r="G253" s="206"/>
      <c r="H253" s="209">
        <v>1417.096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155</v>
      </c>
      <c r="AU253" s="215" t="s">
        <v>82</v>
      </c>
      <c r="AV253" s="14" t="s">
        <v>153</v>
      </c>
      <c r="AW253" s="14" t="s">
        <v>34</v>
      </c>
      <c r="AX253" s="14" t="s">
        <v>80</v>
      </c>
      <c r="AY253" s="215" t="s">
        <v>145</v>
      </c>
    </row>
    <row r="254" spans="1:65" s="2" customFormat="1" ht="14.45" customHeight="1">
      <c r="A254" s="36"/>
      <c r="B254" s="37"/>
      <c r="C254" s="180" t="s">
        <v>336</v>
      </c>
      <c r="D254" s="180" t="s">
        <v>148</v>
      </c>
      <c r="E254" s="181" t="s">
        <v>337</v>
      </c>
      <c r="F254" s="182" t="s">
        <v>338</v>
      </c>
      <c r="G254" s="183" t="s">
        <v>160</v>
      </c>
      <c r="H254" s="184">
        <v>4</v>
      </c>
      <c r="I254" s="185"/>
      <c r="J254" s="186">
        <f>ROUND(I254*H254,2)</f>
        <v>0</v>
      </c>
      <c r="K254" s="182" t="s">
        <v>152</v>
      </c>
      <c r="L254" s="41"/>
      <c r="M254" s="187" t="s">
        <v>21</v>
      </c>
      <c r="N254" s="188" t="s">
        <v>44</v>
      </c>
      <c r="O254" s="66"/>
      <c r="P254" s="189">
        <f>O254*H254</f>
        <v>0</v>
      </c>
      <c r="Q254" s="189">
        <v>0</v>
      </c>
      <c r="R254" s="189">
        <f>Q254*H254</f>
        <v>0</v>
      </c>
      <c r="S254" s="189">
        <v>0.024</v>
      </c>
      <c r="T254" s="190">
        <f>S254*H254</f>
        <v>0.096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1" t="s">
        <v>251</v>
      </c>
      <c r="AT254" s="191" t="s">
        <v>148</v>
      </c>
      <c r="AU254" s="191" t="s">
        <v>82</v>
      </c>
      <c r="AY254" s="19" t="s">
        <v>145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80</v>
      </c>
      <c r="BK254" s="192">
        <f>ROUND(I254*H254,2)</f>
        <v>0</v>
      </c>
      <c r="BL254" s="19" t="s">
        <v>251</v>
      </c>
      <c r="BM254" s="191" t="s">
        <v>339</v>
      </c>
    </row>
    <row r="255" spans="1:65" s="2" customFormat="1" ht="14.45" customHeight="1">
      <c r="A255" s="36"/>
      <c r="B255" s="37"/>
      <c r="C255" s="180" t="s">
        <v>340</v>
      </c>
      <c r="D255" s="180" t="s">
        <v>148</v>
      </c>
      <c r="E255" s="181" t="s">
        <v>341</v>
      </c>
      <c r="F255" s="182" t="s">
        <v>342</v>
      </c>
      <c r="G255" s="183" t="s">
        <v>160</v>
      </c>
      <c r="H255" s="184">
        <v>4</v>
      </c>
      <c r="I255" s="185"/>
      <c r="J255" s="186">
        <f>ROUND(I255*H255,2)</f>
        <v>0</v>
      </c>
      <c r="K255" s="182" t="s">
        <v>152</v>
      </c>
      <c r="L255" s="41"/>
      <c r="M255" s="187" t="s">
        <v>21</v>
      </c>
      <c r="N255" s="188" t="s">
        <v>44</v>
      </c>
      <c r="O255" s="66"/>
      <c r="P255" s="189">
        <f>O255*H255</f>
        <v>0</v>
      </c>
      <c r="Q255" s="189">
        <v>0</v>
      </c>
      <c r="R255" s="189">
        <f>Q255*H255</f>
        <v>0</v>
      </c>
      <c r="S255" s="189">
        <v>0.035</v>
      </c>
      <c r="T255" s="190">
        <f>S255*H255</f>
        <v>0.14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1" t="s">
        <v>251</v>
      </c>
      <c r="AT255" s="191" t="s">
        <v>148</v>
      </c>
      <c r="AU255" s="191" t="s">
        <v>82</v>
      </c>
      <c r="AY255" s="19" t="s">
        <v>145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80</v>
      </c>
      <c r="BK255" s="192">
        <f>ROUND(I255*H255,2)</f>
        <v>0</v>
      </c>
      <c r="BL255" s="19" t="s">
        <v>251</v>
      </c>
      <c r="BM255" s="191" t="s">
        <v>343</v>
      </c>
    </row>
    <row r="256" spans="1:65" s="2" customFormat="1" ht="14.45" customHeight="1">
      <c r="A256" s="36"/>
      <c r="B256" s="37"/>
      <c r="C256" s="180" t="s">
        <v>344</v>
      </c>
      <c r="D256" s="180" t="s">
        <v>148</v>
      </c>
      <c r="E256" s="181" t="s">
        <v>345</v>
      </c>
      <c r="F256" s="182" t="s">
        <v>346</v>
      </c>
      <c r="G256" s="183" t="s">
        <v>160</v>
      </c>
      <c r="H256" s="184">
        <v>4</v>
      </c>
      <c r="I256" s="185"/>
      <c r="J256" s="186">
        <f>ROUND(I256*H256,2)</f>
        <v>0</v>
      </c>
      <c r="K256" s="182" t="s">
        <v>152</v>
      </c>
      <c r="L256" s="41"/>
      <c r="M256" s="187" t="s">
        <v>21</v>
      </c>
      <c r="N256" s="188" t="s">
        <v>44</v>
      </c>
      <c r="O256" s="66"/>
      <c r="P256" s="189">
        <f>O256*H256</f>
        <v>0</v>
      </c>
      <c r="Q256" s="189">
        <v>0</v>
      </c>
      <c r="R256" s="189">
        <f>Q256*H256</f>
        <v>0</v>
      </c>
      <c r="S256" s="189">
        <v>0.081</v>
      </c>
      <c r="T256" s="190">
        <f>S256*H256</f>
        <v>0.324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1" t="s">
        <v>251</v>
      </c>
      <c r="AT256" s="191" t="s">
        <v>148</v>
      </c>
      <c r="AU256" s="191" t="s">
        <v>82</v>
      </c>
      <c r="AY256" s="19" t="s">
        <v>145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80</v>
      </c>
      <c r="BK256" s="192">
        <f>ROUND(I256*H256,2)</f>
        <v>0</v>
      </c>
      <c r="BL256" s="19" t="s">
        <v>251</v>
      </c>
      <c r="BM256" s="191" t="s">
        <v>347</v>
      </c>
    </row>
    <row r="257" spans="2:51" s="15" customFormat="1" ht="11.25">
      <c r="B257" s="216"/>
      <c r="C257" s="217"/>
      <c r="D257" s="195" t="s">
        <v>155</v>
      </c>
      <c r="E257" s="218" t="s">
        <v>21</v>
      </c>
      <c r="F257" s="219" t="s">
        <v>348</v>
      </c>
      <c r="G257" s="217"/>
      <c r="H257" s="218" t="s">
        <v>21</v>
      </c>
      <c r="I257" s="220"/>
      <c r="J257" s="217"/>
      <c r="K257" s="217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155</v>
      </c>
      <c r="AU257" s="225" t="s">
        <v>82</v>
      </c>
      <c r="AV257" s="15" t="s">
        <v>80</v>
      </c>
      <c r="AW257" s="15" t="s">
        <v>34</v>
      </c>
      <c r="AX257" s="15" t="s">
        <v>73</v>
      </c>
      <c r="AY257" s="225" t="s">
        <v>145</v>
      </c>
    </row>
    <row r="258" spans="2:51" s="13" customFormat="1" ht="11.25">
      <c r="B258" s="193"/>
      <c r="C258" s="194"/>
      <c r="D258" s="195" t="s">
        <v>155</v>
      </c>
      <c r="E258" s="196" t="s">
        <v>21</v>
      </c>
      <c r="F258" s="197" t="s">
        <v>349</v>
      </c>
      <c r="G258" s="194"/>
      <c r="H258" s="198">
        <v>4</v>
      </c>
      <c r="I258" s="199"/>
      <c r="J258" s="194"/>
      <c r="K258" s="194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155</v>
      </c>
      <c r="AU258" s="204" t="s">
        <v>82</v>
      </c>
      <c r="AV258" s="13" t="s">
        <v>82</v>
      </c>
      <c r="AW258" s="13" t="s">
        <v>34</v>
      </c>
      <c r="AX258" s="13" t="s">
        <v>73</v>
      </c>
      <c r="AY258" s="204" t="s">
        <v>145</v>
      </c>
    </row>
    <row r="259" spans="2:51" s="14" customFormat="1" ht="11.25">
      <c r="B259" s="205"/>
      <c r="C259" s="206"/>
      <c r="D259" s="195" t="s">
        <v>155</v>
      </c>
      <c r="E259" s="207" t="s">
        <v>21</v>
      </c>
      <c r="F259" s="208" t="s">
        <v>157</v>
      </c>
      <c r="G259" s="206"/>
      <c r="H259" s="209">
        <v>4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155</v>
      </c>
      <c r="AU259" s="215" t="s">
        <v>82</v>
      </c>
      <c r="AV259" s="14" t="s">
        <v>153</v>
      </c>
      <c r="AW259" s="14" t="s">
        <v>34</v>
      </c>
      <c r="AX259" s="14" t="s">
        <v>80</v>
      </c>
      <c r="AY259" s="215" t="s">
        <v>145</v>
      </c>
    </row>
    <row r="260" spans="1:65" s="2" customFormat="1" ht="14.45" customHeight="1">
      <c r="A260" s="36"/>
      <c r="B260" s="37"/>
      <c r="C260" s="180" t="s">
        <v>350</v>
      </c>
      <c r="D260" s="180" t="s">
        <v>148</v>
      </c>
      <c r="E260" s="181" t="s">
        <v>351</v>
      </c>
      <c r="F260" s="182" t="s">
        <v>352</v>
      </c>
      <c r="G260" s="183" t="s">
        <v>160</v>
      </c>
      <c r="H260" s="184">
        <v>1</v>
      </c>
      <c r="I260" s="185"/>
      <c r="J260" s="186">
        <f>ROUND(I260*H260,2)</f>
        <v>0</v>
      </c>
      <c r="K260" s="182" t="s">
        <v>152</v>
      </c>
      <c r="L260" s="41"/>
      <c r="M260" s="187" t="s">
        <v>21</v>
      </c>
      <c r="N260" s="188" t="s">
        <v>44</v>
      </c>
      <c r="O260" s="66"/>
      <c r="P260" s="189">
        <f>O260*H260</f>
        <v>0</v>
      </c>
      <c r="Q260" s="189">
        <v>0</v>
      </c>
      <c r="R260" s="189">
        <f>Q260*H260</f>
        <v>0</v>
      </c>
      <c r="S260" s="189">
        <v>0.27</v>
      </c>
      <c r="T260" s="190">
        <f>S260*H260</f>
        <v>0.27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1" t="s">
        <v>251</v>
      </c>
      <c r="AT260" s="191" t="s">
        <v>148</v>
      </c>
      <c r="AU260" s="191" t="s">
        <v>82</v>
      </c>
      <c r="AY260" s="19" t="s">
        <v>145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9" t="s">
        <v>80</v>
      </c>
      <c r="BK260" s="192">
        <f>ROUND(I260*H260,2)</f>
        <v>0</v>
      </c>
      <c r="BL260" s="19" t="s">
        <v>251</v>
      </c>
      <c r="BM260" s="191" t="s">
        <v>353</v>
      </c>
    </row>
    <row r="261" spans="2:51" s="15" customFormat="1" ht="11.25">
      <c r="B261" s="216"/>
      <c r="C261" s="217"/>
      <c r="D261" s="195" t="s">
        <v>155</v>
      </c>
      <c r="E261" s="218" t="s">
        <v>21</v>
      </c>
      <c r="F261" s="219" t="s">
        <v>348</v>
      </c>
      <c r="G261" s="217"/>
      <c r="H261" s="218" t="s">
        <v>21</v>
      </c>
      <c r="I261" s="220"/>
      <c r="J261" s="217"/>
      <c r="K261" s="217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155</v>
      </c>
      <c r="AU261" s="225" t="s">
        <v>82</v>
      </c>
      <c r="AV261" s="15" t="s">
        <v>80</v>
      </c>
      <c r="AW261" s="15" t="s">
        <v>34</v>
      </c>
      <c r="AX261" s="15" t="s">
        <v>73</v>
      </c>
      <c r="AY261" s="225" t="s">
        <v>145</v>
      </c>
    </row>
    <row r="262" spans="2:51" s="13" customFormat="1" ht="11.25">
      <c r="B262" s="193"/>
      <c r="C262" s="194"/>
      <c r="D262" s="195" t="s">
        <v>155</v>
      </c>
      <c r="E262" s="196" t="s">
        <v>21</v>
      </c>
      <c r="F262" s="197" t="s">
        <v>354</v>
      </c>
      <c r="G262" s="194"/>
      <c r="H262" s="198">
        <v>1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155</v>
      </c>
      <c r="AU262" s="204" t="s">
        <v>82</v>
      </c>
      <c r="AV262" s="13" t="s">
        <v>82</v>
      </c>
      <c r="AW262" s="13" t="s">
        <v>34</v>
      </c>
      <c r="AX262" s="13" t="s">
        <v>73</v>
      </c>
      <c r="AY262" s="204" t="s">
        <v>145</v>
      </c>
    </row>
    <row r="263" spans="2:51" s="14" customFormat="1" ht="11.25">
      <c r="B263" s="205"/>
      <c r="C263" s="206"/>
      <c r="D263" s="195" t="s">
        <v>155</v>
      </c>
      <c r="E263" s="207" t="s">
        <v>21</v>
      </c>
      <c r="F263" s="208" t="s">
        <v>157</v>
      </c>
      <c r="G263" s="206"/>
      <c r="H263" s="209">
        <v>1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155</v>
      </c>
      <c r="AU263" s="215" t="s">
        <v>82</v>
      </c>
      <c r="AV263" s="14" t="s">
        <v>153</v>
      </c>
      <c r="AW263" s="14" t="s">
        <v>34</v>
      </c>
      <c r="AX263" s="14" t="s">
        <v>80</v>
      </c>
      <c r="AY263" s="215" t="s">
        <v>145</v>
      </c>
    </row>
    <row r="264" spans="1:65" s="2" customFormat="1" ht="14.45" customHeight="1">
      <c r="A264" s="36"/>
      <c r="B264" s="37"/>
      <c r="C264" s="180" t="s">
        <v>355</v>
      </c>
      <c r="D264" s="180" t="s">
        <v>148</v>
      </c>
      <c r="E264" s="181" t="s">
        <v>356</v>
      </c>
      <c r="F264" s="182" t="s">
        <v>357</v>
      </c>
      <c r="G264" s="183" t="s">
        <v>160</v>
      </c>
      <c r="H264" s="184">
        <v>1</v>
      </c>
      <c r="I264" s="185"/>
      <c r="J264" s="186">
        <f>ROUND(I264*H264,2)</f>
        <v>0</v>
      </c>
      <c r="K264" s="182" t="s">
        <v>152</v>
      </c>
      <c r="L264" s="41"/>
      <c r="M264" s="187" t="s">
        <v>21</v>
      </c>
      <c r="N264" s="188" t="s">
        <v>44</v>
      </c>
      <c r="O264" s="66"/>
      <c r="P264" s="189">
        <f>O264*H264</f>
        <v>0</v>
      </c>
      <c r="Q264" s="189">
        <v>0</v>
      </c>
      <c r="R264" s="189">
        <f>Q264*H264</f>
        <v>0</v>
      </c>
      <c r="S264" s="189">
        <v>0.27</v>
      </c>
      <c r="T264" s="190">
        <f>S264*H264</f>
        <v>0.27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251</v>
      </c>
      <c r="AT264" s="191" t="s">
        <v>148</v>
      </c>
      <c r="AU264" s="191" t="s">
        <v>82</v>
      </c>
      <c r="AY264" s="19" t="s">
        <v>145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80</v>
      </c>
      <c r="BK264" s="192">
        <f>ROUND(I264*H264,2)</f>
        <v>0</v>
      </c>
      <c r="BL264" s="19" t="s">
        <v>251</v>
      </c>
      <c r="BM264" s="191" t="s">
        <v>358</v>
      </c>
    </row>
    <row r="265" spans="2:51" s="15" customFormat="1" ht="11.25">
      <c r="B265" s="216"/>
      <c r="C265" s="217"/>
      <c r="D265" s="195" t="s">
        <v>155</v>
      </c>
      <c r="E265" s="218" t="s">
        <v>21</v>
      </c>
      <c r="F265" s="219" t="s">
        <v>348</v>
      </c>
      <c r="G265" s="217"/>
      <c r="H265" s="218" t="s">
        <v>21</v>
      </c>
      <c r="I265" s="220"/>
      <c r="J265" s="217"/>
      <c r="K265" s="217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155</v>
      </c>
      <c r="AU265" s="225" t="s">
        <v>82</v>
      </c>
      <c r="AV265" s="15" t="s">
        <v>80</v>
      </c>
      <c r="AW265" s="15" t="s">
        <v>34</v>
      </c>
      <c r="AX265" s="15" t="s">
        <v>73</v>
      </c>
      <c r="AY265" s="225" t="s">
        <v>145</v>
      </c>
    </row>
    <row r="266" spans="2:51" s="13" customFormat="1" ht="11.25">
      <c r="B266" s="193"/>
      <c r="C266" s="194"/>
      <c r="D266" s="195" t="s">
        <v>155</v>
      </c>
      <c r="E266" s="196" t="s">
        <v>21</v>
      </c>
      <c r="F266" s="197" t="s">
        <v>354</v>
      </c>
      <c r="G266" s="194"/>
      <c r="H266" s="198">
        <v>1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155</v>
      </c>
      <c r="AU266" s="204" t="s">
        <v>82</v>
      </c>
      <c r="AV266" s="13" t="s">
        <v>82</v>
      </c>
      <c r="AW266" s="13" t="s">
        <v>34</v>
      </c>
      <c r="AX266" s="13" t="s">
        <v>73</v>
      </c>
      <c r="AY266" s="204" t="s">
        <v>145</v>
      </c>
    </row>
    <row r="267" spans="2:51" s="14" customFormat="1" ht="11.25">
      <c r="B267" s="205"/>
      <c r="C267" s="206"/>
      <c r="D267" s="195" t="s">
        <v>155</v>
      </c>
      <c r="E267" s="207" t="s">
        <v>21</v>
      </c>
      <c r="F267" s="208" t="s">
        <v>157</v>
      </c>
      <c r="G267" s="206"/>
      <c r="H267" s="209">
        <v>1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155</v>
      </c>
      <c r="AU267" s="215" t="s">
        <v>82</v>
      </c>
      <c r="AV267" s="14" t="s">
        <v>153</v>
      </c>
      <c r="AW267" s="14" t="s">
        <v>34</v>
      </c>
      <c r="AX267" s="14" t="s">
        <v>80</v>
      </c>
      <c r="AY267" s="215" t="s">
        <v>145</v>
      </c>
    </row>
    <row r="268" spans="1:65" s="2" customFormat="1" ht="14.45" customHeight="1">
      <c r="A268" s="36"/>
      <c r="B268" s="37"/>
      <c r="C268" s="180" t="s">
        <v>359</v>
      </c>
      <c r="D268" s="180" t="s">
        <v>148</v>
      </c>
      <c r="E268" s="181" t="s">
        <v>360</v>
      </c>
      <c r="F268" s="182" t="s">
        <v>361</v>
      </c>
      <c r="G268" s="183" t="s">
        <v>160</v>
      </c>
      <c r="H268" s="184">
        <v>1</v>
      </c>
      <c r="I268" s="185"/>
      <c r="J268" s="186">
        <f>ROUND(I268*H268,2)</f>
        <v>0</v>
      </c>
      <c r="K268" s="182" t="s">
        <v>152</v>
      </c>
      <c r="L268" s="41"/>
      <c r="M268" s="187" t="s">
        <v>21</v>
      </c>
      <c r="N268" s="188" t="s">
        <v>44</v>
      </c>
      <c r="O268" s="66"/>
      <c r="P268" s="189">
        <f>O268*H268</f>
        <v>0</v>
      </c>
      <c r="Q268" s="189">
        <v>0</v>
      </c>
      <c r="R268" s="189">
        <f>Q268*H268</f>
        <v>0</v>
      </c>
      <c r="S268" s="189">
        <v>0.432</v>
      </c>
      <c r="T268" s="190">
        <f>S268*H268</f>
        <v>0.432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251</v>
      </c>
      <c r="AT268" s="191" t="s">
        <v>148</v>
      </c>
      <c r="AU268" s="191" t="s">
        <v>82</v>
      </c>
      <c r="AY268" s="19" t="s">
        <v>145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80</v>
      </c>
      <c r="BK268" s="192">
        <f>ROUND(I268*H268,2)</f>
        <v>0</v>
      </c>
      <c r="BL268" s="19" t="s">
        <v>251</v>
      </c>
      <c r="BM268" s="191" t="s">
        <v>362</v>
      </c>
    </row>
    <row r="269" spans="2:51" s="15" customFormat="1" ht="11.25">
      <c r="B269" s="216"/>
      <c r="C269" s="217"/>
      <c r="D269" s="195" t="s">
        <v>155</v>
      </c>
      <c r="E269" s="218" t="s">
        <v>21</v>
      </c>
      <c r="F269" s="219" t="s">
        <v>348</v>
      </c>
      <c r="G269" s="217"/>
      <c r="H269" s="218" t="s">
        <v>21</v>
      </c>
      <c r="I269" s="220"/>
      <c r="J269" s="217"/>
      <c r="K269" s="217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155</v>
      </c>
      <c r="AU269" s="225" t="s">
        <v>82</v>
      </c>
      <c r="AV269" s="15" t="s">
        <v>80</v>
      </c>
      <c r="AW269" s="15" t="s">
        <v>34</v>
      </c>
      <c r="AX269" s="15" t="s">
        <v>73</v>
      </c>
      <c r="AY269" s="225" t="s">
        <v>145</v>
      </c>
    </row>
    <row r="270" spans="2:51" s="13" customFormat="1" ht="11.25">
      <c r="B270" s="193"/>
      <c r="C270" s="194"/>
      <c r="D270" s="195" t="s">
        <v>155</v>
      </c>
      <c r="E270" s="196" t="s">
        <v>21</v>
      </c>
      <c r="F270" s="197" t="s">
        <v>354</v>
      </c>
      <c r="G270" s="194"/>
      <c r="H270" s="198">
        <v>1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155</v>
      </c>
      <c r="AU270" s="204" t="s">
        <v>82</v>
      </c>
      <c r="AV270" s="13" t="s">
        <v>82</v>
      </c>
      <c r="AW270" s="13" t="s">
        <v>34</v>
      </c>
      <c r="AX270" s="13" t="s">
        <v>73</v>
      </c>
      <c r="AY270" s="204" t="s">
        <v>145</v>
      </c>
    </row>
    <row r="271" spans="2:51" s="14" customFormat="1" ht="11.25">
      <c r="B271" s="205"/>
      <c r="C271" s="206"/>
      <c r="D271" s="195" t="s">
        <v>155</v>
      </c>
      <c r="E271" s="207" t="s">
        <v>21</v>
      </c>
      <c r="F271" s="208" t="s">
        <v>157</v>
      </c>
      <c r="G271" s="206"/>
      <c r="H271" s="209">
        <v>1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155</v>
      </c>
      <c r="AU271" s="215" t="s">
        <v>82</v>
      </c>
      <c r="AV271" s="14" t="s">
        <v>153</v>
      </c>
      <c r="AW271" s="14" t="s">
        <v>34</v>
      </c>
      <c r="AX271" s="14" t="s">
        <v>80</v>
      </c>
      <c r="AY271" s="215" t="s">
        <v>145</v>
      </c>
    </row>
    <row r="272" spans="1:65" s="2" customFormat="1" ht="14.45" customHeight="1">
      <c r="A272" s="36"/>
      <c r="B272" s="37"/>
      <c r="C272" s="180" t="s">
        <v>363</v>
      </c>
      <c r="D272" s="180" t="s">
        <v>148</v>
      </c>
      <c r="E272" s="181" t="s">
        <v>364</v>
      </c>
      <c r="F272" s="182" t="s">
        <v>365</v>
      </c>
      <c r="G272" s="183" t="s">
        <v>160</v>
      </c>
      <c r="H272" s="184">
        <v>1</v>
      </c>
      <c r="I272" s="185"/>
      <c r="J272" s="186">
        <f>ROUND(I272*H272,2)</f>
        <v>0</v>
      </c>
      <c r="K272" s="182" t="s">
        <v>152</v>
      </c>
      <c r="L272" s="41"/>
      <c r="M272" s="187" t="s">
        <v>21</v>
      </c>
      <c r="N272" s="188" t="s">
        <v>44</v>
      </c>
      <c r="O272" s="66"/>
      <c r="P272" s="189">
        <f>O272*H272</f>
        <v>0</v>
      </c>
      <c r="Q272" s="189">
        <v>0</v>
      </c>
      <c r="R272" s="189">
        <f>Q272*H272</f>
        <v>0</v>
      </c>
      <c r="S272" s="189">
        <v>0.432</v>
      </c>
      <c r="T272" s="190">
        <f>S272*H272</f>
        <v>0.432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251</v>
      </c>
      <c r="AT272" s="191" t="s">
        <v>148</v>
      </c>
      <c r="AU272" s="191" t="s">
        <v>82</v>
      </c>
      <c r="AY272" s="19" t="s">
        <v>145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80</v>
      </c>
      <c r="BK272" s="192">
        <f>ROUND(I272*H272,2)</f>
        <v>0</v>
      </c>
      <c r="BL272" s="19" t="s">
        <v>251</v>
      </c>
      <c r="BM272" s="191" t="s">
        <v>366</v>
      </c>
    </row>
    <row r="273" spans="2:51" s="15" customFormat="1" ht="11.25">
      <c r="B273" s="216"/>
      <c r="C273" s="217"/>
      <c r="D273" s="195" t="s">
        <v>155</v>
      </c>
      <c r="E273" s="218" t="s">
        <v>21</v>
      </c>
      <c r="F273" s="219" t="s">
        <v>348</v>
      </c>
      <c r="G273" s="217"/>
      <c r="H273" s="218" t="s">
        <v>21</v>
      </c>
      <c r="I273" s="220"/>
      <c r="J273" s="217"/>
      <c r="K273" s="217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155</v>
      </c>
      <c r="AU273" s="225" t="s">
        <v>82</v>
      </c>
      <c r="AV273" s="15" t="s">
        <v>80</v>
      </c>
      <c r="AW273" s="15" t="s">
        <v>34</v>
      </c>
      <c r="AX273" s="15" t="s">
        <v>73</v>
      </c>
      <c r="AY273" s="225" t="s">
        <v>145</v>
      </c>
    </row>
    <row r="274" spans="2:51" s="13" customFormat="1" ht="11.25">
      <c r="B274" s="193"/>
      <c r="C274" s="194"/>
      <c r="D274" s="195" t="s">
        <v>155</v>
      </c>
      <c r="E274" s="196" t="s">
        <v>21</v>
      </c>
      <c r="F274" s="197" t="s">
        <v>354</v>
      </c>
      <c r="G274" s="194"/>
      <c r="H274" s="198">
        <v>1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155</v>
      </c>
      <c r="AU274" s="204" t="s">
        <v>82</v>
      </c>
      <c r="AV274" s="13" t="s">
        <v>82</v>
      </c>
      <c r="AW274" s="13" t="s">
        <v>34</v>
      </c>
      <c r="AX274" s="13" t="s">
        <v>73</v>
      </c>
      <c r="AY274" s="204" t="s">
        <v>145</v>
      </c>
    </row>
    <row r="275" spans="2:51" s="14" customFormat="1" ht="11.25">
      <c r="B275" s="205"/>
      <c r="C275" s="206"/>
      <c r="D275" s="195" t="s">
        <v>155</v>
      </c>
      <c r="E275" s="207" t="s">
        <v>21</v>
      </c>
      <c r="F275" s="208" t="s">
        <v>157</v>
      </c>
      <c r="G275" s="206"/>
      <c r="H275" s="209">
        <v>1</v>
      </c>
      <c r="I275" s="210"/>
      <c r="J275" s="206"/>
      <c r="K275" s="206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155</v>
      </c>
      <c r="AU275" s="215" t="s">
        <v>82</v>
      </c>
      <c r="AV275" s="14" t="s">
        <v>153</v>
      </c>
      <c r="AW275" s="14" t="s">
        <v>34</v>
      </c>
      <c r="AX275" s="14" t="s">
        <v>80</v>
      </c>
      <c r="AY275" s="215" t="s">
        <v>145</v>
      </c>
    </row>
    <row r="276" spans="1:65" s="2" customFormat="1" ht="14.45" customHeight="1">
      <c r="A276" s="36"/>
      <c r="B276" s="37"/>
      <c r="C276" s="180" t="s">
        <v>367</v>
      </c>
      <c r="D276" s="180" t="s">
        <v>148</v>
      </c>
      <c r="E276" s="181" t="s">
        <v>368</v>
      </c>
      <c r="F276" s="182" t="s">
        <v>369</v>
      </c>
      <c r="G276" s="183" t="s">
        <v>272</v>
      </c>
      <c r="H276" s="184">
        <v>12</v>
      </c>
      <c r="I276" s="185"/>
      <c r="J276" s="186">
        <f>ROUND(I276*H276,2)</f>
        <v>0</v>
      </c>
      <c r="K276" s="182" t="s">
        <v>152</v>
      </c>
      <c r="L276" s="41"/>
      <c r="M276" s="187" t="s">
        <v>21</v>
      </c>
      <c r="N276" s="188" t="s">
        <v>44</v>
      </c>
      <c r="O276" s="66"/>
      <c r="P276" s="189">
        <f>O276*H276</f>
        <v>0</v>
      </c>
      <c r="Q276" s="189">
        <v>0</v>
      </c>
      <c r="R276" s="189">
        <f>Q276*H276</f>
        <v>0</v>
      </c>
      <c r="S276" s="189">
        <v>0.05</v>
      </c>
      <c r="T276" s="190">
        <f>S276*H276</f>
        <v>0.6000000000000001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1" t="s">
        <v>251</v>
      </c>
      <c r="AT276" s="191" t="s">
        <v>148</v>
      </c>
      <c r="AU276" s="191" t="s">
        <v>82</v>
      </c>
      <c r="AY276" s="19" t="s">
        <v>145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9" t="s">
        <v>80</v>
      </c>
      <c r="BK276" s="192">
        <f>ROUND(I276*H276,2)</f>
        <v>0</v>
      </c>
      <c r="BL276" s="19" t="s">
        <v>251</v>
      </c>
      <c r="BM276" s="191" t="s">
        <v>370</v>
      </c>
    </row>
    <row r="277" spans="2:51" s="15" customFormat="1" ht="11.25">
      <c r="B277" s="216"/>
      <c r="C277" s="217"/>
      <c r="D277" s="195" t="s">
        <v>155</v>
      </c>
      <c r="E277" s="218" t="s">
        <v>21</v>
      </c>
      <c r="F277" s="219" t="s">
        <v>371</v>
      </c>
      <c r="G277" s="217"/>
      <c r="H277" s="218" t="s">
        <v>21</v>
      </c>
      <c r="I277" s="220"/>
      <c r="J277" s="217"/>
      <c r="K277" s="217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155</v>
      </c>
      <c r="AU277" s="225" t="s">
        <v>82</v>
      </c>
      <c r="AV277" s="15" t="s">
        <v>80</v>
      </c>
      <c r="AW277" s="15" t="s">
        <v>34</v>
      </c>
      <c r="AX277" s="15" t="s">
        <v>73</v>
      </c>
      <c r="AY277" s="225" t="s">
        <v>145</v>
      </c>
    </row>
    <row r="278" spans="2:51" s="13" customFormat="1" ht="11.25">
      <c r="B278" s="193"/>
      <c r="C278" s="194"/>
      <c r="D278" s="195" t="s">
        <v>155</v>
      </c>
      <c r="E278" s="196" t="s">
        <v>21</v>
      </c>
      <c r="F278" s="197" t="s">
        <v>372</v>
      </c>
      <c r="G278" s="194"/>
      <c r="H278" s="198">
        <v>12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155</v>
      </c>
      <c r="AU278" s="204" t="s">
        <v>82</v>
      </c>
      <c r="AV278" s="13" t="s">
        <v>82</v>
      </c>
      <c r="AW278" s="13" t="s">
        <v>34</v>
      </c>
      <c r="AX278" s="13" t="s">
        <v>73</v>
      </c>
      <c r="AY278" s="204" t="s">
        <v>145</v>
      </c>
    </row>
    <row r="279" spans="2:51" s="14" customFormat="1" ht="11.25">
      <c r="B279" s="205"/>
      <c r="C279" s="206"/>
      <c r="D279" s="195" t="s">
        <v>155</v>
      </c>
      <c r="E279" s="207" t="s">
        <v>21</v>
      </c>
      <c r="F279" s="208" t="s">
        <v>157</v>
      </c>
      <c r="G279" s="206"/>
      <c r="H279" s="209">
        <v>12</v>
      </c>
      <c r="I279" s="210"/>
      <c r="J279" s="206"/>
      <c r="K279" s="206"/>
      <c r="L279" s="211"/>
      <c r="M279" s="237"/>
      <c r="N279" s="238"/>
      <c r="O279" s="238"/>
      <c r="P279" s="238"/>
      <c r="Q279" s="238"/>
      <c r="R279" s="238"/>
      <c r="S279" s="238"/>
      <c r="T279" s="239"/>
      <c r="AT279" s="215" t="s">
        <v>155</v>
      </c>
      <c r="AU279" s="215" t="s">
        <v>82</v>
      </c>
      <c r="AV279" s="14" t="s">
        <v>153</v>
      </c>
      <c r="AW279" s="14" t="s">
        <v>34</v>
      </c>
      <c r="AX279" s="14" t="s">
        <v>80</v>
      </c>
      <c r="AY279" s="215" t="s">
        <v>145</v>
      </c>
    </row>
    <row r="280" spans="1:31" s="2" customFormat="1" ht="6.95" customHeight="1">
      <c r="A280" s="36"/>
      <c r="B280" s="49"/>
      <c r="C280" s="50"/>
      <c r="D280" s="50"/>
      <c r="E280" s="50"/>
      <c r="F280" s="50"/>
      <c r="G280" s="50"/>
      <c r="H280" s="50"/>
      <c r="I280" s="50"/>
      <c r="J280" s="50"/>
      <c r="K280" s="50"/>
      <c r="L280" s="41"/>
      <c r="M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</row>
  </sheetData>
  <sheetProtection algorithmName="SHA-512" hashValue="ZxPVUC0FWx9BeNQBUc0kPnSCythINCpMq7cMIfbyhPF4zkrdVk7YCTBOz3ODbvPbNYpXPqAD6f3od2OcgJwNhA==" saltValue="PPU2W5K+GQR7QWBJhdqfB/M/62bX+xBF/SHHFbIs8q6edYWwu+D/SlLXdcKLBYXY/LCWH3aFGZ2IrNO/wj3x2Q==" spinCount="100000" sheet="1" objects="1" scenarios="1" formatColumns="0" formatRows="0" autoFilter="0"/>
  <autoFilter ref="C93:K279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373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17. 8. 2020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ROUND(J104,2)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ROUND((SUM(BE104:BE546)),2)</f>
        <v>0</v>
      </c>
      <c r="G35" s="36"/>
      <c r="H35" s="36"/>
      <c r="I35" s="126">
        <v>0.21</v>
      </c>
      <c r="J35" s="125">
        <f>ROUND(((SUM(BE104:BE546))*I35),2)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ROUND((SUM(BF104:BF546)),2)</f>
        <v>0</v>
      </c>
      <c r="G36" s="36"/>
      <c r="H36" s="36"/>
      <c r="I36" s="126">
        <v>0.15</v>
      </c>
      <c r="J36" s="125">
        <f>ROUND(((SUM(BF104:BF546))*I36),2)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ROUND((SUM(BG104:BG546)),2)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ROUND((SUM(BH104:BH546)),2)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ROUND((SUM(BI104:BI546)),2)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01.2 - Stavební úpravy - venkovní část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17. 8. 2020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J104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J105</f>
        <v>0</v>
      </c>
      <c r="K64" s="143"/>
      <c r="L64" s="147"/>
    </row>
    <row r="65" spans="2:12" s="10" customFormat="1" ht="19.9" customHeight="1">
      <c r="B65" s="148"/>
      <c r="C65" s="99"/>
      <c r="D65" s="149" t="s">
        <v>374</v>
      </c>
      <c r="E65" s="150"/>
      <c r="F65" s="150"/>
      <c r="G65" s="150"/>
      <c r="H65" s="150"/>
      <c r="I65" s="150"/>
      <c r="J65" s="151">
        <f>J106</f>
        <v>0</v>
      </c>
      <c r="K65" s="99"/>
      <c r="L65" s="152"/>
    </row>
    <row r="66" spans="2:12" s="10" customFormat="1" ht="19.9" customHeight="1">
      <c r="B66" s="148"/>
      <c r="C66" s="99"/>
      <c r="D66" s="149" t="s">
        <v>375</v>
      </c>
      <c r="E66" s="150"/>
      <c r="F66" s="150"/>
      <c r="G66" s="150"/>
      <c r="H66" s="150"/>
      <c r="I66" s="150"/>
      <c r="J66" s="151">
        <f>J113</f>
        <v>0</v>
      </c>
      <c r="K66" s="99"/>
      <c r="L66" s="152"/>
    </row>
    <row r="67" spans="2:12" s="10" customFormat="1" ht="19.9" customHeight="1">
      <c r="B67" s="148"/>
      <c r="C67" s="99"/>
      <c r="D67" s="149" t="s">
        <v>376</v>
      </c>
      <c r="E67" s="150"/>
      <c r="F67" s="150"/>
      <c r="G67" s="150"/>
      <c r="H67" s="150"/>
      <c r="I67" s="150"/>
      <c r="J67" s="151">
        <f>J131</f>
        <v>0</v>
      </c>
      <c r="K67" s="99"/>
      <c r="L67" s="152"/>
    </row>
    <row r="68" spans="2:12" s="10" customFormat="1" ht="19.9" customHeight="1">
      <c r="B68" s="148"/>
      <c r="C68" s="99"/>
      <c r="D68" s="149" t="s">
        <v>377</v>
      </c>
      <c r="E68" s="150"/>
      <c r="F68" s="150"/>
      <c r="G68" s="150"/>
      <c r="H68" s="150"/>
      <c r="I68" s="150"/>
      <c r="J68" s="151">
        <f>J148</f>
        <v>0</v>
      </c>
      <c r="K68" s="99"/>
      <c r="L68" s="152"/>
    </row>
    <row r="69" spans="2:12" s="10" customFormat="1" ht="19.9" customHeight="1">
      <c r="B69" s="148"/>
      <c r="C69" s="99"/>
      <c r="D69" s="149" t="s">
        <v>378</v>
      </c>
      <c r="E69" s="150"/>
      <c r="F69" s="150"/>
      <c r="G69" s="150"/>
      <c r="H69" s="150"/>
      <c r="I69" s="150"/>
      <c r="J69" s="151">
        <f>J166</f>
        <v>0</v>
      </c>
      <c r="K69" s="99"/>
      <c r="L69" s="152"/>
    </row>
    <row r="70" spans="2:12" s="10" customFormat="1" ht="19.9" customHeight="1">
      <c r="B70" s="148"/>
      <c r="C70" s="99"/>
      <c r="D70" s="149" t="s">
        <v>122</v>
      </c>
      <c r="E70" s="150"/>
      <c r="F70" s="150"/>
      <c r="G70" s="150"/>
      <c r="H70" s="150"/>
      <c r="I70" s="150"/>
      <c r="J70" s="151">
        <f>J261</f>
        <v>0</v>
      </c>
      <c r="K70" s="99"/>
      <c r="L70" s="152"/>
    </row>
    <row r="71" spans="2:12" s="10" customFormat="1" ht="19.9" customHeight="1">
      <c r="B71" s="148"/>
      <c r="C71" s="99"/>
      <c r="D71" s="149" t="s">
        <v>123</v>
      </c>
      <c r="E71" s="150"/>
      <c r="F71" s="150"/>
      <c r="G71" s="150"/>
      <c r="H71" s="150"/>
      <c r="I71" s="150"/>
      <c r="J71" s="151">
        <f>J273</f>
        <v>0</v>
      </c>
      <c r="K71" s="99"/>
      <c r="L71" s="152"/>
    </row>
    <row r="72" spans="2:12" s="10" customFormat="1" ht="19.9" customHeight="1">
      <c r="B72" s="148"/>
      <c r="C72" s="99"/>
      <c r="D72" s="149" t="s">
        <v>379</v>
      </c>
      <c r="E72" s="150"/>
      <c r="F72" s="150"/>
      <c r="G72" s="150"/>
      <c r="H72" s="150"/>
      <c r="I72" s="150"/>
      <c r="J72" s="151">
        <f>J281</f>
        <v>0</v>
      </c>
      <c r="K72" s="99"/>
      <c r="L72" s="152"/>
    </row>
    <row r="73" spans="2:12" s="9" customFormat="1" ht="24.95" customHeight="1">
      <c r="B73" s="142"/>
      <c r="C73" s="143"/>
      <c r="D73" s="144" t="s">
        <v>124</v>
      </c>
      <c r="E73" s="145"/>
      <c r="F73" s="145"/>
      <c r="G73" s="145"/>
      <c r="H73" s="145"/>
      <c r="I73" s="145"/>
      <c r="J73" s="146">
        <f>J283</f>
        <v>0</v>
      </c>
      <c r="K73" s="143"/>
      <c r="L73" s="147"/>
    </row>
    <row r="74" spans="2:12" s="10" customFormat="1" ht="19.9" customHeight="1">
      <c r="B74" s="148"/>
      <c r="C74" s="99"/>
      <c r="D74" s="149" t="s">
        <v>380</v>
      </c>
      <c r="E74" s="150"/>
      <c r="F74" s="150"/>
      <c r="G74" s="150"/>
      <c r="H74" s="150"/>
      <c r="I74" s="150"/>
      <c r="J74" s="151">
        <f>J284</f>
        <v>0</v>
      </c>
      <c r="K74" s="99"/>
      <c r="L74" s="152"/>
    </row>
    <row r="75" spans="2:12" s="10" customFormat="1" ht="19.9" customHeight="1">
      <c r="B75" s="148"/>
      <c r="C75" s="99"/>
      <c r="D75" s="149" t="s">
        <v>125</v>
      </c>
      <c r="E75" s="150"/>
      <c r="F75" s="150"/>
      <c r="G75" s="150"/>
      <c r="H75" s="150"/>
      <c r="I75" s="150"/>
      <c r="J75" s="151">
        <f>J310</f>
        <v>0</v>
      </c>
      <c r="K75" s="99"/>
      <c r="L75" s="152"/>
    </row>
    <row r="76" spans="2:12" s="10" customFormat="1" ht="19.9" customHeight="1">
      <c r="B76" s="148"/>
      <c r="C76" s="99"/>
      <c r="D76" s="149" t="s">
        <v>126</v>
      </c>
      <c r="E76" s="150"/>
      <c r="F76" s="150"/>
      <c r="G76" s="150"/>
      <c r="H76" s="150"/>
      <c r="I76" s="150"/>
      <c r="J76" s="151">
        <f>J401</f>
        <v>0</v>
      </c>
      <c r="K76" s="99"/>
      <c r="L76" s="152"/>
    </row>
    <row r="77" spans="2:12" s="10" customFormat="1" ht="19.9" customHeight="1">
      <c r="B77" s="148"/>
      <c r="C77" s="99"/>
      <c r="D77" s="149" t="s">
        <v>381</v>
      </c>
      <c r="E77" s="150"/>
      <c r="F77" s="150"/>
      <c r="G77" s="150"/>
      <c r="H77" s="150"/>
      <c r="I77" s="150"/>
      <c r="J77" s="151">
        <f>J434</f>
        <v>0</v>
      </c>
      <c r="K77" s="99"/>
      <c r="L77" s="152"/>
    </row>
    <row r="78" spans="2:12" s="10" customFormat="1" ht="19.9" customHeight="1">
      <c r="B78" s="148"/>
      <c r="C78" s="99"/>
      <c r="D78" s="149" t="s">
        <v>127</v>
      </c>
      <c r="E78" s="150"/>
      <c r="F78" s="150"/>
      <c r="G78" s="150"/>
      <c r="H78" s="150"/>
      <c r="I78" s="150"/>
      <c r="J78" s="151">
        <f>J445</f>
        <v>0</v>
      </c>
      <c r="K78" s="99"/>
      <c r="L78" s="152"/>
    </row>
    <row r="79" spans="2:12" s="10" customFormat="1" ht="19.9" customHeight="1">
      <c r="B79" s="148"/>
      <c r="C79" s="99"/>
      <c r="D79" s="149" t="s">
        <v>128</v>
      </c>
      <c r="E79" s="150"/>
      <c r="F79" s="150"/>
      <c r="G79" s="150"/>
      <c r="H79" s="150"/>
      <c r="I79" s="150"/>
      <c r="J79" s="151">
        <f>J490</f>
        <v>0</v>
      </c>
      <c r="K79" s="99"/>
      <c r="L79" s="152"/>
    </row>
    <row r="80" spans="2:12" s="10" customFormat="1" ht="19.9" customHeight="1">
      <c r="B80" s="148"/>
      <c r="C80" s="99"/>
      <c r="D80" s="149" t="s">
        <v>129</v>
      </c>
      <c r="E80" s="150"/>
      <c r="F80" s="150"/>
      <c r="G80" s="150"/>
      <c r="H80" s="150"/>
      <c r="I80" s="150"/>
      <c r="J80" s="151">
        <f>J521</f>
        <v>0</v>
      </c>
      <c r="K80" s="99"/>
      <c r="L80" s="152"/>
    </row>
    <row r="81" spans="2:12" s="9" customFormat="1" ht="24.95" customHeight="1">
      <c r="B81" s="142"/>
      <c r="C81" s="143"/>
      <c r="D81" s="144" t="s">
        <v>382</v>
      </c>
      <c r="E81" s="145"/>
      <c r="F81" s="145"/>
      <c r="G81" s="145"/>
      <c r="H81" s="145"/>
      <c r="I81" s="145"/>
      <c r="J81" s="146">
        <f>J535</f>
        <v>0</v>
      </c>
      <c r="K81" s="143"/>
      <c r="L81" s="147"/>
    </row>
    <row r="82" spans="2:12" s="10" customFormat="1" ht="19.9" customHeight="1">
      <c r="B82" s="148"/>
      <c r="C82" s="99"/>
      <c r="D82" s="149" t="s">
        <v>383</v>
      </c>
      <c r="E82" s="150"/>
      <c r="F82" s="150"/>
      <c r="G82" s="150"/>
      <c r="H82" s="150"/>
      <c r="I82" s="150"/>
      <c r="J82" s="151">
        <f>J536</f>
        <v>0</v>
      </c>
      <c r="K82" s="99"/>
      <c r="L82" s="152"/>
    </row>
    <row r="83" spans="1:31" s="2" customFormat="1" ht="21.7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8" spans="1:31" s="2" customFormat="1" ht="6.95" customHeight="1">
      <c r="A88" s="36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95" customHeight="1">
      <c r="A89" s="36"/>
      <c r="B89" s="37"/>
      <c r="C89" s="25" t="s">
        <v>130</v>
      </c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16</v>
      </c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94" t="str">
        <f>E7</f>
        <v>Snížení energetické náročnosti průmyslového objektu, Hala 2, parc.č. 2119/11 a 2119/12 k.ú.Chomutov</v>
      </c>
      <c r="F92" s="395"/>
      <c r="G92" s="395"/>
      <c r="H92" s="395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2:12" s="1" customFormat="1" ht="12" customHeight="1">
      <c r="B93" s="23"/>
      <c r="C93" s="31" t="s">
        <v>113</v>
      </c>
      <c r="D93" s="24"/>
      <c r="E93" s="24"/>
      <c r="F93" s="24"/>
      <c r="G93" s="24"/>
      <c r="H93" s="24"/>
      <c r="I93" s="24"/>
      <c r="J93" s="24"/>
      <c r="K93" s="24"/>
      <c r="L93" s="22"/>
    </row>
    <row r="94" spans="1:31" s="2" customFormat="1" ht="16.5" customHeight="1">
      <c r="A94" s="36"/>
      <c r="B94" s="37"/>
      <c r="C94" s="38"/>
      <c r="D94" s="38"/>
      <c r="E94" s="394" t="s">
        <v>114</v>
      </c>
      <c r="F94" s="396"/>
      <c r="G94" s="396"/>
      <c r="H94" s="396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115</v>
      </c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348" t="str">
        <f>E11</f>
        <v>01.2 - Stavební úpravy - venkovní část</v>
      </c>
      <c r="F96" s="396"/>
      <c r="G96" s="396"/>
      <c r="H96" s="396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1" t="s">
        <v>22</v>
      </c>
      <c r="D98" s="38"/>
      <c r="E98" s="38"/>
      <c r="F98" s="29" t="str">
        <f>F14</f>
        <v>parc.č. 2119/11 a 2119/12 k.ú.Chomutov</v>
      </c>
      <c r="G98" s="38"/>
      <c r="H98" s="38"/>
      <c r="I98" s="31" t="s">
        <v>24</v>
      </c>
      <c r="J98" s="61" t="str">
        <f>IF(J14="","",J14)</f>
        <v>17. 8. 2020</v>
      </c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25.7" customHeight="1">
      <c r="A100" s="36"/>
      <c r="B100" s="37"/>
      <c r="C100" s="31" t="s">
        <v>26</v>
      </c>
      <c r="D100" s="38"/>
      <c r="E100" s="38"/>
      <c r="F100" s="29" t="str">
        <f>E17</f>
        <v>RT steel s.r.o.</v>
      </c>
      <c r="G100" s="38"/>
      <c r="H100" s="38"/>
      <c r="I100" s="31" t="s">
        <v>32</v>
      </c>
      <c r="J100" s="34" t="str">
        <f>E23</f>
        <v>KAP ATELIER s.r.o.</v>
      </c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5.2" customHeight="1">
      <c r="A101" s="36"/>
      <c r="B101" s="37"/>
      <c r="C101" s="31" t="s">
        <v>30</v>
      </c>
      <c r="D101" s="38"/>
      <c r="E101" s="38"/>
      <c r="F101" s="29" t="str">
        <f>IF(E20="","",E20)</f>
        <v>Vyplň údaj</v>
      </c>
      <c r="G101" s="38"/>
      <c r="H101" s="38"/>
      <c r="I101" s="31" t="s">
        <v>35</v>
      </c>
      <c r="J101" s="34" t="str">
        <f>E26</f>
        <v xml:space="preserve"> </v>
      </c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0.3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11" customFormat="1" ht="29.25" customHeight="1">
      <c r="A103" s="153"/>
      <c r="B103" s="154"/>
      <c r="C103" s="155" t="s">
        <v>131</v>
      </c>
      <c r="D103" s="156" t="s">
        <v>58</v>
      </c>
      <c r="E103" s="156" t="s">
        <v>54</v>
      </c>
      <c r="F103" s="156" t="s">
        <v>55</v>
      </c>
      <c r="G103" s="156" t="s">
        <v>132</v>
      </c>
      <c r="H103" s="156" t="s">
        <v>133</v>
      </c>
      <c r="I103" s="156" t="s">
        <v>134</v>
      </c>
      <c r="J103" s="156" t="s">
        <v>119</v>
      </c>
      <c r="K103" s="157" t="s">
        <v>135</v>
      </c>
      <c r="L103" s="158"/>
      <c r="M103" s="70" t="s">
        <v>21</v>
      </c>
      <c r="N103" s="71" t="s">
        <v>43</v>
      </c>
      <c r="O103" s="71" t="s">
        <v>136</v>
      </c>
      <c r="P103" s="71" t="s">
        <v>137</v>
      </c>
      <c r="Q103" s="71" t="s">
        <v>138</v>
      </c>
      <c r="R103" s="71" t="s">
        <v>139</v>
      </c>
      <c r="S103" s="71" t="s">
        <v>140</v>
      </c>
      <c r="T103" s="72" t="s">
        <v>141</v>
      </c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</row>
    <row r="104" spans="1:63" s="2" customFormat="1" ht="22.9" customHeight="1">
      <c r="A104" s="36"/>
      <c r="B104" s="37"/>
      <c r="C104" s="77" t="s">
        <v>142</v>
      </c>
      <c r="D104" s="38"/>
      <c r="E104" s="38"/>
      <c r="F104" s="38"/>
      <c r="G104" s="38"/>
      <c r="H104" s="38"/>
      <c r="I104" s="38"/>
      <c r="J104" s="159">
        <f>BK104</f>
        <v>0</v>
      </c>
      <c r="K104" s="38"/>
      <c r="L104" s="41"/>
      <c r="M104" s="73"/>
      <c r="N104" s="160"/>
      <c r="O104" s="74"/>
      <c r="P104" s="161">
        <f>P105+P283+P535</f>
        <v>0</v>
      </c>
      <c r="Q104" s="74"/>
      <c r="R104" s="161">
        <f>R105+R283+R535</f>
        <v>116.07542011668</v>
      </c>
      <c r="S104" s="74"/>
      <c r="T104" s="162">
        <f>T105+T283+T535</f>
        <v>8.8491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72</v>
      </c>
      <c r="AU104" s="19" t="s">
        <v>120</v>
      </c>
      <c r="BK104" s="163">
        <f>BK105+BK283+BK535</f>
        <v>0</v>
      </c>
    </row>
    <row r="105" spans="2:63" s="12" customFormat="1" ht="25.9" customHeight="1">
      <c r="B105" s="164"/>
      <c r="C105" s="165"/>
      <c r="D105" s="166" t="s">
        <v>72</v>
      </c>
      <c r="E105" s="167" t="s">
        <v>143</v>
      </c>
      <c r="F105" s="167" t="s">
        <v>144</v>
      </c>
      <c r="G105" s="165"/>
      <c r="H105" s="165"/>
      <c r="I105" s="168"/>
      <c r="J105" s="169">
        <f>BK105</f>
        <v>0</v>
      </c>
      <c r="K105" s="165"/>
      <c r="L105" s="170"/>
      <c r="M105" s="171"/>
      <c r="N105" s="172"/>
      <c r="O105" s="172"/>
      <c r="P105" s="173">
        <f>P106+P113+P131+P148+P166+P261+P273+P281</f>
        <v>0</v>
      </c>
      <c r="Q105" s="172"/>
      <c r="R105" s="173">
        <f>R106+R113+R131+R148+R166+R261+R273+R281</f>
        <v>58.61999645636</v>
      </c>
      <c r="S105" s="172"/>
      <c r="T105" s="174">
        <f>T106+T113+T131+T148+T166+T261+T273+T281</f>
        <v>8.8491</v>
      </c>
      <c r="AR105" s="175" t="s">
        <v>80</v>
      </c>
      <c r="AT105" s="176" t="s">
        <v>72</v>
      </c>
      <c r="AU105" s="176" t="s">
        <v>73</v>
      </c>
      <c r="AY105" s="175" t="s">
        <v>145</v>
      </c>
      <c r="BK105" s="177">
        <f>BK106+BK113+BK131+BK148+BK166+BK261+BK273+BK281</f>
        <v>0</v>
      </c>
    </row>
    <row r="106" spans="2:63" s="12" customFormat="1" ht="22.9" customHeight="1">
      <c r="B106" s="164"/>
      <c r="C106" s="165"/>
      <c r="D106" s="166" t="s">
        <v>72</v>
      </c>
      <c r="E106" s="178" t="s">
        <v>80</v>
      </c>
      <c r="F106" s="178" t="s">
        <v>384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SUM(P107:P112)</f>
        <v>0</v>
      </c>
      <c r="Q106" s="172"/>
      <c r="R106" s="173">
        <f>SUM(R107:R112)</f>
        <v>0</v>
      </c>
      <c r="S106" s="172"/>
      <c r="T106" s="174">
        <f>SUM(T107:T112)</f>
        <v>8.8491</v>
      </c>
      <c r="AR106" s="175" t="s">
        <v>80</v>
      </c>
      <c r="AT106" s="176" t="s">
        <v>72</v>
      </c>
      <c r="AU106" s="176" t="s">
        <v>80</v>
      </c>
      <c r="AY106" s="175" t="s">
        <v>145</v>
      </c>
      <c r="BK106" s="177">
        <f>SUM(BK107:BK112)</f>
        <v>0</v>
      </c>
    </row>
    <row r="107" spans="1:65" s="2" customFormat="1" ht="24.2" customHeight="1">
      <c r="A107" s="36"/>
      <c r="B107" s="37"/>
      <c r="C107" s="180" t="s">
        <v>80</v>
      </c>
      <c r="D107" s="180" t="s">
        <v>148</v>
      </c>
      <c r="E107" s="181" t="s">
        <v>385</v>
      </c>
      <c r="F107" s="182" t="s">
        <v>386</v>
      </c>
      <c r="G107" s="183" t="s">
        <v>173</v>
      </c>
      <c r="H107" s="184">
        <v>22.69</v>
      </c>
      <c r="I107" s="185"/>
      <c r="J107" s="186">
        <f>ROUND(I107*H107,2)</f>
        <v>0</v>
      </c>
      <c r="K107" s="182" t="s">
        <v>152</v>
      </c>
      <c r="L107" s="41"/>
      <c r="M107" s="187" t="s">
        <v>21</v>
      </c>
      <c r="N107" s="188" t="s">
        <v>44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0.17</v>
      </c>
      <c r="T107" s="190">
        <f>S107*H107</f>
        <v>3.8573000000000004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82</v>
      </c>
      <c r="AY107" s="19" t="s">
        <v>145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80</v>
      </c>
      <c r="BK107" s="192">
        <f>ROUND(I107*H107,2)</f>
        <v>0</v>
      </c>
      <c r="BL107" s="19" t="s">
        <v>153</v>
      </c>
      <c r="BM107" s="191" t="s">
        <v>387</v>
      </c>
    </row>
    <row r="108" spans="2:51" s="15" customFormat="1" ht="11.25">
      <c r="B108" s="216"/>
      <c r="C108" s="217"/>
      <c r="D108" s="195" t="s">
        <v>155</v>
      </c>
      <c r="E108" s="218" t="s">
        <v>21</v>
      </c>
      <c r="F108" s="219" t="s">
        <v>197</v>
      </c>
      <c r="G108" s="217"/>
      <c r="H108" s="218" t="s">
        <v>21</v>
      </c>
      <c r="I108" s="220"/>
      <c r="J108" s="217"/>
      <c r="K108" s="217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155</v>
      </c>
      <c r="AU108" s="225" t="s">
        <v>82</v>
      </c>
      <c r="AV108" s="15" t="s">
        <v>80</v>
      </c>
      <c r="AW108" s="15" t="s">
        <v>34</v>
      </c>
      <c r="AX108" s="15" t="s">
        <v>73</v>
      </c>
      <c r="AY108" s="225" t="s">
        <v>145</v>
      </c>
    </row>
    <row r="109" spans="2:51" s="15" customFormat="1" ht="11.25">
      <c r="B109" s="216"/>
      <c r="C109" s="217"/>
      <c r="D109" s="195" t="s">
        <v>155</v>
      </c>
      <c r="E109" s="218" t="s">
        <v>21</v>
      </c>
      <c r="F109" s="219" t="s">
        <v>388</v>
      </c>
      <c r="G109" s="217"/>
      <c r="H109" s="218" t="s">
        <v>21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155</v>
      </c>
      <c r="AU109" s="225" t="s">
        <v>82</v>
      </c>
      <c r="AV109" s="15" t="s">
        <v>80</v>
      </c>
      <c r="AW109" s="15" t="s">
        <v>34</v>
      </c>
      <c r="AX109" s="15" t="s">
        <v>73</v>
      </c>
      <c r="AY109" s="225" t="s">
        <v>145</v>
      </c>
    </row>
    <row r="110" spans="2:51" s="13" customFormat="1" ht="11.25">
      <c r="B110" s="193"/>
      <c r="C110" s="194"/>
      <c r="D110" s="195" t="s">
        <v>155</v>
      </c>
      <c r="E110" s="196" t="s">
        <v>21</v>
      </c>
      <c r="F110" s="197" t="s">
        <v>389</v>
      </c>
      <c r="G110" s="194"/>
      <c r="H110" s="198">
        <v>22.69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155</v>
      </c>
      <c r="AU110" s="204" t="s">
        <v>82</v>
      </c>
      <c r="AV110" s="13" t="s">
        <v>82</v>
      </c>
      <c r="AW110" s="13" t="s">
        <v>34</v>
      </c>
      <c r="AX110" s="13" t="s">
        <v>73</v>
      </c>
      <c r="AY110" s="204" t="s">
        <v>145</v>
      </c>
    </row>
    <row r="111" spans="2:51" s="14" customFormat="1" ht="11.25">
      <c r="B111" s="205"/>
      <c r="C111" s="206"/>
      <c r="D111" s="195" t="s">
        <v>155</v>
      </c>
      <c r="E111" s="207" t="s">
        <v>21</v>
      </c>
      <c r="F111" s="208" t="s">
        <v>157</v>
      </c>
      <c r="G111" s="206"/>
      <c r="H111" s="209">
        <v>22.69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155</v>
      </c>
      <c r="AU111" s="215" t="s">
        <v>82</v>
      </c>
      <c r="AV111" s="14" t="s">
        <v>153</v>
      </c>
      <c r="AW111" s="14" t="s">
        <v>34</v>
      </c>
      <c r="AX111" s="14" t="s">
        <v>80</v>
      </c>
      <c r="AY111" s="215" t="s">
        <v>145</v>
      </c>
    </row>
    <row r="112" spans="1:65" s="2" customFormat="1" ht="24.2" customHeight="1">
      <c r="A112" s="36"/>
      <c r="B112" s="37"/>
      <c r="C112" s="180" t="s">
        <v>82</v>
      </c>
      <c r="D112" s="180" t="s">
        <v>148</v>
      </c>
      <c r="E112" s="181" t="s">
        <v>390</v>
      </c>
      <c r="F112" s="182" t="s">
        <v>391</v>
      </c>
      <c r="G112" s="183" t="s">
        <v>173</v>
      </c>
      <c r="H112" s="184">
        <v>22.69</v>
      </c>
      <c r="I112" s="185"/>
      <c r="J112" s="186">
        <f>ROUND(I112*H112,2)</f>
        <v>0</v>
      </c>
      <c r="K112" s="182" t="s">
        <v>152</v>
      </c>
      <c r="L112" s="41"/>
      <c r="M112" s="187" t="s">
        <v>21</v>
      </c>
      <c r="N112" s="188" t="s">
        <v>44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0.22</v>
      </c>
      <c r="T112" s="190">
        <f>S112*H112</f>
        <v>4.9918000000000005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82</v>
      </c>
      <c r="AY112" s="19" t="s">
        <v>145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153</v>
      </c>
      <c r="BM112" s="191" t="s">
        <v>392</v>
      </c>
    </row>
    <row r="113" spans="2:63" s="12" customFormat="1" ht="22.9" customHeight="1">
      <c r="B113" s="164"/>
      <c r="C113" s="165"/>
      <c r="D113" s="166" t="s">
        <v>72</v>
      </c>
      <c r="E113" s="178" t="s">
        <v>162</v>
      </c>
      <c r="F113" s="178" t="s">
        <v>393</v>
      </c>
      <c r="G113" s="165"/>
      <c r="H113" s="165"/>
      <c r="I113" s="168"/>
      <c r="J113" s="179">
        <f>BK113</f>
        <v>0</v>
      </c>
      <c r="K113" s="165"/>
      <c r="L113" s="170"/>
      <c r="M113" s="171"/>
      <c r="N113" s="172"/>
      <c r="O113" s="172"/>
      <c r="P113" s="173">
        <f>SUM(P114:P130)</f>
        <v>0</v>
      </c>
      <c r="Q113" s="172"/>
      <c r="R113" s="173">
        <f>SUM(R114:R130)</f>
        <v>23.862169979999997</v>
      </c>
      <c r="S113" s="172"/>
      <c r="T113" s="174">
        <f>SUM(T114:T130)</f>
        <v>0</v>
      </c>
      <c r="AR113" s="175" t="s">
        <v>80</v>
      </c>
      <c r="AT113" s="176" t="s">
        <v>72</v>
      </c>
      <c r="AU113" s="176" t="s">
        <v>80</v>
      </c>
      <c r="AY113" s="175" t="s">
        <v>145</v>
      </c>
      <c r="BK113" s="177">
        <f>SUM(BK114:BK130)</f>
        <v>0</v>
      </c>
    </row>
    <row r="114" spans="1:65" s="2" customFormat="1" ht="14.45" customHeight="1">
      <c r="A114" s="36"/>
      <c r="B114" s="37"/>
      <c r="C114" s="180" t="s">
        <v>162</v>
      </c>
      <c r="D114" s="180" t="s">
        <v>148</v>
      </c>
      <c r="E114" s="181" t="s">
        <v>394</v>
      </c>
      <c r="F114" s="182" t="s">
        <v>395</v>
      </c>
      <c r="G114" s="183" t="s">
        <v>173</v>
      </c>
      <c r="H114" s="184">
        <v>1736.82</v>
      </c>
      <c r="I114" s="185"/>
      <c r="J114" s="186">
        <f>ROUND(I114*H114,2)</f>
        <v>0</v>
      </c>
      <c r="K114" s="182" t="s">
        <v>152</v>
      </c>
      <c r="L114" s="41"/>
      <c r="M114" s="187" t="s">
        <v>21</v>
      </c>
      <c r="N114" s="188" t="s">
        <v>44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82</v>
      </c>
      <c r="AY114" s="19" t="s">
        <v>145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153</v>
      </c>
      <c r="BM114" s="191" t="s">
        <v>396</v>
      </c>
    </row>
    <row r="115" spans="2:51" s="15" customFormat="1" ht="11.25">
      <c r="B115" s="216"/>
      <c r="C115" s="217"/>
      <c r="D115" s="195" t="s">
        <v>155</v>
      </c>
      <c r="E115" s="218" t="s">
        <v>21</v>
      </c>
      <c r="F115" s="219" t="s">
        <v>397</v>
      </c>
      <c r="G115" s="217"/>
      <c r="H115" s="218" t="s">
        <v>21</v>
      </c>
      <c r="I115" s="220"/>
      <c r="J115" s="217"/>
      <c r="K115" s="217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155</v>
      </c>
      <c r="AU115" s="225" t="s">
        <v>82</v>
      </c>
      <c r="AV115" s="15" t="s">
        <v>80</v>
      </c>
      <c r="AW115" s="15" t="s">
        <v>34</v>
      </c>
      <c r="AX115" s="15" t="s">
        <v>73</v>
      </c>
      <c r="AY115" s="225" t="s">
        <v>145</v>
      </c>
    </row>
    <row r="116" spans="2:51" s="15" customFormat="1" ht="11.25">
      <c r="B116" s="216"/>
      <c r="C116" s="217"/>
      <c r="D116" s="195" t="s">
        <v>155</v>
      </c>
      <c r="E116" s="218" t="s">
        <v>21</v>
      </c>
      <c r="F116" s="219" t="s">
        <v>176</v>
      </c>
      <c r="G116" s="217"/>
      <c r="H116" s="218" t="s">
        <v>21</v>
      </c>
      <c r="I116" s="220"/>
      <c r="J116" s="217"/>
      <c r="K116" s="217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155</v>
      </c>
      <c r="AU116" s="225" t="s">
        <v>82</v>
      </c>
      <c r="AV116" s="15" t="s">
        <v>80</v>
      </c>
      <c r="AW116" s="15" t="s">
        <v>34</v>
      </c>
      <c r="AX116" s="15" t="s">
        <v>73</v>
      </c>
      <c r="AY116" s="225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398</v>
      </c>
      <c r="G117" s="194"/>
      <c r="H117" s="198">
        <v>1040.514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3" customFormat="1" ht="11.25">
      <c r="B118" s="193"/>
      <c r="C118" s="194"/>
      <c r="D118" s="195" t="s">
        <v>155</v>
      </c>
      <c r="E118" s="196" t="s">
        <v>21</v>
      </c>
      <c r="F118" s="197" t="s">
        <v>399</v>
      </c>
      <c r="G118" s="194"/>
      <c r="H118" s="198">
        <v>-137.07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155</v>
      </c>
      <c r="AU118" s="204" t="s">
        <v>82</v>
      </c>
      <c r="AV118" s="13" t="s">
        <v>82</v>
      </c>
      <c r="AW118" s="13" t="s">
        <v>34</v>
      </c>
      <c r="AX118" s="13" t="s">
        <v>73</v>
      </c>
      <c r="AY118" s="204" t="s">
        <v>145</v>
      </c>
    </row>
    <row r="119" spans="2:51" s="16" customFormat="1" ht="11.25">
      <c r="B119" s="226"/>
      <c r="C119" s="227"/>
      <c r="D119" s="195" t="s">
        <v>155</v>
      </c>
      <c r="E119" s="228" t="s">
        <v>21</v>
      </c>
      <c r="F119" s="229" t="s">
        <v>179</v>
      </c>
      <c r="G119" s="227"/>
      <c r="H119" s="230">
        <v>903.444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155</v>
      </c>
      <c r="AU119" s="236" t="s">
        <v>82</v>
      </c>
      <c r="AV119" s="16" t="s">
        <v>162</v>
      </c>
      <c r="AW119" s="16" t="s">
        <v>34</v>
      </c>
      <c r="AX119" s="16" t="s">
        <v>73</v>
      </c>
      <c r="AY119" s="236" t="s">
        <v>145</v>
      </c>
    </row>
    <row r="120" spans="2:51" s="15" customFormat="1" ht="11.25">
      <c r="B120" s="216"/>
      <c r="C120" s="217"/>
      <c r="D120" s="195" t="s">
        <v>155</v>
      </c>
      <c r="E120" s="218" t="s">
        <v>21</v>
      </c>
      <c r="F120" s="219" t="s">
        <v>180</v>
      </c>
      <c r="G120" s="217"/>
      <c r="H120" s="218" t="s">
        <v>21</v>
      </c>
      <c r="I120" s="220"/>
      <c r="J120" s="217"/>
      <c r="K120" s="217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155</v>
      </c>
      <c r="AU120" s="225" t="s">
        <v>82</v>
      </c>
      <c r="AV120" s="15" t="s">
        <v>80</v>
      </c>
      <c r="AW120" s="15" t="s">
        <v>34</v>
      </c>
      <c r="AX120" s="15" t="s">
        <v>73</v>
      </c>
      <c r="AY120" s="225" t="s">
        <v>145</v>
      </c>
    </row>
    <row r="121" spans="2:51" s="13" customFormat="1" ht="11.25">
      <c r="B121" s="193"/>
      <c r="C121" s="194"/>
      <c r="D121" s="195" t="s">
        <v>155</v>
      </c>
      <c r="E121" s="196" t="s">
        <v>21</v>
      </c>
      <c r="F121" s="197" t="s">
        <v>400</v>
      </c>
      <c r="G121" s="194"/>
      <c r="H121" s="198">
        <v>487.059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155</v>
      </c>
      <c r="AU121" s="204" t="s">
        <v>82</v>
      </c>
      <c r="AV121" s="13" t="s">
        <v>82</v>
      </c>
      <c r="AW121" s="13" t="s">
        <v>34</v>
      </c>
      <c r="AX121" s="13" t="s">
        <v>73</v>
      </c>
      <c r="AY121" s="204" t="s">
        <v>145</v>
      </c>
    </row>
    <row r="122" spans="2:51" s="13" customFormat="1" ht="11.25">
      <c r="B122" s="193"/>
      <c r="C122" s="194"/>
      <c r="D122" s="195" t="s">
        <v>155</v>
      </c>
      <c r="E122" s="196" t="s">
        <v>21</v>
      </c>
      <c r="F122" s="197" t="s">
        <v>401</v>
      </c>
      <c r="G122" s="194"/>
      <c r="H122" s="198">
        <v>-116.04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155</v>
      </c>
      <c r="AU122" s="204" t="s">
        <v>82</v>
      </c>
      <c r="AV122" s="13" t="s">
        <v>82</v>
      </c>
      <c r="AW122" s="13" t="s">
        <v>34</v>
      </c>
      <c r="AX122" s="13" t="s">
        <v>73</v>
      </c>
      <c r="AY122" s="204" t="s">
        <v>145</v>
      </c>
    </row>
    <row r="123" spans="2:51" s="16" customFormat="1" ht="11.25">
      <c r="B123" s="226"/>
      <c r="C123" s="227"/>
      <c r="D123" s="195" t="s">
        <v>155</v>
      </c>
      <c r="E123" s="228" t="s">
        <v>21</v>
      </c>
      <c r="F123" s="229" t="s">
        <v>179</v>
      </c>
      <c r="G123" s="227"/>
      <c r="H123" s="230">
        <v>371.019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155</v>
      </c>
      <c r="AU123" s="236" t="s">
        <v>82</v>
      </c>
      <c r="AV123" s="16" t="s">
        <v>162</v>
      </c>
      <c r="AW123" s="16" t="s">
        <v>34</v>
      </c>
      <c r="AX123" s="16" t="s">
        <v>73</v>
      </c>
      <c r="AY123" s="236" t="s">
        <v>145</v>
      </c>
    </row>
    <row r="124" spans="2:51" s="15" customFormat="1" ht="11.25">
      <c r="B124" s="216"/>
      <c r="C124" s="217"/>
      <c r="D124" s="195" t="s">
        <v>155</v>
      </c>
      <c r="E124" s="218" t="s">
        <v>21</v>
      </c>
      <c r="F124" s="219" t="s">
        <v>183</v>
      </c>
      <c r="G124" s="217"/>
      <c r="H124" s="218" t="s">
        <v>21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155</v>
      </c>
      <c r="AU124" s="225" t="s">
        <v>82</v>
      </c>
      <c r="AV124" s="15" t="s">
        <v>80</v>
      </c>
      <c r="AW124" s="15" t="s">
        <v>34</v>
      </c>
      <c r="AX124" s="15" t="s">
        <v>73</v>
      </c>
      <c r="AY124" s="225" t="s">
        <v>145</v>
      </c>
    </row>
    <row r="125" spans="2:51" s="13" customFormat="1" ht="11.25">
      <c r="B125" s="193"/>
      <c r="C125" s="194"/>
      <c r="D125" s="195" t="s">
        <v>155</v>
      </c>
      <c r="E125" s="196" t="s">
        <v>21</v>
      </c>
      <c r="F125" s="197" t="s">
        <v>402</v>
      </c>
      <c r="G125" s="194"/>
      <c r="H125" s="198">
        <v>487.062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155</v>
      </c>
      <c r="AU125" s="204" t="s">
        <v>82</v>
      </c>
      <c r="AV125" s="13" t="s">
        <v>82</v>
      </c>
      <c r="AW125" s="13" t="s">
        <v>34</v>
      </c>
      <c r="AX125" s="13" t="s">
        <v>73</v>
      </c>
      <c r="AY125" s="204" t="s">
        <v>145</v>
      </c>
    </row>
    <row r="126" spans="2:51" s="13" customFormat="1" ht="11.25">
      <c r="B126" s="193"/>
      <c r="C126" s="194"/>
      <c r="D126" s="195" t="s">
        <v>155</v>
      </c>
      <c r="E126" s="196" t="s">
        <v>21</v>
      </c>
      <c r="F126" s="197" t="s">
        <v>403</v>
      </c>
      <c r="G126" s="194"/>
      <c r="H126" s="198">
        <v>-24.705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155</v>
      </c>
      <c r="AU126" s="204" t="s">
        <v>82</v>
      </c>
      <c r="AV126" s="13" t="s">
        <v>82</v>
      </c>
      <c r="AW126" s="13" t="s">
        <v>34</v>
      </c>
      <c r="AX126" s="13" t="s">
        <v>73</v>
      </c>
      <c r="AY126" s="204" t="s">
        <v>145</v>
      </c>
    </row>
    <row r="127" spans="2:51" s="16" customFormat="1" ht="11.25">
      <c r="B127" s="226"/>
      <c r="C127" s="227"/>
      <c r="D127" s="195" t="s">
        <v>155</v>
      </c>
      <c r="E127" s="228" t="s">
        <v>21</v>
      </c>
      <c r="F127" s="229" t="s">
        <v>179</v>
      </c>
      <c r="G127" s="227"/>
      <c r="H127" s="230">
        <v>462.357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155</v>
      </c>
      <c r="AU127" s="236" t="s">
        <v>82</v>
      </c>
      <c r="AV127" s="16" t="s">
        <v>162</v>
      </c>
      <c r="AW127" s="16" t="s">
        <v>34</v>
      </c>
      <c r="AX127" s="16" t="s">
        <v>73</v>
      </c>
      <c r="AY127" s="236" t="s">
        <v>145</v>
      </c>
    </row>
    <row r="128" spans="2:51" s="14" customFormat="1" ht="11.25">
      <c r="B128" s="205"/>
      <c r="C128" s="206"/>
      <c r="D128" s="195" t="s">
        <v>155</v>
      </c>
      <c r="E128" s="207" t="s">
        <v>21</v>
      </c>
      <c r="F128" s="208" t="s">
        <v>157</v>
      </c>
      <c r="G128" s="206"/>
      <c r="H128" s="209">
        <v>1736.8200000000002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155</v>
      </c>
      <c r="AU128" s="215" t="s">
        <v>82</v>
      </c>
      <c r="AV128" s="14" t="s">
        <v>153</v>
      </c>
      <c r="AW128" s="14" t="s">
        <v>34</v>
      </c>
      <c r="AX128" s="14" t="s">
        <v>80</v>
      </c>
      <c r="AY128" s="215" t="s">
        <v>145</v>
      </c>
    </row>
    <row r="129" spans="1:65" s="2" customFormat="1" ht="24.2" customHeight="1">
      <c r="A129" s="36"/>
      <c r="B129" s="37"/>
      <c r="C129" s="240" t="s">
        <v>153</v>
      </c>
      <c r="D129" s="240" t="s">
        <v>404</v>
      </c>
      <c r="E129" s="241" t="s">
        <v>405</v>
      </c>
      <c r="F129" s="242" t="s">
        <v>406</v>
      </c>
      <c r="G129" s="243" t="s">
        <v>173</v>
      </c>
      <c r="H129" s="244">
        <v>1910.502</v>
      </c>
      <c r="I129" s="245"/>
      <c r="J129" s="246">
        <f>ROUND(I129*H129,2)</f>
        <v>0</v>
      </c>
      <c r="K129" s="242" t="s">
        <v>21</v>
      </c>
      <c r="L129" s="247"/>
      <c r="M129" s="248" t="s">
        <v>21</v>
      </c>
      <c r="N129" s="249" t="s">
        <v>44</v>
      </c>
      <c r="O129" s="66"/>
      <c r="P129" s="189">
        <f>O129*H129</f>
        <v>0</v>
      </c>
      <c r="Q129" s="189">
        <v>0.01249</v>
      </c>
      <c r="R129" s="189">
        <f>Q129*H129</f>
        <v>23.862169979999997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200</v>
      </c>
      <c r="AT129" s="191" t="s">
        <v>404</v>
      </c>
      <c r="AU129" s="191" t="s">
        <v>82</v>
      </c>
      <c r="AY129" s="19" t="s">
        <v>145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153</v>
      </c>
      <c r="BM129" s="191" t="s">
        <v>407</v>
      </c>
    </row>
    <row r="130" spans="2:51" s="13" customFormat="1" ht="11.25">
      <c r="B130" s="193"/>
      <c r="C130" s="194"/>
      <c r="D130" s="195" t="s">
        <v>155</v>
      </c>
      <c r="E130" s="194"/>
      <c r="F130" s="197" t="s">
        <v>408</v>
      </c>
      <c r="G130" s="194"/>
      <c r="H130" s="198">
        <v>1910.502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155</v>
      </c>
      <c r="AU130" s="204" t="s">
        <v>82</v>
      </c>
      <c r="AV130" s="13" t="s">
        <v>82</v>
      </c>
      <c r="AW130" s="13" t="s">
        <v>4</v>
      </c>
      <c r="AX130" s="13" t="s">
        <v>80</v>
      </c>
      <c r="AY130" s="204" t="s">
        <v>145</v>
      </c>
    </row>
    <row r="131" spans="2:63" s="12" customFormat="1" ht="22.9" customHeight="1">
      <c r="B131" s="164"/>
      <c r="C131" s="165"/>
      <c r="D131" s="166" t="s">
        <v>72</v>
      </c>
      <c r="E131" s="178" t="s">
        <v>153</v>
      </c>
      <c r="F131" s="178" t="s">
        <v>409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SUM(P132:P147)</f>
        <v>0</v>
      </c>
      <c r="Q131" s="172"/>
      <c r="R131" s="173">
        <f>SUM(R132:R147)</f>
        <v>24.48768483</v>
      </c>
      <c r="S131" s="172"/>
      <c r="T131" s="174">
        <f>SUM(T132:T147)</f>
        <v>0</v>
      </c>
      <c r="AR131" s="175" t="s">
        <v>80</v>
      </c>
      <c r="AT131" s="176" t="s">
        <v>72</v>
      </c>
      <c r="AU131" s="176" t="s">
        <v>80</v>
      </c>
      <c r="AY131" s="175" t="s">
        <v>145</v>
      </c>
      <c r="BK131" s="177">
        <f>SUM(BK132:BK147)</f>
        <v>0</v>
      </c>
    </row>
    <row r="132" spans="1:65" s="2" customFormat="1" ht="24.2" customHeight="1">
      <c r="A132" s="36"/>
      <c r="B132" s="37"/>
      <c r="C132" s="180" t="s">
        <v>170</v>
      </c>
      <c r="D132" s="180" t="s">
        <v>148</v>
      </c>
      <c r="E132" s="181" t="s">
        <v>410</v>
      </c>
      <c r="F132" s="182" t="s">
        <v>411</v>
      </c>
      <c r="G132" s="183" t="s">
        <v>412</v>
      </c>
      <c r="H132" s="184">
        <v>9.981</v>
      </c>
      <c r="I132" s="185"/>
      <c r="J132" s="186">
        <f>ROUND(I132*H132,2)</f>
        <v>0</v>
      </c>
      <c r="K132" s="182" t="s">
        <v>152</v>
      </c>
      <c r="L132" s="41"/>
      <c r="M132" s="187" t="s">
        <v>21</v>
      </c>
      <c r="N132" s="188" t="s">
        <v>44</v>
      </c>
      <c r="O132" s="66"/>
      <c r="P132" s="189">
        <f>O132*H132</f>
        <v>0</v>
      </c>
      <c r="Q132" s="189">
        <v>2.45343</v>
      </c>
      <c r="R132" s="189">
        <f>Q132*H132</f>
        <v>24.48768483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153</v>
      </c>
      <c r="AT132" s="191" t="s">
        <v>148</v>
      </c>
      <c r="AU132" s="191" t="s">
        <v>82</v>
      </c>
      <c r="AY132" s="19" t="s">
        <v>145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153</v>
      </c>
      <c r="BM132" s="191" t="s">
        <v>413</v>
      </c>
    </row>
    <row r="133" spans="2:51" s="15" customFormat="1" ht="11.25">
      <c r="B133" s="216"/>
      <c r="C133" s="217"/>
      <c r="D133" s="195" t="s">
        <v>155</v>
      </c>
      <c r="E133" s="218" t="s">
        <v>21</v>
      </c>
      <c r="F133" s="219" t="s">
        <v>414</v>
      </c>
      <c r="G133" s="217"/>
      <c r="H133" s="218" t="s">
        <v>21</v>
      </c>
      <c r="I133" s="220"/>
      <c r="J133" s="217"/>
      <c r="K133" s="217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155</v>
      </c>
      <c r="AU133" s="225" t="s">
        <v>82</v>
      </c>
      <c r="AV133" s="15" t="s">
        <v>80</v>
      </c>
      <c r="AW133" s="15" t="s">
        <v>34</v>
      </c>
      <c r="AX133" s="15" t="s">
        <v>73</v>
      </c>
      <c r="AY133" s="225" t="s">
        <v>145</v>
      </c>
    </row>
    <row r="134" spans="2:51" s="13" customFormat="1" ht="11.25">
      <c r="B134" s="193"/>
      <c r="C134" s="194"/>
      <c r="D134" s="195" t="s">
        <v>155</v>
      </c>
      <c r="E134" s="196" t="s">
        <v>21</v>
      </c>
      <c r="F134" s="197" t="s">
        <v>415</v>
      </c>
      <c r="G134" s="194"/>
      <c r="H134" s="198">
        <v>9.981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155</v>
      </c>
      <c r="AU134" s="204" t="s">
        <v>82</v>
      </c>
      <c r="AV134" s="13" t="s">
        <v>82</v>
      </c>
      <c r="AW134" s="13" t="s">
        <v>34</v>
      </c>
      <c r="AX134" s="13" t="s">
        <v>73</v>
      </c>
      <c r="AY134" s="204" t="s">
        <v>145</v>
      </c>
    </row>
    <row r="135" spans="2:51" s="14" customFormat="1" ht="11.25">
      <c r="B135" s="205"/>
      <c r="C135" s="206"/>
      <c r="D135" s="195" t="s">
        <v>155</v>
      </c>
      <c r="E135" s="207" t="s">
        <v>21</v>
      </c>
      <c r="F135" s="208" t="s">
        <v>157</v>
      </c>
      <c r="G135" s="206"/>
      <c r="H135" s="209">
        <v>9.981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155</v>
      </c>
      <c r="AU135" s="215" t="s">
        <v>82</v>
      </c>
      <c r="AV135" s="14" t="s">
        <v>153</v>
      </c>
      <c r="AW135" s="14" t="s">
        <v>34</v>
      </c>
      <c r="AX135" s="14" t="s">
        <v>80</v>
      </c>
      <c r="AY135" s="215" t="s">
        <v>145</v>
      </c>
    </row>
    <row r="136" spans="1:65" s="2" customFormat="1" ht="24.2" customHeight="1">
      <c r="A136" s="36"/>
      <c r="B136" s="37"/>
      <c r="C136" s="180" t="s">
        <v>186</v>
      </c>
      <c r="D136" s="180" t="s">
        <v>148</v>
      </c>
      <c r="E136" s="181" t="s">
        <v>416</v>
      </c>
      <c r="F136" s="182" t="s">
        <v>417</v>
      </c>
      <c r="G136" s="183" t="s">
        <v>215</v>
      </c>
      <c r="H136" s="184">
        <v>2.715</v>
      </c>
      <c r="I136" s="185"/>
      <c r="J136" s="186">
        <f>ROUND(I136*H136,2)</f>
        <v>0</v>
      </c>
      <c r="K136" s="182" t="s">
        <v>21</v>
      </c>
      <c r="L136" s="41"/>
      <c r="M136" s="187" t="s">
        <v>21</v>
      </c>
      <c r="N136" s="188" t="s">
        <v>44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153</v>
      </c>
      <c r="AT136" s="191" t="s">
        <v>148</v>
      </c>
      <c r="AU136" s="191" t="s">
        <v>82</v>
      </c>
      <c r="AY136" s="19" t="s">
        <v>145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153</v>
      </c>
      <c r="BM136" s="191" t="s">
        <v>418</v>
      </c>
    </row>
    <row r="137" spans="2:51" s="15" customFormat="1" ht="11.25">
      <c r="B137" s="216"/>
      <c r="C137" s="217"/>
      <c r="D137" s="195" t="s">
        <v>155</v>
      </c>
      <c r="E137" s="218" t="s">
        <v>21</v>
      </c>
      <c r="F137" s="219" t="s">
        <v>419</v>
      </c>
      <c r="G137" s="217"/>
      <c r="H137" s="218" t="s">
        <v>21</v>
      </c>
      <c r="I137" s="220"/>
      <c r="J137" s="217"/>
      <c r="K137" s="217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155</v>
      </c>
      <c r="AU137" s="225" t="s">
        <v>82</v>
      </c>
      <c r="AV137" s="15" t="s">
        <v>80</v>
      </c>
      <c r="AW137" s="15" t="s">
        <v>34</v>
      </c>
      <c r="AX137" s="15" t="s">
        <v>73</v>
      </c>
      <c r="AY137" s="225" t="s">
        <v>145</v>
      </c>
    </row>
    <row r="138" spans="2:51" s="15" customFormat="1" ht="11.25">
      <c r="B138" s="216"/>
      <c r="C138" s="217"/>
      <c r="D138" s="195" t="s">
        <v>155</v>
      </c>
      <c r="E138" s="218" t="s">
        <v>21</v>
      </c>
      <c r="F138" s="219" t="s">
        <v>420</v>
      </c>
      <c r="G138" s="217"/>
      <c r="H138" s="218" t="s">
        <v>21</v>
      </c>
      <c r="I138" s="220"/>
      <c r="J138" s="217"/>
      <c r="K138" s="217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155</v>
      </c>
      <c r="AU138" s="225" t="s">
        <v>82</v>
      </c>
      <c r="AV138" s="15" t="s">
        <v>80</v>
      </c>
      <c r="AW138" s="15" t="s">
        <v>34</v>
      </c>
      <c r="AX138" s="15" t="s">
        <v>73</v>
      </c>
      <c r="AY138" s="225" t="s">
        <v>145</v>
      </c>
    </row>
    <row r="139" spans="2:51" s="13" customFormat="1" ht="11.25">
      <c r="B139" s="193"/>
      <c r="C139" s="194"/>
      <c r="D139" s="195" t="s">
        <v>155</v>
      </c>
      <c r="E139" s="196" t="s">
        <v>21</v>
      </c>
      <c r="F139" s="197" t="s">
        <v>421</v>
      </c>
      <c r="G139" s="194"/>
      <c r="H139" s="198">
        <v>2.715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155</v>
      </c>
      <c r="AU139" s="204" t="s">
        <v>82</v>
      </c>
      <c r="AV139" s="13" t="s">
        <v>82</v>
      </c>
      <c r="AW139" s="13" t="s">
        <v>34</v>
      </c>
      <c r="AX139" s="13" t="s">
        <v>73</v>
      </c>
      <c r="AY139" s="204" t="s">
        <v>145</v>
      </c>
    </row>
    <row r="140" spans="2:51" s="14" customFormat="1" ht="11.25">
      <c r="B140" s="205"/>
      <c r="C140" s="206"/>
      <c r="D140" s="195" t="s">
        <v>155</v>
      </c>
      <c r="E140" s="207" t="s">
        <v>21</v>
      </c>
      <c r="F140" s="208" t="s">
        <v>157</v>
      </c>
      <c r="G140" s="206"/>
      <c r="H140" s="209">
        <v>2.715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155</v>
      </c>
      <c r="AU140" s="215" t="s">
        <v>82</v>
      </c>
      <c r="AV140" s="14" t="s">
        <v>153</v>
      </c>
      <c r="AW140" s="14" t="s">
        <v>34</v>
      </c>
      <c r="AX140" s="14" t="s">
        <v>80</v>
      </c>
      <c r="AY140" s="215" t="s">
        <v>145</v>
      </c>
    </row>
    <row r="141" spans="1:65" s="2" customFormat="1" ht="24.2" customHeight="1">
      <c r="A141" s="36"/>
      <c r="B141" s="37"/>
      <c r="C141" s="180" t="s">
        <v>193</v>
      </c>
      <c r="D141" s="180" t="s">
        <v>148</v>
      </c>
      <c r="E141" s="181" t="s">
        <v>422</v>
      </c>
      <c r="F141" s="182" t="s">
        <v>423</v>
      </c>
      <c r="G141" s="183" t="s">
        <v>173</v>
      </c>
      <c r="H141" s="184">
        <v>3328.736</v>
      </c>
      <c r="I141" s="185"/>
      <c r="J141" s="186">
        <f>ROUND(I141*H141,2)</f>
        <v>0</v>
      </c>
      <c r="K141" s="182" t="s">
        <v>152</v>
      </c>
      <c r="L141" s="41"/>
      <c r="M141" s="187" t="s">
        <v>21</v>
      </c>
      <c r="N141" s="188" t="s">
        <v>44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153</v>
      </c>
      <c r="AT141" s="191" t="s">
        <v>148</v>
      </c>
      <c r="AU141" s="191" t="s">
        <v>82</v>
      </c>
      <c r="AY141" s="19" t="s">
        <v>145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153</v>
      </c>
      <c r="BM141" s="191" t="s">
        <v>424</v>
      </c>
    </row>
    <row r="142" spans="2:51" s="15" customFormat="1" ht="11.25">
      <c r="B142" s="216"/>
      <c r="C142" s="217"/>
      <c r="D142" s="195" t="s">
        <v>155</v>
      </c>
      <c r="E142" s="218" t="s">
        <v>21</v>
      </c>
      <c r="F142" s="219" t="s">
        <v>425</v>
      </c>
      <c r="G142" s="217"/>
      <c r="H142" s="218" t="s">
        <v>21</v>
      </c>
      <c r="I142" s="220"/>
      <c r="J142" s="217"/>
      <c r="K142" s="217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155</v>
      </c>
      <c r="AU142" s="225" t="s">
        <v>82</v>
      </c>
      <c r="AV142" s="15" t="s">
        <v>80</v>
      </c>
      <c r="AW142" s="15" t="s">
        <v>34</v>
      </c>
      <c r="AX142" s="15" t="s">
        <v>73</v>
      </c>
      <c r="AY142" s="225" t="s">
        <v>145</v>
      </c>
    </row>
    <row r="143" spans="2:51" s="13" customFormat="1" ht="11.25">
      <c r="B143" s="193"/>
      <c r="C143" s="194"/>
      <c r="D143" s="195" t="s">
        <v>155</v>
      </c>
      <c r="E143" s="196" t="s">
        <v>21</v>
      </c>
      <c r="F143" s="197" t="s">
        <v>426</v>
      </c>
      <c r="G143" s="194"/>
      <c r="H143" s="198">
        <v>3843.996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155</v>
      </c>
      <c r="AU143" s="204" t="s">
        <v>82</v>
      </c>
      <c r="AV143" s="13" t="s">
        <v>82</v>
      </c>
      <c r="AW143" s="13" t="s">
        <v>34</v>
      </c>
      <c r="AX143" s="13" t="s">
        <v>73</v>
      </c>
      <c r="AY143" s="204" t="s">
        <v>145</v>
      </c>
    </row>
    <row r="144" spans="2:51" s="13" customFormat="1" ht="11.25">
      <c r="B144" s="193"/>
      <c r="C144" s="194"/>
      <c r="D144" s="195" t="s">
        <v>155</v>
      </c>
      <c r="E144" s="196" t="s">
        <v>21</v>
      </c>
      <c r="F144" s="197" t="s">
        <v>427</v>
      </c>
      <c r="G144" s="194"/>
      <c r="H144" s="198">
        <v>-515.26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155</v>
      </c>
      <c r="AU144" s="204" t="s">
        <v>82</v>
      </c>
      <c r="AV144" s="13" t="s">
        <v>82</v>
      </c>
      <c r="AW144" s="13" t="s">
        <v>34</v>
      </c>
      <c r="AX144" s="13" t="s">
        <v>73</v>
      </c>
      <c r="AY144" s="204" t="s">
        <v>145</v>
      </c>
    </row>
    <row r="145" spans="2:51" s="14" customFormat="1" ht="11.25">
      <c r="B145" s="205"/>
      <c r="C145" s="206"/>
      <c r="D145" s="195" t="s">
        <v>155</v>
      </c>
      <c r="E145" s="207" t="s">
        <v>21</v>
      </c>
      <c r="F145" s="208" t="s">
        <v>157</v>
      </c>
      <c r="G145" s="206"/>
      <c r="H145" s="209">
        <v>3328.736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155</v>
      </c>
      <c r="AU145" s="215" t="s">
        <v>82</v>
      </c>
      <c r="AV145" s="14" t="s">
        <v>153</v>
      </c>
      <c r="AW145" s="14" t="s">
        <v>34</v>
      </c>
      <c r="AX145" s="14" t="s">
        <v>80</v>
      </c>
      <c r="AY145" s="215" t="s">
        <v>145</v>
      </c>
    </row>
    <row r="146" spans="1:65" s="2" customFormat="1" ht="14.45" customHeight="1">
      <c r="A146" s="36"/>
      <c r="B146" s="37"/>
      <c r="C146" s="240" t="s">
        <v>200</v>
      </c>
      <c r="D146" s="240" t="s">
        <v>404</v>
      </c>
      <c r="E146" s="241" t="s">
        <v>428</v>
      </c>
      <c r="F146" s="242" t="s">
        <v>429</v>
      </c>
      <c r="G146" s="243" t="s">
        <v>173</v>
      </c>
      <c r="H146" s="244">
        <v>3661.61</v>
      </c>
      <c r="I146" s="245"/>
      <c r="J146" s="246">
        <f>ROUND(I146*H146,2)</f>
        <v>0</v>
      </c>
      <c r="K146" s="242" t="s">
        <v>152</v>
      </c>
      <c r="L146" s="247"/>
      <c r="M146" s="248" t="s">
        <v>21</v>
      </c>
      <c r="N146" s="249" t="s">
        <v>44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200</v>
      </c>
      <c r="AT146" s="191" t="s">
        <v>404</v>
      </c>
      <c r="AU146" s="191" t="s">
        <v>82</v>
      </c>
      <c r="AY146" s="19" t="s">
        <v>145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153</v>
      </c>
      <c r="BM146" s="191" t="s">
        <v>430</v>
      </c>
    </row>
    <row r="147" spans="2:51" s="13" customFormat="1" ht="11.25">
      <c r="B147" s="193"/>
      <c r="C147" s="194"/>
      <c r="D147" s="195" t="s">
        <v>155</v>
      </c>
      <c r="E147" s="194"/>
      <c r="F147" s="197" t="s">
        <v>431</v>
      </c>
      <c r="G147" s="194"/>
      <c r="H147" s="198">
        <v>3661.61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155</v>
      </c>
      <c r="AU147" s="204" t="s">
        <v>82</v>
      </c>
      <c r="AV147" s="13" t="s">
        <v>82</v>
      </c>
      <c r="AW147" s="13" t="s">
        <v>4</v>
      </c>
      <c r="AX147" s="13" t="s">
        <v>80</v>
      </c>
      <c r="AY147" s="204" t="s">
        <v>145</v>
      </c>
    </row>
    <row r="148" spans="2:63" s="12" customFormat="1" ht="22.9" customHeight="1">
      <c r="B148" s="164"/>
      <c r="C148" s="165"/>
      <c r="D148" s="166" t="s">
        <v>72</v>
      </c>
      <c r="E148" s="178" t="s">
        <v>170</v>
      </c>
      <c r="F148" s="178" t="s">
        <v>432</v>
      </c>
      <c r="G148" s="165"/>
      <c r="H148" s="165"/>
      <c r="I148" s="168"/>
      <c r="J148" s="179">
        <f>BK148</f>
        <v>0</v>
      </c>
      <c r="K148" s="165"/>
      <c r="L148" s="170"/>
      <c r="M148" s="171"/>
      <c r="N148" s="172"/>
      <c r="O148" s="172"/>
      <c r="P148" s="173">
        <f>SUM(P149:P165)</f>
        <v>0</v>
      </c>
      <c r="Q148" s="172"/>
      <c r="R148" s="173">
        <f>SUM(R149:R165)</f>
        <v>0</v>
      </c>
      <c r="S148" s="172"/>
      <c r="T148" s="174">
        <f>SUM(T149:T165)</f>
        <v>0</v>
      </c>
      <c r="AR148" s="175" t="s">
        <v>80</v>
      </c>
      <c r="AT148" s="176" t="s">
        <v>72</v>
      </c>
      <c r="AU148" s="176" t="s">
        <v>80</v>
      </c>
      <c r="AY148" s="175" t="s">
        <v>145</v>
      </c>
      <c r="BK148" s="177">
        <f>SUM(BK149:BK165)</f>
        <v>0</v>
      </c>
    </row>
    <row r="149" spans="1:65" s="2" customFormat="1" ht="24.2" customHeight="1">
      <c r="A149" s="36"/>
      <c r="B149" s="37"/>
      <c r="C149" s="180" t="s">
        <v>146</v>
      </c>
      <c r="D149" s="180" t="s">
        <v>148</v>
      </c>
      <c r="E149" s="181" t="s">
        <v>433</v>
      </c>
      <c r="F149" s="182" t="s">
        <v>434</v>
      </c>
      <c r="G149" s="183" t="s">
        <v>173</v>
      </c>
      <c r="H149" s="184">
        <v>22.69</v>
      </c>
      <c r="I149" s="185"/>
      <c r="J149" s="186">
        <f>ROUND(I149*H149,2)</f>
        <v>0</v>
      </c>
      <c r="K149" s="182" t="s">
        <v>152</v>
      </c>
      <c r="L149" s="41"/>
      <c r="M149" s="187" t="s">
        <v>21</v>
      </c>
      <c r="N149" s="188" t="s">
        <v>44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153</v>
      </c>
      <c r="AT149" s="191" t="s">
        <v>148</v>
      </c>
      <c r="AU149" s="191" t="s">
        <v>82</v>
      </c>
      <c r="AY149" s="19" t="s">
        <v>145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153</v>
      </c>
      <c r="BM149" s="191" t="s">
        <v>435</v>
      </c>
    </row>
    <row r="150" spans="2:51" s="15" customFormat="1" ht="11.25">
      <c r="B150" s="216"/>
      <c r="C150" s="217"/>
      <c r="D150" s="195" t="s">
        <v>155</v>
      </c>
      <c r="E150" s="218" t="s">
        <v>21</v>
      </c>
      <c r="F150" s="219" t="s">
        <v>436</v>
      </c>
      <c r="G150" s="217"/>
      <c r="H150" s="218" t="s">
        <v>21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155</v>
      </c>
      <c r="AU150" s="225" t="s">
        <v>82</v>
      </c>
      <c r="AV150" s="15" t="s">
        <v>80</v>
      </c>
      <c r="AW150" s="15" t="s">
        <v>34</v>
      </c>
      <c r="AX150" s="15" t="s">
        <v>73</v>
      </c>
      <c r="AY150" s="225" t="s">
        <v>145</v>
      </c>
    </row>
    <row r="151" spans="2:51" s="13" customFormat="1" ht="11.25">
      <c r="B151" s="193"/>
      <c r="C151" s="194"/>
      <c r="D151" s="195" t="s">
        <v>155</v>
      </c>
      <c r="E151" s="196" t="s">
        <v>21</v>
      </c>
      <c r="F151" s="197" t="s">
        <v>437</v>
      </c>
      <c r="G151" s="194"/>
      <c r="H151" s="198">
        <v>22.69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155</v>
      </c>
      <c r="AU151" s="204" t="s">
        <v>82</v>
      </c>
      <c r="AV151" s="13" t="s">
        <v>82</v>
      </c>
      <c r="AW151" s="13" t="s">
        <v>34</v>
      </c>
      <c r="AX151" s="13" t="s">
        <v>73</v>
      </c>
      <c r="AY151" s="204" t="s">
        <v>145</v>
      </c>
    </row>
    <row r="152" spans="2:51" s="14" customFormat="1" ht="11.25">
      <c r="B152" s="205"/>
      <c r="C152" s="206"/>
      <c r="D152" s="195" t="s">
        <v>155</v>
      </c>
      <c r="E152" s="207" t="s">
        <v>21</v>
      </c>
      <c r="F152" s="208" t="s">
        <v>157</v>
      </c>
      <c r="G152" s="206"/>
      <c r="H152" s="209">
        <v>22.69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155</v>
      </c>
      <c r="AU152" s="215" t="s">
        <v>82</v>
      </c>
      <c r="AV152" s="14" t="s">
        <v>153</v>
      </c>
      <c r="AW152" s="14" t="s">
        <v>34</v>
      </c>
      <c r="AX152" s="14" t="s">
        <v>80</v>
      </c>
      <c r="AY152" s="215" t="s">
        <v>145</v>
      </c>
    </row>
    <row r="153" spans="1:65" s="2" customFormat="1" ht="14.45" customHeight="1">
      <c r="A153" s="36"/>
      <c r="B153" s="37"/>
      <c r="C153" s="180" t="s">
        <v>217</v>
      </c>
      <c r="D153" s="180" t="s">
        <v>148</v>
      </c>
      <c r="E153" s="181" t="s">
        <v>438</v>
      </c>
      <c r="F153" s="182" t="s">
        <v>439</v>
      </c>
      <c r="G153" s="183" t="s">
        <v>173</v>
      </c>
      <c r="H153" s="184">
        <v>22.69</v>
      </c>
      <c r="I153" s="185"/>
      <c r="J153" s="186">
        <f>ROUND(I153*H153,2)</f>
        <v>0</v>
      </c>
      <c r="K153" s="182" t="s">
        <v>152</v>
      </c>
      <c r="L153" s="41"/>
      <c r="M153" s="187" t="s">
        <v>21</v>
      </c>
      <c r="N153" s="188" t="s">
        <v>44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153</v>
      </c>
      <c r="AT153" s="191" t="s">
        <v>148</v>
      </c>
      <c r="AU153" s="191" t="s">
        <v>82</v>
      </c>
      <c r="AY153" s="19" t="s">
        <v>145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153</v>
      </c>
      <c r="BM153" s="191" t="s">
        <v>440</v>
      </c>
    </row>
    <row r="154" spans="2:51" s="15" customFormat="1" ht="11.25">
      <c r="B154" s="216"/>
      <c r="C154" s="217"/>
      <c r="D154" s="195" t="s">
        <v>155</v>
      </c>
      <c r="E154" s="218" t="s">
        <v>21</v>
      </c>
      <c r="F154" s="219" t="s">
        <v>436</v>
      </c>
      <c r="G154" s="217"/>
      <c r="H154" s="218" t="s">
        <v>21</v>
      </c>
      <c r="I154" s="220"/>
      <c r="J154" s="217"/>
      <c r="K154" s="217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155</v>
      </c>
      <c r="AU154" s="225" t="s">
        <v>82</v>
      </c>
      <c r="AV154" s="15" t="s">
        <v>80</v>
      </c>
      <c r="AW154" s="15" t="s">
        <v>34</v>
      </c>
      <c r="AX154" s="15" t="s">
        <v>73</v>
      </c>
      <c r="AY154" s="225" t="s">
        <v>145</v>
      </c>
    </row>
    <row r="155" spans="2:51" s="13" customFormat="1" ht="11.25">
      <c r="B155" s="193"/>
      <c r="C155" s="194"/>
      <c r="D155" s="195" t="s">
        <v>155</v>
      </c>
      <c r="E155" s="196" t="s">
        <v>21</v>
      </c>
      <c r="F155" s="197" t="s">
        <v>437</v>
      </c>
      <c r="G155" s="194"/>
      <c r="H155" s="198">
        <v>22.69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155</v>
      </c>
      <c r="AU155" s="204" t="s">
        <v>82</v>
      </c>
      <c r="AV155" s="13" t="s">
        <v>82</v>
      </c>
      <c r="AW155" s="13" t="s">
        <v>34</v>
      </c>
      <c r="AX155" s="13" t="s">
        <v>73</v>
      </c>
      <c r="AY155" s="204" t="s">
        <v>145</v>
      </c>
    </row>
    <row r="156" spans="2:51" s="14" customFormat="1" ht="11.25">
      <c r="B156" s="205"/>
      <c r="C156" s="206"/>
      <c r="D156" s="195" t="s">
        <v>155</v>
      </c>
      <c r="E156" s="207" t="s">
        <v>21</v>
      </c>
      <c r="F156" s="208" t="s">
        <v>157</v>
      </c>
      <c r="G156" s="206"/>
      <c r="H156" s="209">
        <v>22.69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155</v>
      </c>
      <c r="AU156" s="215" t="s">
        <v>82</v>
      </c>
      <c r="AV156" s="14" t="s">
        <v>153</v>
      </c>
      <c r="AW156" s="14" t="s">
        <v>34</v>
      </c>
      <c r="AX156" s="14" t="s">
        <v>80</v>
      </c>
      <c r="AY156" s="215" t="s">
        <v>145</v>
      </c>
    </row>
    <row r="157" spans="1:65" s="2" customFormat="1" ht="24.2" customHeight="1">
      <c r="A157" s="36"/>
      <c r="B157" s="37"/>
      <c r="C157" s="180" t="s">
        <v>223</v>
      </c>
      <c r="D157" s="180" t="s">
        <v>148</v>
      </c>
      <c r="E157" s="181" t="s">
        <v>441</v>
      </c>
      <c r="F157" s="182" t="s">
        <v>442</v>
      </c>
      <c r="G157" s="183" t="s">
        <v>173</v>
      </c>
      <c r="H157" s="184">
        <v>22.69</v>
      </c>
      <c r="I157" s="185"/>
      <c r="J157" s="186">
        <f>ROUND(I157*H157,2)</f>
        <v>0</v>
      </c>
      <c r="K157" s="182" t="s">
        <v>152</v>
      </c>
      <c r="L157" s="41"/>
      <c r="M157" s="187" t="s">
        <v>21</v>
      </c>
      <c r="N157" s="188" t="s">
        <v>44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153</v>
      </c>
      <c r="AT157" s="191" t="s">
        <v>148</v>
      </c>
      <c r="AU157" s="191" t="s">
        <v>82</v>
      </c>
      <c r="AY157" s="19" t="s">
        <v>145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153</v>
      </c>
      <c r="BM157" s="191" t="s">
        <v>443</v>
      </c>
    </row>
    <row r="158" spans="2:51" s="15" customFormat="1" ht="11.25">
      <c r="B158" s="216"/>
      <c r="C158" s="217"/>
      <c r="D158" s="195" t="s">
        <v>155</v>
      </c>
      <c r="E158" s="218" t="s">
        <v>21</v>
      </c>
      <c r="F158" s="219" t="s">
        <v>436</v>
      </c>
      <c r="G158" s="217"/>
      <c r="H158" s="218" t="s">
        <v>21</v>
      </c>
      <c r="I158" s="220"/>
      <c r="J158" s="217"/>
      <c r="K158" s="217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155</v>
      </c>
      <c r="AU158" s="225" t="s">
        <v>82</v>
      </c>
      <c r="AV158" s="15" t="s">
        <v>80</v>
      </c>
      <c r="AW158" s="15" t="s">
        <v>34</v>
      </c>
      <c r="AX158" s="15" t="s">
        <v>73</v>
      </c>
      <c r="AY158" s="225" t="s">
        <v>145</v>
      </c>
    </row>
    <row r="159" spans="2:51" s="13" customFormat="1" ht="11.25">
      <c r="B159" s="193"/>
      <c r="C159" s="194"/>
      <c r="D159" s="195" t="s">
        <v>155</v>
      </c>
      <c r="E159" s="196" t="s">
        <v>21</v>
      </c>
      <c r="F159" s="197" t="s">
        <v>437</v>
      </c>
      <c r="G159" s="194"/>
      <c r="H159" s="198">
        <v>22.69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155</v>
      </c>
      <c r="AU159" s="204" t="s">
        <v>82</v>
      </c>
      <c r="AV159" s="13" t="s">
        <v>82</v>
      </c>
      <c r="AW159" s="13" t="s">
        <v>34</v>
      </c>
      <c r="AX159" s="13" t="s">
        <v>73</v>
      </c>
      <c r="AY159" s="204" t="s">
        <v>145</v>
      </c>
    </row>
    <row r="160" spans="2:51" s="14" customFormat="1" ht="11.25">
      <c r="B160" s="205"/>
      <c r="C160" s="206"/>
      <c r="D160" s="195" t="s">
        <v>155</v>
      </c>
      <c r="E160" s="207" t="s">
        <v>21</v>
      </c>
      <c r="F160" s="208" t="s">
        <v>157</v>
      </c>
      <c r="G160" s="206"/>
      <c r="H160" s="209">
        <v>22.69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155</v>
      </c>
      <c r="AU160" s="215" t="s">
        <v>82</v>
      </c>
      <c r="AV160" s="14" t="s">
        <v>153</v>
      </c>
      <c r="AW160" s="14" t="s">
        <v>34</v>
      </c>
      <c r="AX160" s="14" t="s">
        <v>80</v>
      </c>
      <c r="AY160" s="215" t="s">
        <v>145</v>
      </c>
    </row>
    <row r="161" spans="1:65" s="2" customFormat="1" ht="24.2" customHeight="1">
      <c r="A161" s="36"/>
      <c r="B161" s="37"/>
      <c r="C161" s="180" t="s">
        <v>228</v>
      </c>
      <c r="D161" s="180" t="s">
        <v>148</v>
      </c>
      <c r="E161" s="181" t="s">
        <v>444</v>
      </c>
      <c r="F161" s="182" t="s">
        <v>445</v>
      </c>
      <c r="G161" s="183" t="s">
        <v>173</v>
      </c>
      <c r="H161" s="184">
        <v>60.506</v>
      </c>
      <c r="I161" s="185"/>
      <c r="J161" s="186">
        <f>ROUND(I161*H161,2)</f>
        <v>0</v>
      </c>
      <c r="K161" s="182" t="s">
        <v>152</v>
      </c>
      <c r="L161" s="41"/>
      <c r="M161" s="187" t="s">
        <v>21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153</v>
      </c>
      <c r="AT161" s="191" t="s">
        <v>148</v>
      </c>
      <c r="AU161" s="191" t="s">
        <v>82</v>
      </c>
      <c r="AY161" s="19" t="s">
        <v>145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153</v>
      </c>
      <c r="BM161" s="191" t="s">
        <v>446</v>
      </c>
    </row>
    <row r="162" spans="2:51" s="15" customFormat="1" ht="11.25">
      <c r="B162" s="216"/>
      <c r="C162" s="217"/>
      <c r="D162" s="195" t="s">
        <v>155</v>
      </c>
      <c r="E162" s="218" t="s">
        <v>21</v>
      </c>
      <c r="F162" s="219" t="s">
        <v>197</v>
      </c>
      <c r="G162" s="217"/>
      <c r="H162" s="218" t="s">
        <v>21</v>
      </c>
      <c r="I162" s="220"/>
      <c r="J162" s="217"/>
      <c r="K162" s="217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155</v>
      </c>
      <c r="AU162" s="225" t="s">
        <v>82</v>
      </c>
      <c r="AV162" s="15" t="s">
        <v>80</v>
      </c>
      <c r="AW162" s="15" t="s">
        <v>34</v>
      </c>
      <c r="AX162" s="15" t="s">
        <v>73</v>
      </c>
      <c r="AY162" s="225" t="s">
        <v>145</v>
      </c>
    </row>
    <row r="163" spans="2:51" s="15" customFormat="1" ht="11.25">
      <c r="B163" s="216"/>
      <c r="C163" s="217"/>
      <c r="D163" s="195" t="s">
        <v>155</v>
      </c>
      <c r="E163" s="218" t="s">
        <v>21</v>
      </c>
      <c r="F163" s="219" t="s">
        <v>436</v>
      </c>
      <c r="G163" s="217"/>
      <c r="H163" s="218" t="s">
        <v>21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155</v>
      </c>
      <c r="AU163" s="225" t="s">
        <v>82</v>
      </c>
      <c r="AV163" s="15" t="s">
        <v>80</v>
      </c>
      <c r="AW163" s="15" t="s">
        <v>34</v>
      </c>
      <c r="AX163" s="15" t="s">
        <v>73</v>
      </c>
      <c r="AY163" s="225" t="s">
        <v>145</v>
      </c>
    </row>
    <row r="164" spans="2:51" s="13" customFormat="1" ht="11.25">
      <c r="B164" s="193"/>
      <c r="C164" s="194"/>
      <c r="D164" s="195" t="s">
        <v>155</v>
      </c>
      <c r="E164" s="196" t="s">
        <v>21</v>
      </c>
      <c r="F164" s="197" t="s">
        <v>447</v>
      </c>
      <c r="G164" s="194"/>
      <c r="H164" s="198">
        <v>60.506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155</v>
      </c>
      <c r="AU164" s="204" t="s">
        <v>82</v>
      </c>
      <c r="AV164" s="13" t="s">
        <v>82</v>
      </c>
      <c r="AW164" s="13" t="s">
        <v>34</v>
      </c>
      <c r="AX164" s="13" t="s">
        <v>73</v>
      </c>
      <c r="AY164" s="204" t="s">
        <v>145</v>
      </c>
    </row>
    <row r="165" spans="2:51" s="14" customFormat="1" ht="11.25">
      <c r="B165" s="205"/>
      <c r="C165" s="206"/>
      <c r="D165" s="195" t="s">
        <v>155</v>
      </c>
      <c r="E165" s="207" t="s">
        <v>21</v>
      </c>
      <c r="F165" s="208" t="s">
        <v>157</v>
      </c>
      <c r="G165" s="206"/>
      <c r="H165" s="209">
        <v>60.506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155</v>
      </c>
      <c r="AU165" s="215" t="s">
        <v>82</v>
      </c>
      <c r="AV165" s="14" t="s">
        <v>153</v>
      </c>
      <c r="AW165" s="14" t="s">
        <v>34</v>
      </c>
      <c r="AX165" s="14" t="s">
        <v>80</v>
      </c>
      <c r="AY165" s="215" t="s">
        <v>145</v>
      </c>
    </row>
    <row r="166" spans="2:63" s="12" customFormat="1" ht="22.9" customHeight="1">
      <c r="B166" s="164"/>
      <c r="C166" s="165"/>
      <c r="D166" s="166" t="s">
        <v>72</v>
      </c>
      <c r="E166" s="178" t="s">
        <v>186</v>
      </c>
      <c r="F166" s="178" t="s">
        <v>448</v>
      </c>
      <c r="G166" s="165"/>
      <c r="H166" s="165"/>
      <c r="I166" s="168"/>
      <c r="J166" s="179">
        <f>BK166</f>
        <v>0</v>
      </c>
      <c r="K166" s="165"/>
      <c r="L166" s="170"/>
      <c r="M166" s="171"/>
      <c r="N166" s="172"/>
      <c r="O166" s="172"/>
      <c r="P166" s="173">
        <f>SUM(P167:P260)</f>
        <v>0</v>
      </c>
      <c r="Q166" s="172"/>
      <c r="R166" s="173">
        <f>SUM(R167:R260)</f>
        <v>10.26983060976</v>
      </c>
      <c r="S166" s="172"/>
      <c r="T166" s="174">
        <f>SUM(T167:T260)</f>
        <v>0</v>
      </c>
      <c r="AR166" s="175" t="s">
        <v>80</v>
      </c>
      <c r="AT166" s="176" t="s">
        <v>72</v>
      </c>
      <c r="AU166" s="176" t="s">
        <v>80</v>
      </c>
      <c r="AY166" s="175" t="s">
        <v>145</v>
      </c>
      <c r="BK166" s="177">
        <f>SUM(BK167:BK260)</f>
        <v>0</v>
      </c>
    </row>
    <row r="167" spans="1:65" s="2" customFormat="1" ht="14.45" customHeight="1">
      <c r="A167" s="36"/>
      <c r="B167" s="37"/>
      <c r="C167" s="180" t="s">
        <v>234</v>
      </c>
      <c r="D167" s="180" t="s">
        <v>148</v>
      </c>
      <c r="E167" s="181" t="s">
        <v>449</v>
      </c>
      <c r="F167" s="182" t="s">
        <v>450</v>
      </c>
      <c r="G167" s="183" t="s">
        <v>173</v>
      </c>
      <c r="H167" s="184">
        <v>124.076</v>
      </c>
      <c r="I167" s="185"/>
      <c r="J167" s="186">
        <f>ROUND(I167*H167,2)</f>
        <v>0</v>
      </c>
      <c r="K167" s="182" t="s">
        <v>152</v>
      </c>
      <c r="L167" s="41"/>
      <c r="M167" s="187" t="s">
        <v>21</v>
      </c>
      <c r="N167" s="188" t="s">
        <v>44</v>
      </c>
      <c r="O167" s="66"/>
      <c r="P167" s="189">
        <f>O167*H167</f>
        <v>0</v>
      </c>
      <c r="Q167" s="189">
        <v>0.02048</v>
      </c>
      <c r="R167" s="189">
        <f>Q167*H167</f>
        <v>2.54107648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153</v>
      </c>
      <c r="AT167" s="191" t="s">
        <v>148</v>
      </c>
      <c r="AU167" s="191" t="s">
        <v>82</v>
      </c>
      <c r="AY167" s="19" t="s">
        <v>145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153</v>
      </c>
      <c r="BM167" s="191" t="s">
        <v>451</v>
      </c>
    </row>
    <row r="168" spans="2:51" s="13" customFormat="1" ht="11.25">
      <c r="B168" s="193"/>
      <c r="C168" s="194"/>
      <c r="D168" s="195" t="s">
        <v>155</v>
      </c>
      <c r="E168" s="196" t="s">
        <v>21</v>
      </c>
      <c r="F168" s="197" t="s">
        <v>452</v>
      </c>
      <c r="G168" s="194"/>
      <c r="H168" s="198">
        <v>413.586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155</v>
      </c>
      <c r="AU168" s="204" t="s">
        <v>82</v>
      </c>
      <c r="AV168" s="13" t="s">
        <v>82</v>
      </c>
      <c r="AW168" s="13" t="s">
        <v>34</v>
      </c>
      <c r="AX168" s="13" t="s">
        <v>73</v>
      </c>
      <c r="AY168" s="204" t="s">
        <v>145</v>
      </c>
    </row>
    <row r="169" spans="2:51" s="14" customFormat="1" ht="11.25">
      <c r="B169" s="205"/>
      <c r="C169" s="206"/>
      <c r="D169" s="195" t="s">
        <v>155</v>
      </c>
      <c r="E169" s="207" t="s">
        <v>21</v>
      </c>
      <c r="F169" s="208" t="s">
        <v>157</v>
      </c>
      <c r="G169" s="206"/>
      <c r="H169" s="209">
        <v>413.586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155</v>
      </c>
      <c r="AU169" s="215" t="s">
        <v>82</v>
      </c>
      <c r="AV169" s="14" t="s">
        <v>153</v>
      </c>
      <c r="AW169" s="14" t="s">
        <v>34</v>
      </c>
      <c r="AX169" s="14" t="s">
        <v>73</v>
      </c>
      <c r="AY169" s="215" t="s">
        <v>145</v>
      </c>
    </row>
    <row r="170" spans="2:51" s="13" customFormat="1" ht="11.25">
      <c r="B170" s="193"/>
      <c r="C170" s="194"/>
      <c r="D170" s="195" t="s">
        <v>155</v>
      </c>
      <c r="E170" s="196" t="s">
        <v>21</v>
      </c>
      <c r="F170" s="197" t="s">
        <v>453</v>
      </c>
      <c r="G170" s="194"/>
      <c r="H170" s="198">
        <v>124.076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155</v>
      </c>
      <c r="AU170" s="204" t="s">
        <v>82</v>
      </c>
      <c r="AV170" s="13" t="s">
        <v>82</v>
      </c>
      <c r="AW170" s="13" t="s">
        <v>34</v>
      </c>
      <c r="AX170" s="13" t="s">
        <v>80</v>
      </c>
      <c r="AY170" s="204" t="s">
        <v>145</v>
      </c>
    </row>
    <row r="171" spans="1:65" s="2" customFormat="1" ht="24.2" customHeight="1">
      <c r="A171" s="36"/>
      <c r="B171" s="37"/>
      <c r="C171" s="180" t="s">
        <v>239</v>
      </c>
      <c r="D171" s="180" t="s">
        <v>148</v>
      </c>
      <c r="E171" s="181" t="s">
        <v>454</v>
      </c>
      <c r="F171" s="182" t="s">
        <v>455</v>
      </c>
      <c r="G171" s="183" t="s">
        <v>173</v>
      </c>
      <c r="H171" s="184">
        <v>434.336</v>
      </c>
      <c r="I171" s="185"/>
      <c r="J171" s="186">
        <f>ROUND(I171*H171,2)</f>
        <v>0</v>
      </c>
      <c r="K171" s="182" t="s">
        <v>152</v>
      </c>
      <c r="L171" s="41"/>
      <c r="M171" s="187" t="s">
        <v>21</v>
      </c>
      <c r="N171" s="188" t="s">
        <v>44</v>
      </c>
      <c r="O171" s="66"/>
      <c r="P171" s="189">
        <f>O171*H171</f>
        <v>0</v>
      </c>
      <c r="Q171" s="189">
        <v>0.00851616</v>
      </c>
      <c r="R171" s="189">
        <f>Q171*H171</f>
        <v>3.69887486976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153</v>
      </c>
      <c r="AT171" s="191" t="s">
        <v>148</v>
      </c>
      <c r="AU171" s="191" t="s">
        <v>82</v>
      </c>
      <c r="AY171" s="19" t="s">
        <v>145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153</v>
      </c>
      <c r="BM171" s="191" t="s">
        <v>456</v>
      </c>
    </row>
    <row r="172" spans="2:51" s="15" customFormat="1" ht="11.25">
      <c r="B172" s="216"/>
      <c r="C172" s="217"/>
      <c r="D172" s="195" t="s">
        <v>155</v>
      </c>
      <c r="E172" s="218" t="s">
        <v>21</v>
      </c>
      <c r="F172" s="219" t="s">
        <v>457</v>
      </c>
      <c r="G172" s="217"/>
      <c r="H172" s="218" t="s">
        <v>21</v>
      </c>
      <c r="I172" s="220"/>
      <c r="J172" s="217"/>
      <c r="K172" s="217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155</v>
      </c>
      <c r="AU172" s="225" t="s">
        <v>82</v>
      </c>
      <c r="AV172" s="15" t="s">
        <v>80</v>
      </c>
      <c r="AW172" s="15" t="s">
        <v>34</v>
      </c>
      <c r="AX172" s="15" t="s">
        <v>73</v>
      </c>
      <c r="AY172" s="225" t="s">
        <v>145</v>
      </c>
    </row>
    <row r="173" spans="2:51" s="15" customFormat="1" ht="11.25">
      <c r="B173" s="216"/>
      <c r="C173" s="217"/>
      <c r="D173" s="195" t="s">
        <v>155</v>
      </c>
      <c r="E173" s="218" t="s">
        <v>21</v>
      </c>
      <c r="F173" s="219" t="s">
        <v>458</v>
      </c>
      <c r="G173" s="217"/>
      <c r="H173" s="218" t="s">
        <v>21</v>
      </c>
      <c r="I173" s="220"/>
      <c r="J173" s="217"/>
      <c r="K173" s="217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155</v>
      </c>
      <c r="AU173" s="225" t="s">
        <v>82</v>
      </c>
      <c r="AV173" s="15" t="s">
        <v>80</v>
      </c>
      <c r="AW173" s="15" t="s">
        <v>34</v>
      </c>
      <c r="AX173" s="15" t="s">
        <v>73</v>
      </c>
      <c r="AY173" s="225" t="s">
        <v>145</v>
      </c>
    </row>
    <row r="174" spans="2:51" s="15" customFormat="1" ht="11.25">
      <c r="B174" s="216"/>
      <c r="C174" s="217"/>
      <c r="D174" s="195" t="s">
        <v>155</v>
      </c>
      <c r="E174" s="218" t="s">
        <v>21</v>
      </c>
      <c r="F174" s="219" t="s">
        <v>176</v>
      </c>
      <c r="G174" s="217"/>
      <c r="H174" s="218" t="s">
        <v>21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155</v>
      </c>
      <c r="AU174" s="225" t="s">
        <v>82</v>
      </c>
      <c r="AV174" s="15" t="s">
        <v>80</v>
      </c>
      <c r="AW174" s="15" t="s">
        <v>34</v>
      </c>
      <c r="AX174" s="15" t="s">
        <v>73</v>
      </c>
      <c r="AY174" s="225" t="s">
        <v>145</v>
      </c>
    </row>
    <row r="175" spans="2:51" s="13" customFormat="1" ht="11.25">
      <c r="B175" s="193"/>
      <c r="C175" s="194"/>
      <c r="D175" s="195" t="s">
        <v>155</v>
      </c>
      <c r="E175" s="196" t="s">
        <v>21</v>
      </c>
      <c r="F175" s="197" t="s">
        <v>459</v>
      </c>
      <c r="G175" s="194"/>
      <c r="H175" s="198">
        <v>150.393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155</v>
      </c>
      <c r="AU175" s="204" t="s">
        <v>82</v>
      </c>
      <c r="AV175" s="13" t="s">
        <v>82</v>
      </c>
      <c r="AW175" s="13" t="s">
        <v>34</v>
      </c>
      <c r="AX175" s="13" t="s">
        <v>73</v>
      </c>
      <c r="AY175" s="204" t="s">
        <v>145</v>
      </c>
    </row>
    <row r="176" spans="2:51" s="13" customFormat="1" ht="11.25">
      <c r="B176" s="193"/>
      <c r="C176" s="194"/>
      <c r="D176" s="195" t="s">
        <v>155</v>
      </c>
      <c r="E176" s="196" t="s">
        <v>21</v>
      </c>
      <c r="F176" s="197" t="s">
        <v>460</v>
      </c>
      <c r="G176" s="194"/>
      <c r="H176" s="198">
        <v>-2.64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155</v>
      </c>
      <c r="AU176" s="204" t="s">
        <v>82</v>
      </c>
      <c r="AV176" s="13" t="s">
        <v>82</v>
      </c>
      <c r="AW176" s="13" t="s">
        <v>34</v>
      </c>
      <c r="AX176" s="13" t="s">
        <v>73</v>
      </c>
      <c r="AY176" s="204" t="s">
        <v>145</v>
      </c>
    </row>
    <row r="177" spans="2:51" s="16" customFormat="1" ht="11.25">
      <c r="B177" s="226"/>
      <c r="C177" s="227"/>
      <c r="D177" s="195" t="s">
        <v>155</v>
      </c>
      <c r="E177" s="228" t="s">
        <v>21</v>
      </c>
      <c r="F177" s="229" t="s">
        <v>179</v>
      </c>
      <c r="G177" s="227"/>
      <c r="H177" s="230">
        <v>147.75300000000001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155</v>
      </c>
      <c r="AU177" s="236" t="s">
        <v>82</v>
      </c>
      <c r="AV177" s="16" t="s">
        <v>162</v>
      </c>
      <c r="AW177" s="16" t="s">
        <v>34</v>
      </c>
      <c r="AX177" s="16" t="s">
        <v>73</v>
      </c>
      <c r="AY177" s="236" t="s">
        <v>145</v>
      </c>
    </row>
    <row r="178" spans="2:51" s="15" customFormat="1" ht="11.25">
      <c r="B178" s="216"/>
      <c r="C178" s="217"/>
      <c r="D178" s="195" t="s">
        <v>155</v>
      </c>
      <c r="E178" s="218" t="s">
        <v>21</v>
      </c>
      <c r="F178" s="219" t="s">
        <v>180</v>
      </c>
      <c r="G178" s="217"/>
      <c r="H178" s="218" t="s">
        <v>21</v>
      </c>
      <c r="I178" s="220"/>
      <c r="J178" s="217"/>
      <c r="K178" s="217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155</v>
      </c>
      <c r="AU178" s="225" t="s">
        <v>82</v>
      </c>
      <c r="AV178" s="15" t="s">
        <v>80</v>
      </c>
      <c r="AW178" s="15" t="s">
        <v>34</v>
      </c>
      <c r="AX178" s="15" t="s">
        <v>73</v>
      </c>
      <c r="AY178" s="225" t="s">
        <v>145</v>
      </c>
    </row>
    <row r="179" spans="2:51" s="13" customFormat="1" ht="11.25">
      <c r="B179" s="193"/>
      <c r="C179" s="194"/>
      <c r="D179" s="195" t="s">
        <v>155</v>
      </c>
      <c r="E179" s="196" t="s">
        <v>21</v>
      </c>
      <c r="F179" s="197" t="s">
        <v>461</v>
      </c>
      <c r="G179" s="194"/>
      <c r="H179" s="198">
        <v>124.44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155</v>
      </c>
      <c r="AU179" s="204" t="s">
        <v>82</v>
      </c>
      <c r="AV179" s="13" t="s">
        <v>82</v>
      </c>
      <c r="AW179" s="13" t="s">
        <v>34</v>
      </c>
      <c r="AX179" s="13" t="s">
        <v>73</v>
      </c>
      <c r="AY179" s="204" t="s">
        <v>145</v>
      </c>
    </row>
    <row r="180" spans="2:51" s="13" customFormat="1" ht="11.25">
      <c r="B180" s="193"/>
      <c r="C180" s="194"/>
      <c r="D180" s="195" t="s">
        <v>155</v>
      </c>
      <c r="E180" s="196" t="s">
        <v>21</v>
      </c>
      <c r="F180" s="197" t="s">
        <v>462</v>
      </c>
      <c r="G180" s="194"/>
      <c r="H180" s="198">
        <v>-40.296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155</v>
      </c>
      <c r="AU180" s="204" t="s">
        <v>82</v>
      </c>
      <c r="AV180" s="13" t="s">
        <v>82</v>
      </c>
      <c r="AW180" s="13" t="s">
        <v>34</v>
      </c>
      <c r="AX180" s="13" t="s">
        <v>73</v>
      </c>
      <c r="AY180" s="204" t="s">
        <v>145</v>
      </c>
    </row>
    <row r="181" spans="2:51" s="16" customFormat="1" ht="11.25">
      <c r="B181" s="226"/>
      <c r="C181" s="227"/>
      <c r="D181" s="195" t="s">
        <v>155</v>
      </c>
      <c r="E181" s="228" t="s">
        <v>21</v>
      </c>
      <c r="F181" s="229" t="s">
        <v>179</v>
      </c>
      <c r="G181" s="227"/>
      <c r="H181" s="230">
        <v>84.144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155</v>
      </c>
      <c r="AU181" s="236" t="s">
        <v>82</v>
      </c>
      <c r="AV181" s="16" t="s">
        <v>162</v>
      </c>
      <c r="AW181" s="16" t="s">
        <v>34</v>
      </c>
      <c r="AX181" s="16" t="s">
        <v>73</v>
      </c>
      <c r="AY181" s="236" t="s">
        <v>145</v>
      </c>
    </row>
    <row r="182" spans="2:51" s="15" customFormat="1" ht="11.25">
      <c r="B182" s="216"/>
      <c r="C182" s="217"/>
      <c r="D182" s="195" t="s">
        <v>155</v>
      </c>
      <c r="E182" s="218" t="s">
        <v>21</v>
      </c>
      <c r="F182" s="219" t="s">
        <v>183</v>
      </c>
      <c r="G182" s="217"/>
      <c r="H182" s="218" t="s">
        <v>21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155</v>
      </c>
      <c r="AU182" s="225" t="s">
        <v>82</v>
      </c>
      <c r="AV182" s="15" t="s">
        <v>80</v>
      </c>
      <c r="AW182" s="15" t="s">
        <v>34</v>
      </c>
      <c r="AX182" s="15" t="s">
        <v>73</v>
      </c>
      <c r="AY182" s="225" t="s">
        <v>145</v>
      </c>
    </row>
    <row r="183" spans="2:51" s="13" customFormat="1" ht="11.25">
      <c r="B183" s="193"/>
      <c r="C183" s="194"/>
      <c r="D183" s="195" t="s">
        <v>155</v>
      </c>
      <c r="E183" s="196" t="s">
        <v>21</v>
      </c>
      <c r="F183" s="197" t="s">
        <v>463</v>
      </c>
      <c r="G183" s="194"/>
      <c r="H183" s="198">
        <v>112.727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155</v>
      </c>
      <c r="AU183" s="204" t="s">
        <v>82</v>
      </c>
      <c r="AV183" s="13" t="s">
        <v>82</v>
      </c>
      <c r="AW183" s="13" t="s">
        <v>34</v>
      </c>
      <c r="AX183" s="13" t="s">
        <v>73</v>
      </c>
      <c r="AY183" s="204" t="s">
        <v>145</v>
      </c>
    </row>
    <row r="184" spans="2:51" s="13" customFormat="1" ht="11.25">
      <c r="B184" s="193"/>
      <c r="C184" s="194"/>
      <c r="D184" s="195" t="s">
        <v>155</v>
      </c>
      <c r="E184" s="196" t="s">
        <v>21</v>
      </c>
      <c r="F184" s="197" t="s">
        <v>464</v>
      </c>
      <c r="G184" s="194"/>
      <c r="H184" s="198">
        <v>-14.481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155</v>
      </c>
      <c r="AU184" s="204" t="s">
        <v>82</v>
      </c>
      <c r="AV184" s="13" t="s">
        <v>82</v>
      </c>
      <c r="AW184" s="13" t="s">
        <v>34</v>
      </c>
      <c r="AX184" s="13" t="s">
        <v>73</v>
      </c>
      <c r="AY184" s="204" t="s">
        <v>145</v>
      </c>
    </row>
    <row r="185" spans="2:51" s="16" customFormat="1" ht="11.25">
      <c r="B185" s="226"/>
      <c r="C185" s="227"/>
      <c r="D185" s="195" t="s">
        <v>155</v>
      </c>
      <c r="E185" s="228" t="s">
        <v>21</v>
      </c>
      <c r="F185" s="229" t="s">
        <v>179</v>
      </c>
      <c r="G185" s="227"/>
      <c r="H185" s="230">
        <v>98.24600000000001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155</v>
      </c>
      <c r="AU185" s="236" t="s">
        <v>82</v>
      </c>
      <c r="AV185" s="16" t="s">
        <v>162</v>
      </c>
      <c r="AW185" s="16" t="s">
        <v>34</v>
      </c>
      <c r="AX185" s="16" t="s">
        <v>73</v>
      </c>
      <c r="AY185" s="236" t="s">
        <v>145</v>
      </c>
    </row>
    <row r="186" spans="2:51" s="14" customFormat="1" ht="11.25">
      <c r="B186" s="205"/>
      <c r="C186" s="206"/>
      <c r="D186" s="195" t="s">
        <v>155</v>
      </c>
      <c r="E186" s="207" t="s">
        <v>21</v>
      </c>
      <c r="F186" s="208" t="s">
        <v>465</v>
      </c>
      <c r="G186" s="206"/>
      <c r="H186" s="209">
        <v>330.14300000000003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155</v>
      </c>
      <c r="AU186" s="215" t="s">
        <v>82</v>
      </c>
      <c r="AV186" s="14" t="s">
        <v>153</v>
      </c>
      <c r="AW186" s="14" t="s">
        <v>34</v>
      </c>
      <c r="AX186" s="14" t="s">
        <v>73</v>
      </c>
      <c r="AY186" s="215" t="s">
        <v>145</v>
      </c>
    </row>
    <row r="187" spans="2:51" s="15" customFormat="1" ht="11.25">
      <c r="B187" s="216"/>
      <c r="C187" s="217"/>
      <c r="D187" s="195" t="s">
        <v>155</v>
      </c>
      <c r="E187" s="218" t="s">
        <v>21</v>
      </c>
      <c r="F187" s="219" t="s">
        <v>466</v>
      </c>
      <c r="G187" s="217"/>
      <c r="H187" s="218" t="s">
        <v>21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155</v>
      </c>
      <c r="AU187" s="225" t="s">
        <v>82</v>
      </c>
      <c r="AV187" s="15" t="s">
        <v>80</v>
      </c>
      <c r="AW187" s="15" t="s">
        <v>34</v>
      </c>
      <c r="AX187" s="15" t="s">
        <v>73</v>
      </c>
      <c r="AY187" s="225" t="s">
        <v>145</v>
      </c>
    </row>
    <row r="188" spans="2:51" s="15" customFormat="1" ht="11.25">
      <c r="B188" s="216"/>
      <c r="C188" s="217"/>
      <c r="D188" s="195" t="s">
        <v>155</v>
      </c>
      <c r="E188" s="218" t="s">
        <v>21</v>
      </c>
      <c r="F188" s="219" t="s">
        <v>176</v>
      </c>
      <c r="G188" s="217"/>
      <c r="H188" s="218" t="s">
        <v>21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155</v>
      </c>
      <c r="AU188" s="225" t="s">
        <v>82</v>
      </c>
      <c r="AV188" s="15" t="s">
        <v>80</v>
      </c>
      <c r="AW188" s="15" t="s">
        <v>34</v>
      </c>
      <c r="AX188" s="15" t="s">
        <v>73</v>
      </c>
      <c r="AY188" s="225" t="s">
        <v>145</v>
      </c>
    </row>
    <row r="189" spans="2:51" s="13" customFormat="1" ht="11.25">
      <c r="B189" s="193"/>
      <c r="C189" s="194"/>
      <c r="D189" s="195" t="s">
        <v>155</v>
      </c>
      <c r="E189" s="196" t="s">
        <v>21</v>
      </c>
      <c r="F189" s="197" t="s">
        <v>467</v>
      </c>
      <c r="G189" s="194"/>
      <c r="H189" s="198">
        <v>53.614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155</v>
      </c>
      <c r="AU189" s="204" t="s">
        <v>82</v>
      </c>
      <c r="AV189" s="13" t="s">
        <v>82</v>
      </c>
      <c r="AW189" s="13" t="s">
        <v>34</v>
      </c>
      <c r="AX189" s="13" t="s">
        <v>73</v>
      </c>
      <c r="AY189" s="204" t="s">
        <v>145</v>
      </c>
    </row>
    <row r="190" spans="2:51" s="16" customFormat="1" ht="11.25">
      <c r="B190" s="226"/>
      <c r="C190" s="227"/>
      <c r="D190" s="195" t="s">
        <v>155</v>
      </c>
      <c r="E190" s="228" t="s">
        <v>21</v>
      </c>
      <c r="F190" s="229" t="s">
        <v>179</v>
      </c>
      <c r="G190" s="227"/>
      <c r="H190" s="230">
        <v>53.614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155</v>
      </c>
      <c r="AU190" s="236" t="s">
        <v>82</v>
      </c>
      <c r="AV190" s="16" t="s">
        <v>162</v>
      </c>
      <c r="AW190" s="16" t="s">
        <v>34</v>
      </c>
      <c r="AX190" s="16" t="s">
        <v>73</v>
      </c>
      <c r="AY190" s="236" t="s">
        <v>145</v>
      </c>
    </row>
    <row r="191" spans="2:51" s="15" customFormat="1" ht="11.25">
      <c r="B191" s="216"/>
      <c r="C191" s="217"/>
      <c r="D191" s="195" t="s">
        <v>155</v>
      </c>
      <c r="E191" s="218" t="s">
        <v>21</v>
      </c>
      <c r="F191" s="219" t="s">
        <v>180</v>
      </c>
      <c r="G191" s="217"/>
      <c r="H191" s="218" t="s">
        <v>21</v>
      </c>
      <c r="I191" s="220"/>
      <c r="J191" s="217"/>
      <c r="K191" s="217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155</v>
      </c>
      <c r="AU191" s="225" t="s">
        <v>82</v>
      </c>
      <c r="AV191" s="15" t="s">
        <v>80</v>
      </c>
      <c r="AW191" s="15" t="s">
        <v>34</v>
      </c>
      <c r="AX191" s="15" t="s">
        <v>73</v>
      </c>
      <c r="AY191" s="225" t="s">
        <v>145</v>
      </c>
    </row>
    <row r="192" spans="2:51" s="13" customFormat="1" ht="11.25">
      <c r="B192" s="193"/>
      <c r="C192" s="194"/>
      <c r="D192" s="195" t="s">
        <v>155</v>
      </c>
      <c r="E192" s="196" t="s">
        <v>21</v>
      </c>
      <c r="F192" s="197" t="s">
        <v>468</v>
      </c>
      <c r="G192" s="194"/>
      <c r="H192" s="198">
        <v>25.403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155</v>
      </c>
      <c r="AU192" s="204" t="s">
        <v>82</v>
      </c>
      <c r="AV192" s="13" t="s">
        <v>82</v>
      </c>
      <c r="AW192" s="13" t="s">
        <v>34</v>
      </c>
      <c r="AX192" s="13" t="s">
        <v>73</v>
      </c>
      <c r="AY192" s="204" t="s">
        <v>145</v>
      </c>
    </row>
    <row r="193" spans="2:51" s="16" customFormat="1" ht="11.25">
      <c r="B193" s="226"/>
      <c r="C193" s="227"/>
      <c r="D193" s="195" t="s">
        <v>155</v>
      </c>
      <c r="E193" s="228" t="s">
        <v>21</v>
      </c>
      <c r="F193" s="229" t="s">
        <v>179</v>
      </c>
      <c r="G193" s="227"/>
      <c r="H193" s="230">
        <v>25.403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155</v>
      </c>
      <c r="AU193" s="236" t="s">
        <v>82</v>
      </c>
      <c r="AV193" s="16" t="s">
        <v>162</v>
      </c>
      <c r="AW193" s="16" t="s">
        <v>34</v>
      </c>
      <c r="AX193" s="16" t="s">
        <v>73</v>
      </c>
      <c r="AY193" s="236" t="s">
        <v>145</v>
      </c>
    </row>
    <row r="194" spans="2:51" s="15" customFormat="1" ht="11.25">
      <c r="B194" s="216"/>
      <c r="C194" s="217"/>
      <c r="D194" s="195" t="s">
        <v>155</v>
      </c>
      <c r="E194" s="218" t="s">
        <v>21</v>
      </c>
      <c r="F194" s="219" t="s">
        <v>183</v>
      </c>
      <c r="G194" s="217"/>
      <c r="H194" s="218" t="s">
        <v>21</v>
      </c>
      <c r="I194" s="220"/>
      <c r="J194" s="217"/>
      <c r="K194" s="217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155</v>
      </c>
      <c r="AU194" s="225" t="s">
        <v>82</v>
      </c>
      <c r="AV194" s="15" t="s">
        <v>80</v>
      </c>
      <c r="AW194" s="15" t="s">
        <v>34</v>
      </c>
      <c r="AX194" s="15" t="s">
        <v>73</v>
      </c>
      <c r="AY194" s="225" t="s">
        <v>145</v>
      </c>
    </row>
    <row r="195" spans="2:51" s="13" customFormat="1" ht="11.25">
      <c r="B195" s="193"/>
      <c r="C195" s="194"/>
      <c r="D195" s="195" t="s">
        <v>155</v>
      </c>
      <c r="E195" s="196" t="s">
        <v>21</v>
      </c>
      <c r="F195" s="197" t="s">
        <v>469</v>
      </c>
      <c r="G195" s="194"/>
      <c r="H195" s="198">
        <v>25.176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155</v>
      </c>
      <c r="AU195" s="204" t="s">
        <v>82</v>
      </c>
      <c r="AV195" s="13" t="s">
        <v>82</v>
      </c>
      <c r="AW195" s="13" t="s">
        <v>34</v>
      </c>
      <c r="AX195" s="13" t="s">
        <v>73</v>
      </c>
      <c r="AY195" s="204" t="s">
        <v>145</v>
      </c>
    </row>
    <row r="196" spans="2:51" s="16" customFormat="1" ht="11.25">
      <c r="B196" s="226"/>
      <c r="C196" s="227"/>
      <c r="D196" s="195" t="s">
        <v>155</v>
      </c>
      <c r="E196" s="228" t="s">
        <v>21</v>
      </c>
      <c r="F196" s="229" t="s">
        <v>179</v>
      </c>
      <c r="G196" s="227"/>
      <c r="H196" s="230">
        <v>25.176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155</v>
      </c>
      <c r="AU196" s="236" t="s">
        <v>82</v>
      </c>
      <c r="AV196" s="16" t="s">
        <v>162</v>
      </c>
      <c r="AW196" s="16" t="s">
        <v>34</v>
      </c>
      <c r="AX196" s="16" t="s">
        <v>73</v>
      </c>
      <c r="AY196" s="236" t="s">
        <v>145</v>
      </c>
    </row>
    <row r="197" spans="2:51" s="14" customFormat="1" ht="11.25">
      <c r="B197" s="205"/>
      <c r="C197" s="206"/>
      <c r="D197" s="195" t="s">
        <v>155</v>
      </c>
      <c r="E197" s="207" t="s">
        <v>21</v>
      </c>
      <c r="F197" s="208" t="s">
        <v>470</v>
      </c>
      <c r="G197" s="206"/>
      <c r="H197" s="209">
        <v>104.193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155</v>
      </c>
      <c r="AU197" s="215" t="s">
        <v>82</v>
      </c>
      <c r="AV197" s="14" t="s">
        <v>153</v>
      </c>
      <c r="AW197" s="14" t="s">
        <v>34</v>
      </c>
      <c r="AX197" s="14" t="s">
        <v>73</v>
      </c>
      <c r="AY197" s="215" t="s">
        <v>145</v>
      </c>
    </row>
    <row r="198" spans="2:51" s="13" customFormat="1" ht="11.25">
      <c r="B198" s="193"/>
      <c r="C198" s="194"/>
      <c r="D198" s="195" t="s">
        <v>155</v>
      </c>
      <c r="E198" s="196" t="s">
        <v>21</v>
      </c>
      <c r="F198" s="197" t="s">
        <v>471</v>
      </c>
      <c r="G198" s="194"/>
      <c r="H198" s="198">
        <v>330.143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155</v>
      </c>
      <c r="AU198" s="204" t="s">
        <v>82</v>
      </c>
      <c r="AV198" s="13" t="s">
        <v>82</v>
      </c>
      <c r="AW198" s="13" t="s">
        <v>34</v>
      </c>
      <c r="AX198" s="13" t="s">
        <v>73</v>
      </c>
      <c r="AY198" s="204" t="s">
        <v>145</v>
      </c>
    </row>
    <row r="199" spans="2:51" s="13" customFormat="1" ht="11.25">
      <c r="B199" s="193"/>
      <c r="C199" s="194"/>
      <c r="D199" s="195" t="s">
        <v>155</v>
      </c>
      <c r="E199" s="196" t="s">
        <v>21</v>
      </c>
      <c r="F199" s="197" t="s">
        <v>472</v>
      </c>
      <c r="G199" s="194"/>
      <c r="H199" s="198">
        <v>104.193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155</v>
      </c>
      <c r="AU199" s="204" t="s">
        <v>82</v>
      </c>
      <c r="AV199" s="13" t="s">
        <v>82</v>
      </c>
      <c r="AW199" s="13" t="s">
        <v>34</v>
      </c>
      <c r="AX199" s="13" t="s">
        <v>73</v>
      </c>
      <c r="AY199" s="204" t="s">
        <v>145</v>
      </c>
    </row>
    <row r="200" spans="2:51" s="14" customFormat="1" ht="11.25">
      <c r="B200" s="205"/>
      <c r="C200" s="206"/>
      <c r="D200" s="195" t="s">
        <v>155</v>
      </c>
      <c r="E200" s="207" t="s">
        <v>21</v>
      </c>
      <c r="F200" s="208" t="s">
        <v>473</v>
      </c>
      <c r="G200" s="206"/>
      <c r="H200" s="209">
        <v>434.33599999999996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155</v>
      </c>
      <c r="AU200" s="215" t="s">
        <v>82</v>
      </c>
      <c r="AV200" s="14" t="s">
        <v>153</v>
      </c>
      <c r="AW200" s="14" t="s">
        <v>34</v>
      </c>
      <c r="AX200" s="14" t="s">
        <v>80</v>
      </c>
      <c r="AY200" s="215" t="s">
        <v>145</v>
      </c>
    </row>
    <row r="201" spans="1:65" s="2" customFormat="1" ht="14.45" customHeight="1">
      <c r="A201" s="36"/>
      <c r="B201" s="37"/>
      <c r="C201" s="240" t="s">
        <v>8</v>
      </c>
      <c r="D201" s="240" t="s">
        <v>404</v>
      </c>
      <c r="E201" s="241" t="s">
        <v>474</v>
      </c>
      <c r="F201" s="242" t="s">
        <v>475</v>
      </c>
      <c r="G201" s="243" t="s">
        <v>173</v>
      </c>
      <c r="H201" s="244">
        <v>336.746</v>
      </c>
      <c r="I201" s="245"/>
      <c r="J201" s="246">
        <f>ROUND(I201*H201,2)</f>
        <v>0</v>
      </c>
      <c r="K201" s="242" t="s">
        <v>152</v>
      </c>
      <c r="L201" s="247"/>
      <c r="M201" s="248" t="s">
        <v>21</v>
      </c>
      <c r="N201" s="249" t="s">
        <v>44</v>
      </c>
      <c r="O201" s="66"/>
      <c r="P201" s="189">
        <f>O201*H201</f>
        <v>0</v>
      </c>
      <c r="Q201" s="189">
        <v>0.00184</v>
      </c>
      <c r="R201" s="189">
        <f>Q201*H201</f>
        <v>0.6196126399999999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200</v>
      </c>
      <c r="AT201" s="191" t="s">
        <v>404</v>
      </c>
      <c r="AU201" s="191" t="s">
        <v>82</v>
      </c>
      <c r="AY201" s="19" t="s">
        <v>145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80</v>
      </c>
      <c r="BK201" s="192">
        <f>ROUND(I201*H201,2)</f>
        <v>0</v>
      </c>
      <c r="BL201" s="19" t="s">
        <v>153</v>
      </c>
      <c r="BM201" s="191" t="s">
        <v>476</v>
      </c>
    </row>
    <row r="202" spans="2:51" s="13" customFormat="1" ht="11.25">
      <c r="B202" s="193"/>
      <c r="C202" s="194"/>
      <c r="D202" s="195" t="s">
        <v>155</v>
      </c>
      <c r="E202" s="194"/>
      <c r="F202" s="197" t="s">
        <v>477</v>
      </c>
      <c r="G202" s="194"/>
      <c r="H202" s="198">
        <v>336.746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155</v>
      </c>
      <c r="AU202" s="204" t="s">
        <v>82</v>
      </c>
      <c r="AV202" s="13" t="s">
        <v>82</v>
      </c>
      <c r="AW202" s="13" t="s">
        <v>4</v>
      </c>
      <c r="AX202" s="13" t="s">
        <v>80</v>
      </c>
      <c r="AY202" s="204" t="s">
        <v>145</v>
      </c>
    </row>
    <row r="203" spans="1:65" s="2" customFormat="1" ht="14.45" customHeight="1">
      <c r="A203" s="36"/>
      <c r="B203" s="37"/>
      <c r="C203" s="240" t="s">
        <v>251</v>
      </c>
      <c r="D203" s="240" t="s">
        <v>404</v>
      </c>
      <c r="E203" s="241" t="s">
        <v>478</v>
      </c>
      <c r="F203" s="242" t="s">
        <v>479</v>
      </c>
      <c r="G203" s="243" t="s">
        <v>173</v>
      </c>
      <c r="H203" s="244">
        <v>106.277</v>
      </c>
      <c r="I203" s="245"/>
      <c r="J203" s="246">
        <f>ROUND(I203*H203,2)</f>
        <v>0</v>
      </c>
      <c r="K203" s="242" t="s">
        <v>152</v>
      </c>
      <c r="L203" s="247"/>
      <c r="M203" s="248" t="s">
        <v>21</v>
      </c>
      <c r="N203" s="249" t="s">
        <v>44</v>
      </c>
      <c r="O203" s="66"/>
      <c r="P203" s="189">
        <f>O203*H203</f>
        <v>0</v>
      </c>
      <c r="Q203" s="189">
        <v>0.0024</v>
      </c>
      <c r="R203" s="189">
        <f>Q203*H203</f>
        <v>0.2550648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200</v>
      </c>
      <c r="AT203" s="191" t="s">
        <v>404</v>
      </c>
      <c r="AU203" s="191" t="s">
        <v>82</v>
      </c>
      <c r="AY203" s="19" t="s">
        <v>145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80</v>
      </c>
      <c r="BK203" s="192">
        <f>ROUND(I203*H203,2)</f>
        <v>0</v>
      </c>
      <c r="BL203" s="19" t="s">
        <v>153</v>
      </c>
      <c r="BM203" s="191" t="s">
        <v>480</v>
      </c>
    </row>
    <row r="204" spans="2:51" s="13" customFormat="1" ht="11.25">
      <c r="B204" s="193"/>
      <c r="C204" s="194"/>
      <c r="D204" s="195" t="s">
        <v>155</v>
      </c>
      <c r="E204" s="194"/>
      <c r="F204" s="197" t="s">
        <v>481</v>
      </c>
      <c r="G204" s="194"/>
      <c r="H204" s="198">
        <v>106.277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155</v>
      </c>
      <c r="AU204" s="204" t="s">
        <v>82</v>
      </c>
      <c r="AV204" s="13" t="s">
        <v>82</v>
      </c>
      <c r="AW204" s="13" t="s">
        <v>4</v>
      </c>
      <c r="AX204" s="13" t="s">
        <v>80</v>
      </c>
      <c r="AY204" s="204" t="s">
        <v>145</v>
      </c>
    </row>
    <row r="205" spans="1:65" s="2" customFormat="1" ht="24.2" customHeight="1">
      <c r="A205" s="36"/>
      <c r="B205" s="37"/>
      <c r="C205" s="180" t="s">
        <v>263</v>
      </c>
      <c r="D205" s="180" t="s">
        <v>148</v>
      </c>
      <c r="E205" s="181" t="s">
        <v>482</v>
      </c>
      <c r="F205" s="182" t="s">
        <v>483</v>
      </c>
      <c r="G205" s="183" t="s">
        <v>272</v>
      </c>
      <c r="H205" s="184">
        <v>222.652</v>
      </c>
      <c r="I205" s="185"/>
      <c r="J205" s="186">
        <f>ROUND(I205*H205,2)</f>
        <v>0</v>
      </c>
      <c r="K205" s="182" t="s">
        <v>152</v>
      </c>
      <c r="L205" s="41"/>
      <c r="M205" s="187" t="s">
        <v>21</v>
      </c>
      <c r="N205" s="188" t="s">
        <v>44</v>
      </c>
      <c r="O205" s="66"/>
      <c r="P205" s="189">
        <f>O205*H205</f>
        <v>0</v>
      </c>
      <c r="Q205" s="189">
        <v>0.00339</v>
      </c>
      <c r="R205" s="189">
        <f>Q205*H205</f>
        <v>0.7547902799999999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153</v>
      </c>
      <c r="AT205" s="191" t="s">
        <v>148</v>
      </c>
      <c r="AU205" s="191" t="s">
        <v>82</v>
      </c>
      <c r="AY205" s="19" t="s">
        <v>145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153</v>
      </c>
      <c r="BM205" s="191" t="s">
        <v>484</v>
      </c>
    </row>
    <row r="206" spans="2:51" s="15" customFormat="1" ht="11.25">
      <c r="B206" s="216"/>
      <c r="C206" s="217"/>
      <c r="D206" s="195" t="s">
        <v>155</v>
      </c>
      <c r="E206" s="218" t="s">
        <v>21</v>
      </c>
      <c r="F206" s="219" t="s">
        <v>457</v>
      </c>
      <c r="G206" s="217"/>
      <c r="H206" s="218" t="s">
        <v>21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155</v>
      </c>
      <c r="AU206" s="225" t="s">
        <v>82</v>
      </c>
      <c r="AV206" s="15" t="s">
        <v>80</v>
      </c>
      <c r="AW206" s="15" t="s">
        <v>34</v>
      </c>
      <c r="AX206" s="15" t="s">
        <v>73</v>
      </c>
      <c r="AY206" s="225" t="s">
        <v>145</v>
      </c>
    </row>
    <row r="207" spans="2:51" s="15" customFormat="1" ht="11.25">
      <c r="B207" s="216"/>
      <c r="C207" s="217"/>
      <c r="D207" s="195" t="s">
        <v>155</v>
      </c>
      <c r="E207" s="218" t="s">
        <v>21</v>
      </c>
      <c r="F207" s="219" t="s">
        <v>458</v>
      </c>
      <c r="G207" s="217"/>
      <c r="H207" s="218" t="s">
        <v>21</v>
      </c>
      <c r="I207" s="220"/>
      <c r="J207" s="217"/>
      <c r="K207" s="217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155</v>
      </c>
      <c r="AU207" s="225" t="s">
        <v>82</v>
      </c>
      <c r="AV207" s="15" t="s">
        <v>80</v>
      </c>
      <c r="AW207" s="15" t="s">
        <v>34</v>
      </c>
      <c r="AX207" s="15" t="s">
        <v>73</v>
      </c>
      <c r="AY207" s="225" t="s">
        <v>145</v>
      </c>
    </row>
    <row r="208" spans="2:51" s="13" customFormat="1" ht="11.25">
      <c r="B208" s="193"/>
      <c r="C208" s="194"/>
      <c r="D208" s="195" t="s">
        <v>155</v>
      </c>
      <c r="E208" s="196" t="s">
        <v>21</v>
      </c>
      <c r="F208" s="197" t="s">
        <v>485</v>
      </c>
      <c r="G208" s="194"/>
      <c r="H208" s="198">
        <v>33.21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155</v>
      </c>
      <c r="AU208" s="204" t="s">
        <v>82</v>
      </c>
      <c r="AV208" s="13" t="s">
        <v>82</v>
      </c>
      <c r="AW208" s="13" t="s">
        <v>34</v>
      </c>
      <c r="AX208" s="13" t="s">
        <v>73</v>
      </c>
      <c r="AY208" s="204" t="s">
        <v>145</v>
      </c>
    </row>
    <row r="209" spans="2:51" s="15" customFormat="1" ht="11.25">
      <c r="B209" s="216"/>
      <c r="C209" s="217"/>
      <c r="D209" s="195" t="s">
        <v>155</v>
      </c>
      <c r="E209" s="218" t="s">
        <v>21</v>
      </c>
      <c r="F209" s="219" t="s">
        <v>486</v>
      </c>
      <c r="G209" s="217"/>
      <c r="H209" s="218" t="s">
        <v>21</v>
      </c>
      <c r="I209" s="220"/>
      <c r="J209" s="217"/>
      <c r="K209" s="217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155</v>
      </c>
      <c r="AU209" s="225" t="s">
        <v>82</v>
      </c>
      <c r="AV209" s="15" t="s">
        <v>80</v>
      </c>
      <c r="AW209" s="15" t="s">
        <v>34</v>
      </c>
      <c r="AX209" s="15" t="s">
        <v>73</v>
      </c>
      <c r="AY209" s="225" t="s">
        <v>145</v>
      </c>
    </row>
    <row r="210" spans="2:51" s="13" customFormat="1" ht="11.25">
      <c r="B210" s="193"/>
      <c r="C210" s="194"/>
      <c r="D210" s="195" t="s">
        <v>155</v>
      </c>
      <c r="E210" s="196" t="s">
        <v>21</v>
      </c>
      <c r="F210" s="197" t="s">
        <v>487</v>
      </c>
      <c r="G210" s="194"/>
      <c r="H210" s="198">
        <v>189.442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155</v>
      </c>
      <c r="AU210" s="204" t="s">
        <v>82</v>
      </c>
      <c r="AV210" s="13" t="s">
        <v>82</v>
      </c>
      <c r="AW210" s="13" t="s">
        <v>34</v>
      </c>
      <c r="AX210" s="13" t="s">
        <v>73</v>
      </c>
      <c r="AY210" s="204" t="s">
        <v>145</v>
      </c>
    </row>
    <row r="211" spans="2:51" s="14" customFormat="1" ht="11.25">
      <c r="B211" s="205"/>
      <c r="C211" s="206"/>
      <c r="D211" s="195" t="s">
        <v>155</v>
      </c>
      <c r="E211" s="207" t="s">
        <v>21</v>
      </c>
      <c r="F211" s="208" t="s">
        <v>157</v>
      </c>
      <c r="G211" s="206"/>
      <c r="H211" s="209">
        <v>222.652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155</v>
      </c>
      <c r="AU211" s="215" t="s">
        <v>82</v>
      </c>
      <c r="AV211" s="14" t="s">
        <v>153</v>
      </c>
      <c r="AW211" s="14" t="s">
        <v>34</v>
      </c>
      <c r="AX211" s="14" t="s">
        <v>80</v>
      </c>
      <c r="AY211" s="215" t="s">
        <v>145</v>
      </c>
    </row>
    <row r="212" spans="1:65" s="2" customFormat="1" ht="14.45" customHeight="1">
      <c r="A212" s="36"/>
      <c r="B212" s="37"/>
      <c r="C212" s="240" t="s">
        <v>269</v>
      </c>
      <c r="D212" s="240" t="s">
        <v>404</v>
      </c>
      <c r="E212" s="241" t="s">
        <v>488</v>
      </c>
      <c r="F212" s="242" t="s">
        <v>489</v>
      </c>
      <c r="G212" s="243" t="s">
        <v>173</v>
      </c>
      <c r="H212" s="244">
        <v>15.446</v>
      </c>
      <c r="I212" s="245"/>
      <c r="J212" s="246">
        <f>ROUND(I212*H212,2)</f>
        <v>0</v>
      </c>
      <c r="K212" s="242" t="s">
        <v>152</v>
      </c>
      <c r="L212" s="247"/>
      <c r="M212" s="248" t="s">
        <v>21</v>
      </c>
      <c r="N212" s="249" t="s">
        <v>44</v>
      </c>
      <c r="O212" s="66"/>
      <c r="P212" s="189">
        <f>O212*H212</f>
        <v>0</v>
      </c>
      <c r="Q212" s="189">
        <v>0.00068</v>
      </c>
      <c r="R212" s="189">
        <f>Q212*H212</f>
        <v>0.01050328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200</v>
      </c>
      <c r="AT212" s="191" t="s">
        <v>404</v>
      </c>
      <c r="AU212" s="191" t="s">
        <v>82</v>
      </c>
      <c r="AY212" s="19" t="s">
        <v>145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153</v>
      </c>
      <c r="BM212" s="191" t="s">
        <v>490</v>
      </c>
    </row>
    <row r="213" spans="2:51" s="15" customFormat="1" ht="11.25">
      <c r="B213" s="216"/>
      <c r="C213" s="217"/>
      <c r="D213" s="195" t="s">
        <v>155</v>
      </c>
      <c r="E213" s="218" t="s">
        <v>21</v>
      </c>
      <c r="F213" s="219" t="s">
        <v>457</v>
      </c>
      <c r="G213" s="217"/>
      <c r="H213" s="218" t="s">
        <v>21</v>
      </c>
      <c r="I213" s="220"/>
      <c r="J213" s="217"/>
      <c r="K213" s="217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155</v>
      </c>
      <c r="AU213" s="225" t="s">
        <v>82</v>
      </c>
      <c r="AV213" s="15" t="s">
        <v>80</v>
      </c>
      <c r="AW213" s="15" t="s">
        <v>34</v>
      </c>
      <c r="AX213" s="15" t="s">
        <v>73</v>
      </c>
      <c r="AY213" s="225" t="s">
        <v>145</v>
      </c>
    </row>
    <row r="214" spans="2:51" s="15" customFormat="1" ht="11.25">
      <c r="B214" s="216"/>
      <c r="C214" s="217"/>
      <c r="D214" s="195" t="s">
        <v>155</v>
      </c>
      <c r="E214" s="218" t="s">
        <v>21</v>
      </c>
      <c r="F214" s="219" t="s">
        <v>458</v>
      </c>
      <c r="G214" s="217"/>
      <c r="H214" s="218" t="s">
        <v>21</v>
      </c>
      <c r="I214" s="220"/>
      <c r="J214" s="217"/>
      <c r="K214" s="217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155</v>
      </c>
      <c r="AU214" s="225" t="s">
        <v>82</v>
      </c>
      <c r="AV214" s="15" t="s">
        <v>80</v>
      </c>
      <c r="AW214" s="15" t="s">
        <v>34</v>
      </c>
      <c r="AX214" s="15" t="s">
        <v>73</v>
      </c>
      <c r="AY214" s="225" t="s">
        <v>145</v>
      </c>
    </row>
    <row r="215" spans="2:51" s="13" customFormat="1" ht="11.25">
      <c r="B215" s="193"/>
      <c r="C215" s="194"/>
      <c r="D215" s="195" t="s">
        <v>155</v>
      </c>
      <c r="E215" s="196" t="s">
        <v>21</v>
      </c>
      <c r="F215" s="197" t="s">
        <v>491</v>
      </c>
      <c r="G215" s="194"/>
      <c r="H215" s="198">
        <v>14.042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155</v>
      </c>
      <c r="AU215" s="204" t="s">
        <v>82</v>
      </c>
      <c r="AV215" s="13" t="s">
        <v>82</v>
      </c>
      <c r="AW215" s="13" t="s">
        <v>34</v>
      </c>
      <c r="AX215" s="13" t="s">
        <v>73</v>
      </c>
      <c r="AY215" s="204" t="s">
        <v>145</v>
      </c>
    </row>
    <row r="216" spans="2:51" s="14" customFormat="1" ht="11.25">
      <c r="B216" s="205"/>
      <c r="C216" s="206"/>
      <c r="D216" s="195" t="s">
        <v>155</v>
      </c>
      <c r="E216" s="207" t="s">
        <v>21</v>
      </c>
      <c r="F216" s="208" t="s">
        <v>157</v>
      </c>
      <c r="G216" s="206"/>
      <c r="H216" s="209">
        <v>14.042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155</v>
      </c>
      <c r="AU216" s="215" t="s">
        <v>82</v>
      </c>
      <c r="AV216" s="14" t="s">
        <v>153</v>
      </c>
      <c r="AW216" s="14" t="s">
        <v>34</v>
      </c>
      <c r="AX216" s="14" t="s">
        <v>80</v>
      </c>
      <c r="AY216" s="215" t="s">
        <v>145</v>
      </c>
    </row>
    <row r="217" spans="2:51" s="13" customFormat="1" ht="11.25">
      <c r="B217" s="193"/>
      <c r="C217" s="194"/>
      <c r="D217" s="195" t="s">
        <v>155</v>
      </c>
      <c r="E217" s="194"/>
      <c r="F217" s="197" t="s">
        <v>492</v>
      </c>
      <c r="G217" s="194"/>
      <c r="H217" s="198">
        <v>15.446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155</v>
      </c>
      <c r="AU217" s="204" t="s">
        <v>82</v>
      </c>
      <c r="AV217" s="13" t="s">
        <v>82</v>
      </c>
      <c r="AW217" s="13" t="s">
        <v>4</v>
      </c>
      <c r="AX217" s="13" t="s">
        <v>80</v>
      </c>
      <c r="AY217" s="204" t="s">
        <v>145</v>
      </c>
    </row>
    <row r="218" spans="1:65" s="2" customFormat="1" ht="14.45" customHeight="1">
      <c r="A218" s="36"/>
      <c r="B218" s="37"/>
      <c r="C218" s="240" t="s">
        <v>276</v>
      </c>
      <c r="D218" s="240" t="s">
        <v>404</v>
      </c>
      <c r="E218" s="241" t="s">
        <v>493</v>
      </c>
      <c r="F218" s="242" t="s">
        <v>494</v>
      </c>
      <c r="G218" s="243" t="s">
        <v>173</v>
      </c>
      <c r="H218" s="244">
        <v>41.677</v>
      </c>
      <c r="I218" s="245"/>
      <c r="J218" s="246">
        <f>ROUND(I218*H218,2)</f>
        <v>0</v>
      </c>
      <c r="K218" s="242" t="s">
        <v>152</v>
      </c>
      <c r="L218" s="247"/>
      <c r="M218" s="248" t="s">
        <v>21</v>
      </c>
      <c r="N218" s="249" t="s">
        <v>44</v>
      </c>
      <c r="O218" s="66"/>
      <c r="P218" s="189">
        <f>O218*H218</f>
        <v>0</v>
      </c>
      <c r="Q218" s="189">
        <v>0.0015</v>
      </c>
      <c r="R218" s="189">
        <f>Q218*H218</f>
        <v>0.0625155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200</v>
      </c>
      <c r="AT218" s="191" t="s">
        <v>404</v>
      </c>
      <c r="AU218" s="191" t="s">
        <v>82</v>
      </c>
      <c r="AY218" s="19" t="s">
        <v>145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153</v>
      </c>
      <c r="BM218" s="191" t="s">
        <v>495</v>
      </c>
    </row>
    <row r="219" spans="2:51" s="15" customFormat="1" ht="11.25">
      <c r="B219" s="216"/>
      <c r="C219" s="217"/>
      <c r="D219" s="195" t="s">
        <v>155</v>
      </c>
      <c r="E219" s="218" t="s">
        <v>21</v>
      </c>
      <c r="F219" s="219" t="s">
        <v>457</v>
      </c>
      <c r="G219" s="217"/>
      <c r="H219" s="218" t="s">
        <v>21</v>
      </c>
      <c r="I219" s="220"/>
      <c r="J219" s="217"/>
      <c r="K219" s="217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155</v>
      </c>
      <c r="AU219" s="225" t="s">
        <v>82</v>
      </c>
      <c r="AV219" s="15" t="s">
        <v>80</v>
      </c>
      <c r="AW219" s="15" t="s">
        <v>34</v>
      </c>
      <c r="AX219" s="15" t="s">
        <v>73</v>
      </c>
      <c r="AY219" s="225" t="s">
        <v>145</v>
      </c>
    </row>
    <row r="220" spans="2:51" s="15" customFormat="1" ht="11.25">
      <c r="B220" s="216"/>
      <c r="C220" s="217"/>
      <c r="D220" s="195" t="s">
        <v>155</v>
      </c>
      <c r="E220" s="218" t="s">
        <v>21</v>
      </c>
      <c r="F220" s="219" t="s">
        <v>486</v>
      </c>
      <c r="G220" s="217"/>
      <c r="H220" s="218" t="s">
        <v>21</v>
      </c>
      <c r="I220" s="220"/>
      <c r="J220" s="217"/>
      <c r="K220" s="217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155</v>
      </c>
      <c r="AU220" s="225" t="s">
        <v>82</v>
      </c>
      <c r="AV220" s="15" t="s">
        <v>80</v>
      </c>
      <c r="AW220" s="15" t="s">
        <v>34</v>
      </c>
      <c r="AX220" s="15" t="s">
        <v>73</v>
      </c>
      <c r="AY220" s="225" t="s">
        <v>145</v>
      </c>
    </row>
    <row r="221" spans="2:51" s="13" customFormat="1" ht="11.25">
      <c r="B221" s="193"/>
      <c r="C221" s="194"/>
      <c r="D221" s="195" t="s">
        <v>155</v>
      </c>
      <c r="E221" s="196" t="s">
        <v>21</v>
      </c>
      <c r="F221" s="197" t="s">
        <v>496</v>
      </c>
      <c r="G221" s="194"/>
      <c r="H221" s="198">
        <v>37.888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155</v>
      </c>
      <c r="AU221" s="204" t="s">
        <v>82</v>
      </c>
      <c r="AV221" s="13" t="s">
        <v>82</v>
      </c>
      <c r="AW221" s="13" t="s">
        <v>34</v>
      </c>
      <c r="AX221" s="13" t="s">
        <v>73</v>
      </c>
      <c r="AY221" s="204" t="s">
        <v>145</v>
      </c>
    </row>
    <row r="222" spans="2:51" s="14" customFormat="1" ht="11.25">
      <c r="B222" s="205"/>
      <c r="C222" s="206"/>
      <c r="D222" s="195" t="s">
        <v>155</v>
      </c>
      <c r="E222" s="207" t="s">
        <v>21</v>
      </c>
      <c r="F222" s="208" t="s">
        <v>157</v>
      </c>
      <c r="G222" s="206"/>
      <c r="H222" s="209">
        <v>37.888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155</v>
      </c>
      <c r="AU222" s="215" t="s">
        <v>82</v>
      </c>
      <c r="AV222" s="14" t="s">
        <v>153</v>
      </c>
      <c r="AW222" s="14" t="s">
        <v>34</v>
      </c>
      <c r="AX222" s="14" t="s">
        <v>80</v>
      </c>
      <c r="AY222" s="215" t="s">
        <v>145</v>
      </c>
    </row>
    <row r="223" spans="2:51" s="13" customFormat="1" ht="11.25">
      <c r="B223" s="193"/>
      <c r="C223" s="194"/>
      <c r="D223" s="195" t="s">
        <v>155</v>
      </c>
      <c r="E223" s="194"/>
      <c r="F223" s="197" t="s">
        <v>497</v>
      </c>
      <c r="G223" s="194"/>
      <c r="H223" s="198">
        <v>41.677</v>
      </c>
      <c r="I223" s="199"/>
      <c r="J223" s="194"/>
      <c r="K223" s="194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155</v>
      </c>
      <c r="AU223" s="204" t="s">
        <v>82</v>
      </c>
      <c r="AV223" s="13" t="s">
        <v>82</v>
      </c>
      <c r="AW223" s="13" t="s">
        <v>4</v>
      </c>
      <c r="AX223" s="13" t="s">
        <v>80</v>
      </c>
      <c r="AY223" s="204" t="s">
        <v>145</v>
      </c>
    </row>
    <row r="224" spans="1:65" s="2" customFormat="1" ht="24.2" customHeight="1">
      <c r="A224" s="36"/>
      <c r="B224" s="37"/>
      <c r="C224" s="180" t="s">
        <v>281</v>
      </c>
      <c r="D224" s="180" t="s">
        <v>148</v>
      </c>
      <c r="E224" s="181" t="s">
        <v>498</v>
      </c>
      <c r="F224" s="182" t="s">
        <v>499</v>
      </c>
      <c r="G224" s="183" t="s">
        <v>173</v>
      </c>
      <c r="H224" s="184">
        <v>256.639</v>
      </c>
      <c r="I224" s="185"/>
      <c r="J224" s="186">
        <f>ROUND(I224*H224,2)</f>
        <v>0</v>
      </c>
      <c r="K224" s="182" t="s">
        <v>152</v>
      </c>
      <c r="L224" s="41"/>
      <c r="M224" s="187" t="s">
        <v>21</v>
      </c>
      <c r="N224" s="188" t="s">
        <v>44</v>
      </c>
      <c r="O224" s="66"/>
      <c r="P224" s="189">
        <f>O224*H224</f>
        <v>0</v>
      </c>
      <c r="Q224" s="189">
        <v>0.00628</v>
      </c>
      <c r="R224" s="189">
        <f>Q224*H224</f>
        <v>1.61169292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153</v>
      </c>
      <c r="AT224" s="191" t="s">
        <v>148</v>
      </c>
      <c r="AU224" s="191" t="s">
        <v>82</v>
      </c>
      <c r="AY224" s="19" t="s">
        <v>145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80</v>
      </c>
      <c r="BK224" s="192">
        <f>ROUND(I224*H224,2)</f>
        <v>0</v>
      </c>
      <c r="BL224" s="19" t="s">
        <v>153</v>
      </c>
      <c r="BM224" s="191" t="s">
        <v>500</v>
      </c>
    </row>
    <row r="225" spans="2:51" s="15" customFormat="1" ht="11.25">
      <c r="B225" s="216"/>
      <c r="C225" s="217"/>
      <c r="D225" s="195" t="s">
        <v>155</v>
      </c>
      <c r="E225" s="218" t="s">
        <v>21</v>
      </c>
      <c r="F225" s="219" t="s">
        <v>457</v>
      </c>
      <c r="G225" s="217"/>
      <c r="H225" s="218" t="s">
        <v>21</v>
      </c>
      <c r="I225" s="220"/>
      <c r="J225" s="217"/>
      <c r="K225" s="217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155</v>
      </c>
      <c r="AU225" s="225" t="s">
        <v>82</v>
      </c>
      <c r="AV225" s="15" t="s">
        <v>80</v>
      </c>
      <c r="AW225" s="15" t="s">
        <v>34</v>
      </c>
      <c r="AX225" s="15" t="s">
        <v>73</v>
      </c>
      <c r="AY225" s="225" t="s">
        <v>145</v>
      </c>
    </row>
    <row r="226" spans="2:51" s="15" customFormat="1" ht="11.25">
      <c r="B226" s="216"/>
      <c r="C226" s="217"/>
      <c r="D226" s="195" t="s">
        <v>155</v>
      </c>
      <c r="E226" s="218" t="s">
        <v>21</v>
      </c>
      <c r="F226" s="219" t="s">
        <v>176</v>
      </c>
      <c r="G226" s="217"/>
      <c r="H226" s="218" t="s">
        <v>21</v>
      </c>
      <c r="I226" s="220"/>
      <c r="J226" s="217"/>
      <c r="K226" s="217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155</v>
      </c>
      <c r="AU226" s="225" t="s">
        <v>82</v>
      </c>
      <c r="AV226" s="15" t="s">
        <v>80</v>
      </c>
      <c r="AW226" s="15" t="s">
        <v>34</v>
      </c>
      <c r="AX226" s="15" t="s">
        <v>73</v>
      </c>
      <c r="AY226" s="225" t="s">
        <v>145</v>
      </c>
    </row>
    <row r="227" spans="2:51" s="13" customFormat="1" ht="11.25">
      <c r="B227" s="193"/>
      <c r="C227" s="194"/>
      <c r="D227" s="195" t="s">
        <v>155</v>
      </c>
      <c r="E227" s="196" t="s">
        <v>21</v>
      </c>
      <c r="F227" s="197" t="s">
        <v>501</v>
      </c>
      <c r="G227" s="194"/>
      <c r="H227" s="198">
        <v>140.371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155</v>
      </c>
      <c r="AU227" s="204" t="s">
        <v>82</v>
      </c>
      <c r="AV227" s="13" t="s">
        <v>82</v>
      </c>
      <c r="AW227" s="13" t="s">
        <v>34</v>
      </c>
      <c r="AX227" s="13" t="s">
        <v>73</v>
      </c>
      <c r="AY227" s="204" t="s">
        <v>145</v>
      </c>
    </row>
    <row r="228" spans="2:51" s="16" customFormat="1" ht="11.25">
      <c r="B228" s="226"/>
      <c r="C228" s="227"/>
      <c r="D228" s="195" t="s">
        <v>155</v>
      </c>
      <c r="E228" s="228" t="s">
        <v>21</v>
      </c>
      <c r="F228" s="229" t="s">
        <v>179</v>
      </c>
      <c r="G228" s="227"/>
      <c r="H228" s="230">
        <v>140.371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155</v>
      </c>
      <c r="AU228" s="236" t="s">
        <v>82</v>
      </c>
      <c r="AV228" s="16" t="s">
        <v>162</v>
      </c>
      <c r="AW228" s="16" t="s">
        <v>34</v>
      </c>
      <c r="AX228" s="16" t="s">
        <v>73</v>
      </c>
      <c r="AY228" s="236" t="s">
        <v>145</v>
      </c>
    </row>
    <row r="229" spans="2:51" s="15" customFormat="1" ht="11.25">
      <c r="B229" s="216"/>
      <c r="C229" s="217"/>
      <c r="D229" s="195" t="s">
        <v>155</v>
      </c>
      <c r="E229" s="218" t="s">
        <v>21</v>
      </c>
      <c r="F229" s="219" t="s">
        <v>180</v>
      </c>
      <c r="G229" s="217"/>
      <c r="H229" s="218" t="s">
        <v>21</v>
      </c>
      <c r="I229" s="220"/>
      <c r="J229" s="217"/>
      <c r="K229" s="217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155</v>
      </c>
      <c r="AU229" s="225" t="s">
        <v>82</v>
      </c>
      <c r="AV229" s="15" t="s">
        <v>80</v>
      </c>
      <c r="AW229" s="15" t="s">
        <v>34</v>
      </c>
      <c r="AX229" s="15" t="s">
        <v>73</v>
      </c>
      <c r="AY229" s="225" t="s">
        <v>145</v>
      </c>
    </row>
    <row r="230" spans="2:51" s="13" customFormat="1" ht="11.25">
      <c r="B230" s="193"/>
      <c r="C230" s="194"/>
      <c r="D230" s="195" t="s">
        <v>155</v>
      </c>
      <c r="E230" s="196" t="s">
        <v>21</v>
      </c>
      <c r="F230" s="197" t="s">
        <v>502</v>
      </c>
      <c r="G230" s="194"/>
      <c r="H230" s="198">
        <v>66.509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155</v>
      </c>
      <c r="AU230" s="204" t="s">
        <v>82</v>
      </c>
      <c r="AV230" s="13" t="s">
        <v>82</v>
      </c>
      <c r="AW230" s="13" t="s">
        <v>34</v>
      </c>
      <c r="AX230" s="13" t="s">
        <v>73</v>
      </c>
      <c r="AY230" s="204" t="s">
        <v>145</v>
      </c>
    </row>
    <row r="231" spans="2:51" s="13" customFormat="1" ht="11.25">
      <c r="B231" s="193"/>
      <c r="C231" s="194"/>
      <c r="D231" s="195" t="s">
        <v>155</v>
      </c>
      <c r="E231" s="196" t="s">
        <v>21</v>
      </c>
      <c r="F231" s="197" t="s">
        <v>503</v>
      </c>
      <c r="G231" s="194"/>
      <c r="H231" s="198">
        <v>2.88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155</v>
      </c>
      <c r="AU231" s="204" t="s">
        <v>82</v>
      </c>
      <c r="AV231" s="13" t="s">
        <v>82</v>
      </c>
      <c r="AW231" s="13" t="s">
        <v>34</v>
      </c>
      <c r="AX231" s="13" t="s">
        <v>73</v>
      </c>
      <c r="AY231" s="204" t="s">
        <v>145</v>
      </c>
    </row>
    <row r="232" spans="2:51" s="13" customFormat="1" ht="11.25">
      <c r="B232" s="193"/>
      <c r="C232" s="194"/>
      <c r="D232" s="195" t="s">
        <v>155</v>
      </c>
      <c r="E232" s="196" t="s">
        <v>21</v>
      </c>
      <c r="F232" s="197" t="s">
        <v>504</v>
      </c>
      <c r="G232" s="194"/>
      <c r="H232" s="198">
        <v>-14.645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155</v>
      </c>
      <c r="AU232" s="204" t="s">
        <v>82</v>
      </c>
      <c r="AV232" s="13" t="s">
        <v>82</v>
      </c>
      <c r="AW232" s="13" t="s">
        <v>34</v>
      </c>
      <c r="AX232" s="13" t="s">
        <v>73</v>
      </c>
      <c r="AY232" s="204" t="s">
        <v>145</v>
      </c>
    </row>
    <row r="233" spans="2:51" s="16" customFormat="1" ht="11.25">
      <c r="B233" s="226"/>
      <c r="C233" s="227"/>
      <c r="D233" s="195" t="s">
        <v>155</v>
      </c>
      <c r="E233" s="228" t="s">
        <v>21</v>
      </c>
      <c r="F233" s="229" t="s">
        <v>179</v>
      </c>
      <c r="G233" s="227"/>
      <c r="H233" s="230">
        <v>54.744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155</v>
      </c>
      <c r="AU233" s="236" t="s">
        <v>82</v>
      </c>
      <c r="AV233" s="16" t="s">
        <v>162</v>
      </c>
      <c r="AW233" s="16" t="s">
        <v>34</v>
      </c>
      <c r="AX233" s="16" t="s">
        <v>73</v>
      </c>
      <c r="AY233" s="236" t="s">
        <v>145</v>
      </c>
    </row>
    <row r="234" spans="2:51" s="15" customFormat="1" ht="11.25">
      <c r="B234" s="216"/>
      <c r="C234" s="217"/>
      <c r="D234" s="195" t="s">
        <v>155</v>
      </c>
      <c r="E234" s="218" t="s">
        <v>21</v>
      </c>
      <c r="F234" s="219" t="s">
        <v>183</v>
      </c>
      <c r="G234" s="217"/>
      <c r="H234" s="218" t="s">
        <v>21</v>
      </c>
      <c r="I234" s="220"/>
      <c r="J234" s="217"/>
      <c r="K234" s="217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155</v>
      </c>
      <c r="AU234" s="225" t="s">
        <v>82</v>
      </c>
      <c r="AV234" s="15" t="s">
        <v>80</v>
      </c>
      <c r="AW234" s="15" t="s">
        <v>34</v>
      </c>
      <c r="AX234" s="15" t="s">
        <v>73</v>
      </c>
      <c r="AY234" s="225" t="s">
        <v>145</v>
      </c>
    </row>
    <row r="235" spans="2:51" s="13" customFormat="1" ht="11.25">
      <c r="B235" s="193"/>
      <c r="C235" s="194"/>
      <c r="D235" s="195" t="s">
        <v>155</v>
      </c>
      <c r="E235" s="196" t="s">
        <v>21</v>
      </c>
      <c r="F235" s="197" t="s">
        <v>505</v>
      </c>
      <c r="G235" s="194"/>
      <c r="H235" s="198">
        <v>65.916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155</v>
      </c>
      <c r="AU235" s="204" t="s">
        <v>82</v>
      </c>
      <c r="AV235" s="13" t="s">
        <v>82</v>
      </c>
      <c r="AW235" s="13" t="s">
        <v>34</v>
      </c>
      <c r="AX235" s="13" t="s">
        <v>73</v>
      </c>
      <c r="AY235" s="204" t="s">
        <v>145</v>
      </c>
    </row>
    <row r="236" spans="2:51" s="13" customFormat="1" ht="11.25">
      <c r="B236" s="193"/>
      <c r="C236" s="194"/>
      <c r="D236" s="195" t="s">
        <v>155</v>
      </c>
      <c r="E236" s="196" t="s">
        <v>21</v>
      </c>
      <c r="F236" s="197" t="s">
        <v>506</v>
      </c>
      <c r="G236" s="194"/>
      <c r="H236" s="198">
        <v>2.304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155</v>
      </c>
      <c r="AU236" s="204" t="s">
        <v>82</v>
      </c>
      <c r="AV236" s="13" t="s">
        <v>82</v>
      </c>
      <c r="AW236" s="13" t="s">
        <v>34</v>
      </c>
      <c r="AX236" s="13" t="s">
        <v>73</v>
      </c>
      <c r="AY236" s="204" t="s">
        <v>145</v>
      </c>
    </row>
    <row r="237" spans="2:51" s="13" customFormat="1" ht="11.25">
      <c r="B237" s="193"/>
      <c r="C237" s="194"/>
      <c r="D237" s="195" t="s">
        <v>155</v>
      </c>
      <c r="E237" s="196" t="s">
        <v>21</v>
      </c>
      <c r="F237" s="197" t="s">
        <v>507</v>
      </c>
      <c r="G237" s="194"/>
      <c r="H237" s="198">
        <v>-6.696</v>
      </c>
      <c r="I237" s="199"/>
      <c r="J237" s="194"/>
      <c r="K237" s="194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155</v>
      </c>
      <c r="AU237" s="204" t="s">
        <v>82</v>
      </c>
      <c r="AV237" s="13" t="s">
        <v>82</v>
      </c>
      <c r="AW237" s="13" t="s">
        <v>34</v>
      </c>
      <c r="AX237" s="13" t="s">
        <v>73</v>
      </c>
      <c r="AY237" s="204" t="s">
        <v>145</v>
      </c>
    </row>
    <row r="238" spans="2:51" s="16" customFormat="1" ht="11.25">
      <c r="B238" s="226"/>
      <c r="C238" s="227"/>
      <c r="D238" s="195" t="s">
        <v>155</v>
      </c>
      <c r="E238" s="228" t="s">
        <v>21</v>
      </c>
      <c r="F238" s="229" t="s">
        <v>179</v>
      </c>
      <c r="G238" s="227"/>
      <c r="H238" s="230">
        <v>61.524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155</v>
      </c>
      <c r="AU238" s="236" t="s">
        <v>82</v>
      </c>
      <c r="AV238" s="16" t="s">
        <v>162</v>
      </c>
      <c r="AW238" s="16" t="s">
        <v>34</v>
      </c>
      <c r="AX238" s="16" t="s">
        <v>73</v>
      </c>
      <c r="AY238" s="236" t="s">
        <v>145</v>
      </c>
    </row>
    <row r="239" spans="2:51" s="14" customFormat="1" ht="11.25">
      <c r="B239" s="205"/>
      <c r="C239" s="206"/>
      <c r="D239" s="195" t="s">
        <v>155</v>
      </c>
      <c r="E239" s="207" t="s">
        <v>21</v>
      </c>
      <c r="F239" s="208" t="s">
        <v>157</v>
      </c>
      <c r="G239" s="206"/>
      <c r="H239" s="209">
        <v>256.639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155</v>
      </c>
      <c r="AU239" s="215" t="s">
        <v>82</v>
      </c>
      <c r="AV239" s="14" t="s">
        <v>153</v>
      </c>
      <c r="AW239" s="14" t="s">
        <v>34</v>
      </c>
      <c r="AX239" s="14" t="s">
        <v>80</v>
      </c>
      <c r="AY239" s="215" t="s">
        <v>145</v>
      </c>
    </row>
    <row r="240" spans="1:65" s="2" customFormat="1" ht="24.2" customHeight="1">
      <c r="A240" s="36"/>
      <c r="B240" s="37"/>
      <c r="C240" s="180" t="s">
        <v>7</v>
      </c>
      <c r="D240" s="180" t="s">
        <v>148</v>
      </c>
      <c r="E240" s="181" t="s">
        <v>508</v>
      </c>
      <c r="F240" s="182" t="s">
        <v>509</v>
      </c>
      <c r="G240" s="183" t="s">
        <v>173</v>
      </c>
      <c r="H240" s="184">
        <v>149.728</v>
      </c>
      <c r="I240" s="185"/>
      <c r="J240" s="186">
        <f>ROUND(I240*H240,2)</f>
        <v>0</v>
      </c>
      <c r="K240" s="182" t="s">
        <v>152</v>
      </c>
      <c r="L240" s="41"/>
      <c r="M240" s="187" t="s">
        <v>21</v>
      </c>
      <c r="N240" s="188" t="s">
        <v>44</v>
      </c>
      <c r="O240" s="66"/>
      <c r="P240" s="189">
        <f>O240*H240</f>
        <v>0</v>
      </c>
      <c r="Q240" s="189">
        <v>0.00478</v>
      </c>
      <c r="R240" s="189">
        <f>Q240*H240</f>
        <v>0.7156998400000001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153</v>
      </c>
      <c r="AT240" s="191" t="s">
        <v>148</v>
      </c>
      <c r="AU240" s="191" t="s">
        <v>82</v>
      </c>
      <c r="AY240" s="19" t="s">
        <v>145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80</v>
      </c>
      <c r="BK240" s="192">
        <f>ROUND(I240*H240,2)</f>
        <v>0</v>
      </c>
      <c r="BL240" s="19" t="s">
        <v>153</v>
      </c>
      <c r="BM240" s="191" t="s">
        <v>510</v>
      </c>
    </row>
    <row r="241" spans="2:51" s="15" customFormat="1" ht="11.25">
      <c r="B241" s="216"/>
      <c r="C241" s="217"/>
      <c r="D241" s="195" t="s">
        <v>155</v>
      </c>
      <c r="E241" s="218" t="s">
        <v>21</v>
      </c>
      <c r="F241" s="219" t="s">
        <v>457</v>
      </c>
      <c r="G241" s="217"/>
      <c r="H241" s="218" t="s">
        <v>21</v>
      </c>
      <c r="I241" s="220"/>
      <c r="J241" s="217"/>
      <c r="K241" s="217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155</v>
      </c>
      <c r="AU241" s="225" t="s">
        <v>82</v>
      </c>
      <c r="AV241" s="15" t="s">
        <v>80</v>
      </c>
      <c r="AW241" s="15" t="s">
        <v>34</v>
      </c>
      <c r="AX241" s="15" t="s">
        <v>73</v>
      </c>
      <c r="AY241" s="225" t="s">
        <v>145</v>
      </c>
    </row>
    <row r="242" spans="2:51" s="15" customFormat="1" ht="11.25">
      <c r="B242" s="216"/>
      <c r="C242" s="217"/>
      <c r="D242" s="195" t="s">
        <v>155</v>
      </c>
      <c r="E242" s="218" t="s">
        <v>21</v>
      </c>
      <c r="F242" s="219" t="s">
        <v>458</v>
      </c>
      <c r="G242" s="217"/>
      <c r="H242" s="218" t="s">
        <v>21</v>
      </c>
      <c r="I242" s="220"/>
      <c r="J242" s="217"/>
      <c r="K242" s="217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155</v>
      </c>
      <c r="AU242" s="225" t="s">
        <v>82</v>
      </c>
      <c r="AV242" s="15" t="s">
        <v>80</v>
      </c>
      <c r="AW242" s="15" t="s">
        <v>34</v>
      </c>
      <c r="AX242" s="15" t="s">
        <v>73</v>
      </c>
      <c r="AY242" s="225" t="s">
        <v>145</v>
      </c>
    </row>
    <row r="243" spans="2:51" s="15" customFormat="1" ht="11.25">
      <c r="B243" s="216"/>
      <c r="C243" s="217"/>
      <c r="D243" s="195" t="s">
        <v>155</v>
      </c>
      <c r="E243" s="218" t="s">
        <v>21</v>
      </c>
      <c r="F243" s="219" t="s">
        <v>176</v>
      </c>
      <c r="G243" s="217"/>
      <c r="H243" s="218" t="s">
        <v>21</v>
      </c>
      <c r="I243" s="220"/>
      <c r="J243" s="217"/>
      <c r="K243" s="217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155</v>
      </c>
      <c r="AU243" s="225" t="s">
        <v>82</v>
      </c>
      <c r="AV243" s="15" t="s">
        <v>80</v>
      </c>
      <c r="AW243" s="15" t="s">
        <v>34</v>
      </c>
      <c r="AX243" s="15" t="s">
        <v>73</v>
      </c>
      <c r="AY243" s="225" t="s">
        <v>145</v>
      </c>
    </row>
    <row r="244" spans="2:51" s="13" customFormat="1" ht="11.25">
      <c r="B244" s="193"/>
      <c r="C244" s="194"/>
      <c r="D244" s="195" t="s">
        <v>155</v>
      </c>
      <c r="E244" s="196" t="s">
        <v>21</v>
      </c>
      <c r="F244" s="197" t="s">
        <v>511</v>
      </c>
      <c r="G244" s="194"/>
      <c r="H244" s="198">
        <v>44.14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155</v>
      </c>
      <c r="AU244" s="204" t="s">
        <v>82</v>
      </c>
      <c r="AV244" s="13" t="s">
        <v>82</v>
      </c>
      <c r="AW244" s="13" t="s">
        <v>34</v>
      </c>
      <c r="AX244" s="13" t="s">
        <v>73</v>
      </c>
      <c r="AY244" s="204" t="s">
        <v>145</v>
      </c>
    </row>
    <row r="245" spans="2:51" s="13" customFormat="1" ht="11.25">
      <c r="B245" s="193"/>
      <c r="C245" s="194"/>
      <c r="D245" s="195" t="s">
        <v>155</v>
      </c>
      <c r="E245" s="196" t="s">
        <v>21</v>
      </c>
      <c r="F245" s="197" t="s">
        <v>460</v>
      </c>
      <c r="G245" s="194"/>
      <c r="H245" s="198">
        <v>-2.64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155</v>
      </c>
      <c r="AU245" s="204" t="s">
        <v>82</v>
      </c>
      <c r="AV245" s="13" t="s">
        <v>82</v>
      </c>
      <c r="AW245" s="13" t="s">
        <v>34</v>
      </c>
      <c r="AX245" s="13" t="s">
        <v>73</v>
      </c>
      <c r="AY245" s="204" t="s">
        <v>145</v>
      </c>
    </row>
    <row r="246" spans="2:51" s="16" customFormat="1" ht="11.25">
      <c r="B246" s="226"/>
      <c r="C246" s="227"/>
      <c r="D246" s="195" t="s">
        <v>155</v>
      </c>
      <c r="E246" s="228" t="s">
        <v>21</v>
      </c>
      <c r="F246" s="229" t="s">
        <v>179</v>
      </c>
      <c r="G246" s="227"/>
      <c r="H246" s="230">
        <v>41.5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AT246" s="236" t="s">
        <v>155</v>
      </c>
      <c r="AU246" s="236" t="s">
        <v>82</v>
      </c>
      <c r="AV246" s="16" t="s">
        <v>162</v>
      </c>
      <c r="AW246" s="16" t="s">
        <v>34</v>
      </c>
      <c r="AX246" s="16" t="s">
        <v>73</v>
      </c>
      <c r="AY246" s="236" t="s">
        <v>145</v>
      </c>
    </row>
    <row r="247" spans="2:51" s="15" customFormat="1" ht="11.25">
      <c r="B247" s="216"/>
      <c r="C247" s="217"/>
      <c r="D247" s="195" t="s">
        <v>155</v>
      </c>
      <c r="E247" s="218" t="s">
        <v>21</v>
      </c>
      <c r="F247" s="219" t="s">
        <v>180</v>
      </c>
      <c r="G247" s="217"/>
      <c r="H247" s="218" t="s">
        <v>21</v>
      </c>
      <c r="I247" s="220"/>
      <c r="J247" s="217"/>
      <c r="K247" s="217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155</v>
      </c>
      <c r="AU247" s="225" t="s">
        <v>82</v>
      </c>
      <c r="AV247" s="15" t="s">
        <v>80</v>
      </c>
      <c r="AW247" s="15" t="s">
        <v>34</v>
      </c>
      <c r="AX247" s="15" t="s">
        <v>73</v>
      </c>
      <c r="AY247" s="225" t="s">
        <v>145</v>
      </c>
    </row>
    <row r="248" spans="2:51" s="13" customFormat="1" ht="11.25">
      <c r="B248" s="193"/>
      <c r="C248" s="194"/>
      <c r="D248" s="195" t="s">
        <v>155</v>
      </c>
      <c r="E248" s="196" t="s">
        <v>21</v>
      </c>
      <c r="F248" s="197" t="s">
        <v>512</v>
      </c>
      <c r="G248" s="194"/>
      <c r="H248" s="198">
        <v>74.097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155</v>
      </c>
      <c r="AU248" s="204" t="s">
        <v>82</v>
      </c>
      <c r="AV248" s="13" t="s">
        <v>82</v>
      </c>
      <c r="AW248" s="13" t="s">
        <v>34</v>
      </c>
      <c r="AX248" s="13" t="s">
        <v>73</v>
      </c>
      <c r="AY248" s="204" t="s">
        <v>145</v>
      </c>
    </row>
    <row r="249" spans="2:51" s="13" customFormat="1" ht="11.25">
      <c r="B249" s="193"/>
      <c r="C249" s="194"/>
      <c r="D249" s="195" t="s">
        <v>155</v>
      </c>
      <c r="E249" s="196" t="s">
        <v>21</v>
      </c>
      <c r="F249" s="197" t="s">
        <v>513</v>
      </c>
      <c r="G249" s="194"/>
      <c r="H249" s="198">
        <v>3.92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155</v>
      </c>
      <c r="AU249" s="204" t="s">
        <v>82</v>
      </c>
      <c r="AV249" s="13" t="s">
        <v>82</v>
      </c>
      <c r="AW249" s="13" t="s">
        <v>34</v>
      </c>
      <c r="AX249" s="13" t="s">
        <v>73</v>
      </c>
      <c r="AY249" s="204" t="s">
        <v>145</v>
      </c>
    </row>
    <row r="250" spans="2:51" s="13" customFormat="1" ht="11.25">
      <c r="B250" s="193"/>
      <c r="C250" s="194"/>
      <c r="D250" s="195" t="s">
        <v>155</v>
      </c>
      <c r="E250" s="196" t="s">
        <v>21</v>
      </c>
      <c r="F250" s="197" t="s">
        <v>514</v>
      </c>
      <c r="G250" s="194"/>
      <c r="H250" s="198">
        <v>-27.484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155</v>
      </c>
      <c r="AU250" s="204" t="s">
        <v>82</v>
      </c>
      <c r="AV250" s="13" t="s">
        <v>82</v>
      </c>
      <c r="AW250" s="13" t="s">
        <v>34</v>
      </c>
      <c r="AX250" s="13" t="s">
        <v>73</v>
      </c>
      <c r="AY250" s="204" t="s">
        <v>145</v>
      </c>
    </row>
    <row r="251" spans="2:51" s="16" customFormat="1" ht="11.25">
      <c r="B251" s="226"/>
      <c r="C251" s="227"/>
      <c r="D251" s="195" t="s">
        <v>155</v>
      </c>
      <c r="E251" s="228" t="s">
        <v>21</v>
      </c>
      <c r="F251" s="229" t="s">
        <v>179</v>
      </c>
      <c r="G251" s="227"/>
      <c r="H251" s="230">
        <v>50.533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155</v>
      </c>
      <c r="AU251" s="236" t="s">
        <v>82</v>
      </c>
      <c r="AV251" s="16" t="s">
        <v>162</v>
      </c>
      <c r="AW251" s="16" t="s">
        <v>34</v>
      </c>
      <c r="AX251" s="16" t="s">
        <v>73</v>
      </c>
      <c r="AY251" s="236" t="s">
        <v>145</v>
      </c>
    </row>
    <row r="252" spans="2:51" s="15" customFormat="1" ht="11.25">
      <c r="B252" s="216"/>
      <c r="C252" s="217"/>
      <c r="D252" s="195" t="s">
        <v>155</v>
      </c>
      <c r="E252" s="218" t="s">
        <v>21</v>
      </c>
      <c r="F252" s="219" t="s">
        <v>183</v>
      </c>
      <c r="G252" s="217"/>
      <c r="H252" s="218" t="s">
        <v>21</v>
      </c>
      <c r="I252" s="220"/>
      <c r="J252" s="217"/>
      <c r="K252" s="217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155</v>
      </c>
      <c r="AU252" s="225" t="s">
        <v>82</v>
      </c>
      <c r="AV252" s="15" t="s">
        <v>80</v>
      </c>
      <c r="AW252" s="15" t="s">
        <v>34</v>
      </c>
      <c r="AX252" s="15" t="s">
        <v>73</v>
      </c>
      <c r="AY252" s="225" t="s">
        <v>145</v>
      </c>
    </row>
    <row r="253" spans="2:51" s="13" customFormat="1" ht="11.25">
      <c r="B253" s="193"/>
      <c r="C253" s="194"/>
      <c r="D253" s="195" t="s">
        <v>155</v>
      </c>
      <c r="E253" s="196" t="s">
        <v>21</v>
      </c>
      <c r="F253" s="197" t="s">
        <v>515</v>
      </c>
      <c r="G253" s="194"/>
      <c r="H253" s="198">
        <v>62.833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155</v>
      </c>
      <c r="AU253" s="204" t="s">
        <v>82</v>
      </c>
      <c r="AV253" s="13" t="s">
        <v>82</v>
      </c>
      <c r="AW253" s="13" t="s">
        <v>34</v>
      </c>
      <c r="AX253" s="13" t="s">
        <v>73</v>
      </c>
      <c r="AY253" s="204" t="s">
        <v>145</v>
      </c>
    </row>
    <row r="254" spans="2:51" s="13" customFormat="1" ht="11.25">
      <c r="B254" s="193"/>
      <c r="C254" s="194"/>
      <c r="D254" s="195" t="s">
        <v>155</v>
      </c>
      <c r="E254" s="196" t="s">
        <v>21</v>
      </c>
      <c r="F254" s="197" t="s">
        <v>516</v>
      </c>
      <c r="G254" s="194"/>
      <c r="H254" s="198">
        <v>3.3</v>
      </c>
      <c r="I254" s="199"/>
      <c r="J254" s="194"/>
      <c r="K254" s="194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155</v>
      </c>
      <c r="AU254" s="204" t="s">
        <v>82</v>
      </c>
      <c r="AV254" s="13" t="s">
        <v>82</v>
      </c>
      <c r="AW254" s="13" t="s">
        <v>34</v>
      </c>
      <c r="AX254" s="13" t="s">
        <v>73</v>
      </c>
      <c r="AY254" s="204" t="s">
        <v>145</v>
      </c>
    </row>
    <row r="255" spans="2:51" s="13" customFormat="1" ht="11.25">
      <c r="B255" s="193"/>
      <c r="C255" s="194"/>
      <c r="D255" s="195" t="s">
        <v>155</v>
      </c>
      <c r="E255" s="196" t="s">
        <v>21</v>
      </c>
      <c r="F255" s="197" t="s">
        <v>517</v>
      </c>
      <c r="G255" s="194"/>
      <c r="H255" s="198">
        <v>-8.438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155</v>
      </c>
      <c r="AU255" s="204" t="s">
        <v>82</v>
      </c>
      <c r="AV255" s="13" t="s">
        <v>82</v>
      </c>
      <c r="AW255" s="13" t="s">
        <v>34</v>
      </c>
      <c r="AX255" s="13" t="s">
        <v>73</v>
      </c>
      <c r="AY255" s="204" t="s">
        <v>145</v>
      </c>
    </row>
    <row r="256" spans="2:51" s="16" customFormat="1" ht="11.25">
      <c r="B256" s="226"/>
      <c r="C256" s="227"/>
      <c r="D256" s="195" t="s">
        <v>155</v>
      </c>
      <c r="E256" s="228" t="s">
        <v>21</v>
      </c>
      <c r="F256" s="229" t="s">
        <v>179</v>
      </c>
      <c r="G256" s="227"/>
      <c r="H256" s="230">
        <v>57.695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155</v>
      </c>
      <c r="AU256" s="236" t="s">
        <v>82</v>
      </c>
      <c r="AV256" s="16" t="s">
        <v>162</v>
      </c>
      <c r="AW256" s="16" t="s">
        <v>34</v>
      </c>
      <c r="AX256" s="16" t="s">
        <v>73</v>
      </c>
      <c r="AY256" s="236" t="s">
        <v>145</v>
      </c>
    </row>
    <row r="257" spans="2:51" s="14" customFormat="1" ht="11.25">
      <c r="B257" s="205"/>
      <c r="C257" s="206"/>
      <c r="D257" s="195" t="s">
        <v>155</v>
      </c>
      <c r="E257" s="207" t="s">
        <v>21</v>
      </c>
      <c r="F257" s="208" t="s">
        <v>157</v>
      </c>
      <c r="G257" s="206"/>
      <c r="H257" s="209">
        <v>149.728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155</v>
      </c>
      <c r="AU257" s="215" t="s">
        <v>82</v>
      </c>
      <c r="AV257" s="14" t="s">
        <v>153</v>
      </c>
      <c r="AW257" s="14" t="s">
        <v>34</v>
      </c>
      <c r="AX257" s="14" t="s">
        <v>80</v>
      </c>
      <c r="AY257" s="215" t="s">
        <v>145</v>
      </c>
    </row>
    <row r="258" spans="1:65" s="2" customFormat="1" ht="14.45" customHeight="1">
      <c r="A258" s="36"/>
      <c r="B258" s="37"/>
      <c r="C258" s="180" t="s">
        <v>290</v>
      </c>
      <c r="D258" s="180" t="s">
        <v>148</v>
      </c>
      <c r="E258" s="181" t="s">
        <v>518</v>
      </c>
      <c r="F258" s="182" t="s">
        <v>519</v>
      </c>
      <c r="G258" s="183" t="s">
        <v>173</v>
      </c>
      <c r="H258" s="184">
        <v>413.586</v>
      </c>
      <c r="I258" s="185"/>
      <c r="J258" s="186">
        <f>ROUND(I258*H258,2)</f>
        <v>0</v>
      </c>
      <c r="K258" s="182" t="s">
        <v>152</v>
      </c>
      <c r="L258" s="41"/>
      <c r="M258" s="187" t="s">
        <v>21</v>
      </c>
      <c r="N258" s="188" t="s">
        <v>44</v>
      </c>
      <c r="O258" s="66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153</v>
      </c>
      <c r="AT258" s="191" t="s">
        <v>148</v>
      </c>
      <c r="AU258" s="191" t="s">
        <v>82</v>
      </c>
      <c r="AY258" s="19" t="s">
        <v>145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80</v>
      </c>
      <c r="BK258" s="192">
        <f>ROUND(I258*H258,2)</f>
        <v>0</v>
      </c>
      <c r="BL258" s="19" t="s">
        <v>153</v>
      </c>
      <c r="BM258" s="191" t="s">
        <v>520</v>
      </c>
    </row>
    <row r="259" spans="2:51" s="13" customFormat="1" ht="11.25">
      <c r="B259" s="193"/>
      <c r="C259" s="194"/>
      <c r="D259" s="195" t="s">
        <v>155</v>
      </c>
      <c r="E259" s="196" t="s">
        <v>21</v>
      </c>
      <c r="F259" s="197" t="s">
        <v>452</v>
      </c>
      <c r="G259" s="194"/>
      <c r="H259" s="198">
        <v>413.586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155</v>
      </c>
      <c r="AU259" s="204" t="s">
        <v>82</v>
      </c>
      <c r="AV259" s="13" t="s">
        <v>82</v>
      </c>
      <c r="AW259" s="13" t="s">
        <v>34</v>
      </c>
      <c r="AX259" s="13" t="s">
        <v>73</v>
      </c>
      <c r="AY259" s="204" t="s">
        <v>145</v>
      </c>
    </row>
    <row r="260" spans="2:51" s="14" customFormat="1" ht="11.25">
      <c r="B260" s="205"/>
      <c r="C260" s="206"/>
      <c r="D260" s="195" t="s">
        <v>155</v>
      </c>
      <c r="E260" s="207" t="s">
        <v>21</v>
      </c>
      <c r="F260" s="208" t="s">
        <v>157</v>
      </c>
      <c r="G260" s="206"/>
      <c r="H260" s="209">
        <v>413.586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155</v>
      </c>
      <c r="AU260" s="215" t="s">
        <v>82</v>
      </c>
      <c r="AV260" s="14" t="s">
        <v>153</v>
      </c>
      <c r="AW260" s="14" t="s">
        <v>34</v>
      </c>
      <c r="AX260" s="14" t="s">
        <v>80</v>
      </c>
      <c r="AY260" s="215" t="s">
        <v>145</v>
      </c>
    </row>
    <row r="261" spans="2:63" s="12" customFormat="1" ht="22.9" customHeight="1">
      <c r="B261" s="164"/>
      <c r="C261" s="165"/>
      <c r="D261" s="166" t="s">
        <v>72</v>
      </c>
      <c r="E261" s="178" t="s">
        <v>146</v>
      </c>
      <c r="F261" s="178" t="s">
        <v>147</v>
      </c>
      <c r="G261" s="165"/>
      <c r="H261" s="165"/>
      <c r="I261" s="168"/>
      <c r="J261" s="179">
        <f>BK261</f>
        <v>0</v>
      </c>
      <c r="K261" s="165"/>
      <c r="L261" s="170"/>
      <c r="M261" s="171"/>
      <c r="N261" s="172"/>
      <c r="O261" s="172"/>
      <c r="P261" s="173">
        <f>SUM(P262:P272)</f>
        <v>0</v>
      </c>
      <c r="Q261" s="172"/>
      <c r="R261" s="173">
        <f>SUM(R262:R272)</f>
        <v>0.0003110366</v>
      </c>
      <c r="S261" s="172"/>
      <c r="T261" s="174">
        <f>SUM(T262:T272)</f>
        <v>0</v>
      </c>
      <c r="AR261" s="175" t="s">
        <v>80</v>
      </c>
      <c r="AT261" s="176" t="s">
        <v>72</v>
      </c>
      <c r="AU261" s="176" t="s">
        <v>80</v>
      </c>
      <c r="AY261" s="175" t="s">
        <v>145</v>
      </c>
      <c r="BK261" s="177">
        <f>SUM(BK262:BK272)</f>
        <v>0</v>
      </c>
    </row>
    <row r="262" spans="1:65" s="2" customFormat="1" ht="14.45" customHeight="1">
      <c r="A262" s="36"/>
      <c r="B262" s="37"/>
      <c r="C262" s="180" t="s">
        <v>295</v>
      </c>
      <c r="D262" s="180" t="s">
        <v>148</v>
      </c>
      <c r="E262" s="181" t="s">
        <v>521</v>
      </c>
      <c r="F262" s="182" t="s">
        <v>522</v>
      </c>
      <c r="G262" s="183" t="s">
        <v>272</v>
      </c>
      <c r="H262" s="184">
        <v>189.08</v>
      </c>
      <c r="I262" s="185"/>
      <c r="J262" s="186">
        <f>ROUND(I262*H262,2)</f>
        <v>0</v>
      </c>
      <c r="K262" s="182" t="s">
        <v>152</v>
      </c>
      <c r="L262" s="41"/>
      <c r="M262" s="187" t="s">
        <v>21</v>
      </c>
      <c r="N262" s="188" t="s">
        <v>44</v>
      </c>
      <c r="O262" s="66"/>
      <c r="P262" s="189">
        <f>O262*H262</f>
        <v>0</v>
      </c>
      <c r="Q262" s="189">
        <v>1.645E-06</v>
      </c>
      <c r="R262" s="189">
        <f>Q262*H262</f>
        <v>0.0003110366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153</v>
      </c>
      <c r="AT262" s="191" t="s">
        <v>148</v>
      </c>
      <c r="AU262" s="191" t="s">
        <v>82</v>
      </c>
      <c r="AY262" s="19" t="s">
        <v>145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80</v>
      </c>
      <c r="BK262" s="192">
        <f>ROUND(I262*H262,2)</f>
        <v>0</v>
      </c>
      <c r="BL262" s="19" t="s">
        <v>153</v>
      </c>
      <c r="BM262" s="191" t="s">
        <v>523</v>
      </c>
    </row>
    <row r="263" spans="2:51" s="15" customFormat="1" ht="11.25">
      <c r="B263" s="216"/>
      <c r="C263" s="217"/>
      <c r="D263" s="195" t="s">
        <v>155</v>
      </c>
      <c r="E263" s="218" t="s">
        <v>21</v>
      </c>
      <c r="F263" s="219" t="s">
        <v>197</v>
      </c>
      <c r="G263" s="217"/>
      <c r="H263" s="218" t="s">
        <v>21</v>
      </c>
      <c r="I263" s="220"/>
      <c r="J263" s="217"/>
      <c r="K263" s="217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155</v>
      </c>
      <c r="AU263" s="225" t="s">
        <v>82</v>
      </c>
      <c r="AV263" s="15" t="s">
        <v>80</v>
      </c>
      <c r="AW263" s="15" t="s">
        <v>34</v>
      </c>
      <c r="AX263" s="15" t="s">
        <v>73</v>
      </c>
      <c r="AY263" s="225" t="s">
        <v>145</v>
      </c>
    </row>
    <row r="264" spans="2:51" s="15" customFormat="1" ht="11.25">
      <c r="B264" s="216"/>
      <c r="C264" s="217"/>
      <c r="D264" s="195" t="s">
        <v>155</v>
      </c>
      <c r="E264" s="218" t="s">
        <v>21</v>
      </c>
      <c r="F264" s="219" t="s">
        <v>524</v>
      </c>
      <c r="G264" s="217"/>
      <c r="H264" s="218" t="s">
        <v>21</v>
      </c>
      <c r="I264" s="220"/>
      <c r="J264" s="217"/>
      <c r="K264" s="217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155</v>
      </c>
      <c r="AU264" s="225" t="s">
        <v>82</v>
      </c>
      <c r="AV264" s="15" t="s">
        <v>80</v>
      </c>
      <c r="AW264" s="15" t="s">
        <v>34</v>
      </c>
      <c r="AX264" s="15" t="s">
        <v>73</v>
      </c>
      <c r="AY264" s="225" t="s">
        <v>145</v>
      </c>
    </row>
    <row r="265" spans="2:51" s="13" customFormat="1" ht="11.25">
      <c r="B265" s="193"/>
      <c r="C265" s="194"/>
      <c r="D265" s="195" t="s">
        <v>155</v>
      </c>
      <c r="E265" s="196" t="s">
        <v>21</v>
      </c>
      <c r="F265" s="197" t="s">
        <v>525</v>
      </c>
      <c r="G265" s="194"/>
      <c r="H265" s="198">
        <v>189.08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155</v>
      </c>
      <c r="AU265" s="204" t="s">
        <v>82</v>
      </c>
      <c r="AV265" s="13" t="s">
        <v>82</v>
      </c>
      <c r="AW265" s="13" t="s">
        <v>34</v>
      </c>
      <c r="AX265" s="13" t="s">
        <v>73</v>
      </c>
      <c r="AY265" s="204" t="s">
        <v>145</v>
      </c>
    </row>
    <row r="266" spans="2:51" s="14" customFormat="1" ht="11.25">
      <c r="B266" s="205"/>
      <c r="C266" s="206"/>
      <c r="D266" s="195" t="s">
        <v>155</v>
      </c>
      <c r="E266" s="207" t="s">
        <v>21</v>
      </c>
      <c r="F266" s="208" t="s">
        <v>157</v>
      </c>
      <c r="G266" s="206"/>
      <c r="H266" s="209">
        <v>189.08</v>
      </c>
      <c r="I266" s="210"/>
      <c r="J266" s="206"/>
      <c r="K266" s="206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155</v>
      </c>
      <c r="AU266" s="215" t="s">
        <v>82</v>
      </c>
      <c r="AV266" s="14" t="s">
        <v>153</v>
      </c>
      <c r="AW266" s="14" t="s">
        <v>34</v>
      </c>
      <c r="AX266" s="14" t="s">
        <v>80</v>
      </c>
      <c r="AY266" s="215" t="s">
        <v>145</v>
      </c>
    </row>
    <row r="267" spans="1:65" s="2" customFormat="1" ht="14.45" customHeight="1">
      <c r="A267" s="36"/>
      <c r="B267" s="37"/>
      <c r="C267" s="180" t="s">
        <v>302</v>
      </c>
      <c r="D267" s="180" t="s">
        <v>148</v>
      </c>
      <c r="E267" s="181" t="s">
        <v>149</v>
      </c>
      <c r="F267" s="182" t="s">
        <v>150</v>
      </c>
      <c r="G267" s="183" t="s">
        <v>151</v>
      </c>
      <c r="H267" s="184">
        <v>90</v>
      </c>
      <c r="I267" s="185"/>
      <c r="J267" s="186">
        <f>ROUND(I267*H267,2)</f>
        <v>0</v>
      </c>
      <c r="K267" s="182" t="s">
        <v>152</v>
      </c>
      <c r="L267" s="41"/>
      <c r="M267" s="187" t="s">
        <v>21</v>
      </c>
      <c r="N267" s="188" t="s">
        <v>44</v>
      </c>
      <c r="O267" s="66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153</v>
      </c>
      <c r="AT267" s="191" t="s">
        <v>148</v>
      </c>
      <c r="AU267" s="191" t="s">
        <v>82</v>
      </c>
      <c r="AY267" s="19" t="s">
        <v>145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80</v>
      </c>
      <c r="BK267" s="192">
        <f>ROUND(I267*H267,2)</f>
        <v>0</v>
      </c>
      <c r="BL267" s="19" t="s">
        <v>153</v>
      </c>
      <c r="BM267" s="191" t="s">
        <v>526</v>
      </c>
    </row>
    <row r="268" spans="1:65" s="2" customFormat="1" ht="24.2" customHeight="1">
      <c r="A268" s="36"/>
      <c r="B268" s="37"/>
      <c r="C268" s="180" t="s">
        <v>307</v>
      </c>
      <c r="D268" s="180" t="s">
        <v>148</v>
      </c>
      <c r="E268" s="181" t="s">
        <v>158</v>
      </c>
      <c r="F268" s="182" t="s">
        <v>159</v>
      </c>
      <c r="G268" s="183" t="s">
        <v>160</v>
      </c>
      <c r="H268" s="184">
        <v>3</v>
      </c>
      <c r="I268" s="185"/>
      <c r="J268" s="186">
        <f>ROUND(I268*H268,2)</f>
        <v>0</v>
      </c>
      <c r="K268" s="182" t="s">
        <v>152</v>
      </c>
      <c r="L268" s="41"/>
      <c r="M268" s="187" t="s">
        <v>21</v>
      </c>
      <c r="N268" s="188" t="s">
        <v>44</v>
      </c>
      <c r="O268" s="66"/>
      <c r="P268" s="189">
        <f>O268*H268</f>
        <v>0</v>
      </c>
      <c r="Q268" s="189">
        <v>0</v>
      </c>
      <c r="R268" s="189">
        <f>Q268*H268</f>
        <v>0</v>
      </c>
      <c r="S268" s="189">
        <v>0</v>
      </c>
      <c r="T268" s="19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153</v>
      </c>
      <c r="AT268" s="191" t="s">
        <v>148</v>
      </c>
      <c r="AU268" s="191" t="s">
        <v>82</v>
      </c>
      <c r="AY268" s="19" t="s">
        <v>145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80</v>
      </c>
      <c r="BK268" s="192">
        <f>ROUND(I268*H268,2)</f>
        <v>0</v>
      </c>
      <c r="BL268" s="19" t="s">
        <v>153</v>
      </c>
      <c r="BM268" s="191" t="s">
        <v>527</v>
      </c>
    </row>
    <row r="269" spans="1:65" s="2" customFormat="1" ht="24.2" customHeight="1">
      <c r="A269" s="36"/>
      <c r="B269" s="37"/>
      <c r="C269" s="180" t="s">
        <v>313</v>
      </c>
      <c r="D269" s="180" t="s">
        <v>148</v>
      </c>
      <c r="E269" s="181" t="s">
        <v>163</v>
      </c>
      <c r="F269" s="182" t="s">
        <v>164</v>
      </c>
      <c r="G269" s="183" t="s">
        <v>160</v>
      </c>
      <c r="H269" s="184">
        <v>42</v>
      </c>
      <c r="I269" s="185"/>
      <c r="J269" s="186">
        <f>ROUND(I269*H269,2)</f>
        <v>0</v>
      </c>
      <c r="K269" s="182" t="s">
        <v>152</v>
      </c>
      <c r="L269" s="41"/>
      <c r="M269" s="187" t="s">
        <v>21</v>
      </c>
      <c r="N269" s="188" t="s">
        <v>44</v>
      </c>
      <c r="O269" s="66"/>
      <c r="P269" s="189">
        <f>O269*H269</f>
        <v>0</v>
      </c>
      <c r="Q269" s="189">
        <v>0</v>
      </c>
      <c r="R269" s="189">
        <f>Q269*H269</f>
        <v>0</v>
      </c>
      <c r="S269" s="189">
        <v>0</v>
      </c>
      <c r="T269" s="190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1" t="s">
        <v>153</v>
      </c>
      <c r="AT269" s="191" t="s">
        <v>148</v>
      </c>
      <c r="AU269" s="191" t="s">
        <v>82</v>
      </c>
      <c r="AY269" s="19" t="s">
        <v>145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80</v>
      </c>
      <c r="BK269" s="192">
        <f>ROUND(I269*H269,2)</f>
        <v>0</v>
      </c>
      <c r="BL269" s="19" t="s">
        <v>153</v>
      </c>
      <c r="BM269" s="191" t="s">
        <v>528</v>
      </c>
    </row>
    <row r="270" spans="2:51" s="13" customFormat="1" ht="11.25">
      <c r="B270" s="193"/>
      <c r="C270" s="194"/>
      <c r="D270" s="195" t="s">
        <v>155</v>
      </c>
      <c r="E270" s="196" t="s">
        <v>21</v>
      </c>
      <c r="F270" s="197" t="s">
        <v>166</v>
      </c>
      <c r="G270" s="194"/>
      <c r="H270" s="198">
        <v>42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155</v>
      </c>
      <c r="AU270" s="204" t="s">
        <v>82</v>
      </c>
      <c r="AV270" s="13" t="s">
        <v>82</v>
      </c>
      <c r="AW270" s="13" t="s">
        <v>34</v>
      </c>
      <c r="AX270" s="13" t="s">
        <v>73</v>
      </c>
      <c r="AY270" s="204" t="s">
        <v>145</v>
      </c>
    </row>
    <row r="271" spans="2:51" s="14" customFormat="1" ht="11.25">
      <c r="B271" s="205"/>
      <c r="C271" s="206"/>
      <c r="D271" s="195" t="s">
        <v>155</v>
      </c>
      <c r="E271" s="207" t="s">
        <v>21</v>
      </c>
      <c r="F271" s="208" t="s">
        <v>157</v>
      </c>
      <c r="G271" s="206"/>
      <c r="H271" s="209">
        <v>42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155</v>
      </c>
      <c r="AU271" s="215" t="s">
        <v>82</v>
      </c>
      <c r="AV271" s="14" t="s">
        <v>153</v>
      </c>
      <c r="AW271" s="14" t="s">
        <v>34</v>
      </c>
      <c r="AX271" s="14" t="s">
        <v>80</v>
      </c>
      <c r="AY271" s="215" t="s">
        <v>145</v>
      </c>
    </row>
    <row r="272" spans="1:65" s="2" customFormat="1" ht="24.2" customHeight="1">
      <c r="A272" s="36"/>
      <c r="B272" s="37"/>
      <c r="C272" s="180" t="s">
        <v>324</v>
      </c>
      <c r="D272" s="180" t="s">
        <v>148</v>
      </c>
      <c r="E272" s="181" t="s">
        <v>167</v>
      </c>
      <c r="F272" s="182" t="s">
        <v>168</v>
      </c>
      <c r="G272" s="183" t="s">
        <v>160</v>
      </c>
      <c r="H272" s="184">
        <v>3</v>
      </c>
      <c r="I272" s="185"/>
      <c r="J272" s="186">
        <f>ROUND(I272*H272,2)</f>
        <v>0</v>
      </c>
      <c r="K272" s="182" t="s">
        <v>152</v>
      </c>
      <c r="L272" s="41"/>
      <c r="M272" s="187" t="s">
        <v>21</v>
      </c>
      <c r="N272" s="188" t="s">
        <v>44</v>
      </c>
      <c r="O272" s="66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153</v>
      </c>
      <c r="AT272" s="191" t="s">
        <v>148</v>
      </c>
      <c r="AU272" s="191" t="s">
        <v>82</v>
      </c>
      <c r="AY272" s="19" t="s">
        <v>145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80</v>
      </c>
      <c r="BK272" s="192">
        <f>ROUND(I272*H272,2)</f>
        <v>0</v>
      </c>
      <c r="BL272" s="19" t="s">
        <v>153</v>
      </c>
      <c r="BM272" s="191" t="s">
        <v>529</v>
      </c>
    </row>
    <row r="273" spans="2:63" s="12" customFormat="1" ht="22.9" customHeight="1">
      <c r="B273" s="164"/>
      <c r="C273" s="165"/>
      <c r="D273" s="166" t="s">
        <v>72</v>
      </c>
      <c r="E273" s="178" t="s">
        <v>211</v>
      </c>
      <c r="F273" s="178" t="s">
        <v>212</v>
      </c>
      <c r="G273" s="165"/>
      <c r="H273" s="165"/>
      <c r="I273" s="168"/>
      <c r="J273" s="179">
        <f>BK273</f>
        <v>0</v>
      </c>
      <c r="K273" s="165"/>
      <c r="L273" s="170"/>
      <c r="M273" s="171"/>
      <c r="N273" s="172"/>
      <c r="O273" s="172"/>
      <c r="P273" s="173">
        <f>SUM(P274:P280)</f>
        <v>0</v>
      </c>
      <c r="Q273" s="172"/>
      <c r="R273" s="173">
        <f>SUM(R274:R280)</f>
        <v>0</v>
      </c>
      <c r="S273" s="172"/>
      <c r="T273" s="174">
        <f>SUM(T274:T280)</f>
        <v>0</v>
      </c>
      <c r="AR273" s="175" t="s">
        <v>80</v>
      </c>
      <c r="AT273" s="176" t="s">
        <v>72</v>
      </c>
      <c r="AU273" s="176" t="s">
        <v>80</v>
      </c>
      <c r="AY273" s="175" t="s">
        <v>145</v>
      </c>
      <c r="BK273" s="177">
        <f>SUM(BK274:BK280)</f>
        <v>0</v>
      </c>
    </row>
    <row r="274" spans="1:65" s="2" customFormat="1" ht="24.2" customHeight="1">
      <c r="A274" s="36"/>
      <c r="B274" s="37"/>
      <c r="C274" s="180" t="s">
        <v>336</v>
      </c>
      <c r="D274" s="180" t="s">
        <v>148</v>
      </c>
      <c r="E274" s="181" t="s">
        <v>530</v>
      </c>
      <c r="F274" s="182" t="s">
        <v>531</v>
      </c>
      <c r="G274" s="183" t="s">
        <v>215</v>
      </c>
      <c r="H274" s="184">
        <v>8.849</v>
      </c>
      <c r="I274" s="185"/>
      <c r="J274" s="186">
        <f>ROUND(I274*H274,2)</f>
        <v>0</v>
      </c>
      <c r="K274" s="182" t="s">
        <v>152</v>
      </c>
      <c r="L274" s="41"/>
      <c r="M274" s="187" t="s">
        <v>21</v>
      </c>
      <c r="N274" s="188" t="s">
        <v>44</v>
      </c>
      <c r="O274" s="66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153</v>
      </c>
      <c r="AT274" s="191" t="s">
        <v>148</v>
      </c>
      <c r="AU274" s="191" t="s">
        <v>82</v>
      </c>
      <c r="AY274" s="19" t="s">
        <v>145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80</v>
      </c>
      <c r="BK274" s="192">
        <f>ROUND(I274*H274,2)</f>
        <v>0</v>
      </c>
      <c r="BL274" s="19" t="s">
        <v>153</v>
      </c>
      <c r="BM274" s="191" t="s">
        <v>532</v>
      </c>
    </row>
    <row r="275" spans="1:65" s="2" customFormat="1" ht="24.2" customHeight="1">
      <c r="A275" s="36"/>
      <c r="B275" s="37"/>
      <c r="C275" s="180" t="s">
        <v>340</v>
      </c>
      <c r="D275" s="180" t="s">
        <v>148</v>
      </c>
      <c r="E275" s="181" t="s">
        <v>533</v>
      </c>
      <c r="F275" s="182" t="s">
        <v>534</v>
      </c>
      <c r="G275" s="183" t="s">
        <v>215</v>
      </c>
      <c r="H275" s="184">
        <v>79.641</v>
      </c>
      <c r="I275" s="185"/>
      <c r="J275" s="186">
        <f>ROUND(I275*H275,2)</f>
        <v>0</v>
      </c>
      <c r="K275" s="182" t="s">
        <v>152</v>
      </c>
      <c r="L275" s="41"/>
      <c r="M275" s="187" t="s">
        <v>21</v>
      </c>
      <c r="N275" s="188" t="s">
        <v>44</v>
      </c>
      <c r="O275" s="66"/>
      <c r="P275" s="189">
        <f>O275*H275</f>
        <v>0</v>
      </c>
      <c r="Q275" s="189">
        <v>0</v>
      </c>
      <c r="R275" s="189">
        <f>Q275*H275</f>
        <v>0</v>
      </c>
      <c r="S275" s="189">
        <v>0</v>
      </c>
      <c r="T275" s="190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1" t="s">
        <v>153</v>
      </c>
      <c r="AT275" s="191" t="s">
        <v>148</v>
      </c>
      <c r="AU275" s="191" t="s">
        <v>82</v>
      </c>
      <c r="AY275" s="19" t="s">
        <v>145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9" t="s">
        <v>80</v>
      </c>
      <c r="BK275" s="192">
        <f>ROUND(I275*H275,2)</f>
        <v>0</v>
      </c>
      <c r="BL275" s="19" t="s">
        <v>153</v>
      </c>
      <c r="BM275" s="191" t="s">
        <v>535</v>
      </c>
    </row>
    <row r="276" spans="2:51" s="13" customFormat="1" ht="11.25">
      <c r="B276" s="193"/>
      <c r="C276" s="194"/>
      <c r="D276" s="195" t="s">
        <v>155</v>
      </c>
      <c r="E276" s="196" t="s">
        <v>21</v>
      </c>
      <c r="F276" s="197" t="s">
        <v>536</v>
      </c>
      <c r="G276" s="194"/>
      <c r="H276" s="198">
        <v>79.641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155</v>
      </c>
      <c r="AU276" s="204" t="s">
        <v>82</v>
      </c>
      <c r="AV276" s="13" t="s">
        <v>82</v>
      </c>
      <c r="AW276" s="13" t="s">
        <v>34</v>
      </c>
      <c r="AX276" s="13" t="s">
        <v>73</v>
      </c>
      <c r="AY276" s="204" t="s">
        <v>145</v>
      </c>
    </row>
    <row r="277" spans="2:51" s="14" customFormat="1" ht="11.25">
      <c r="B277" s="205"/>
      <c r="C277" s="206"/>
      <c r="D277" s="195" t="s">
        <v>155</v>
      </c>
      <c r="E277" s="207" t="s">
        <v>21</v>
      </c>
      <c r="F277" s="208" t="s">
        <v>157</v>
      </c>
      <c r="G277" s="206"/>
      <c r="H277" s="209">
        <v>79.641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155</v>
      </c>
      <c r="AU277" s="215" t="s">
        <v>82</v>
      </c>
      <c r="AV277" s="14" t="s">
        <v>153</v>
      </c>
      <c r="AW277" s="14" t="s">
        <v>34</v>
      </c>
      <c r="AX277" s="14" t="s">
        <v>80</v>
      </c>
      <c r="AY277" s="215" t="s">
        <v>145</v>
      </c>
    </row>
    <row r="278" spans="1:65" s="2" customFormat="1" ht="14.45" customHeight="1">
      <c r="A278" s="36"/>
      <c r="B278" s="37"/>
      <c r="C278" s="180" t="s">
        <v>344</v>
      </c>
      <c r="D278" s="180" t="s">
        <v>148</v>
      </c>
      <c r="E278" s="181" t="s">
        <v>537</v>
      </c>
      <c r="F278" s="182" t="s">
        <v>538</v>
      </c>
      <c r="G278" s="183" t="s">
        <v>215</v>
      </c>
      <c r="H278" s="184">
        <v>8.849</v>
      </c>
      <c r="I278" s="185"/>
      <c r="J278" s="186">
        <f>ROUND(I278*H278,2)</f>
        <v>0</v>
      </c>
      <c r="K278" s="182" t="s">
        <v>152</v>
      </c>
      <c r="L278" s="41"/>
      <c r="M278" s="187" t="s">
        <v>21</v>
      </c>
      <c r="N278" s="188" t="s">
        <v>44</v>
      </c>
      <c r="O278" s="66"/>
      <c r="P278" s="189">
        <f>O278*H278</f>
        <v>0</v>
      </c>
      <c r="Q278" s="189">
        <v>0</v>
      </c>
      <c r="R278" s="189">
        <f>Q278*H278</f>
        <v>0</v>
      </c>
      <c r="S278" s="189">
        <v>0</v>
      </c>
      <c r="T278" s="19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1" t="s">
        <v>153</v>
      </c>
      <c r="AT278" s="191" t="s">
        <v>148</v>
      </c>
      <c r="AU278" s="191" t="s">
        <v>82</v>
      </c>
      <c r="AY278" s="19" t="s">
        <v>145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80</v>
      </c>
      <c r="BK278" s="192">
        <f>ROUND(I278*H278,2)</f>
        <v>0</v>
      </c>
      <c r="BL278" s="19" t="s">
        <v>153</v>
      </c>
      <c r="BM278" s="191" t="s">
        <v>539</v>
      </c>
    </row>
    <row r="279" spans="1:65" s="2" customFormat="1" ht="24.2" customHeight="1">
      <c r="A279" s="36"/>
      <c r="B279" s="37"/>
      <c r="C279" s="180" t="s">
        <v>350</v>
      </c>
      <c r="D279" s="180" t="s">
        <v>148</v>
      </c>
      <c r="E279" s="181" t="s">
        <v>540</v>
      </c>
      <c r="F279" s="182" t="s">
        <v>541</v>
      </c>
      <c r="G279" s="183" t="s">
        <v>215</v>
      </c>
      <c r="H279" s="184">
        <v>4.992</v>
      </c>
      <c r="I279" s="185"/>
      <c r="J279" s="186">
        <f>ROUND(I279*H279,2)</f>
        <v>0</v>
      </c>
      <c r="K279" s="182" t="s">
        <v>152</v>
      </c>
      <c r="L279" s="41"/>
      <c r="M279" s="187" t="s">
        <v>21</v>
      </c>
      <c r="N279" s="188" t="s">
        <v>44</v>
      </c>
      <c r="O279" s="66"/>
      <c r="P279" s="189">
        <f>O279*H279</f>
        <v>0</v>
      </c>
      <c r="Q279" s="189">
        <v>0</v>
      </c>
      <c r="R279" s="189">
        <f>Q279*H279</f>
        <v>0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153</v>
      </c>
      <c r="AT279" s="191" t="s">
        <v>148</v>
      </c>
      <c r="AU279" s="191" t="s">
        <v>82</v>
      </c>
      <c r="AY279" s="19" t="s">
        <v>145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80</v>
      </c>
      <c r="BK279" s="192">
        <f>ROUND(I279*H279,2)</f>
        <v>0</v>
      </c>
      <c r="BL279" s="19" t="s">
        <v>153</v>
      </c>
      <c r="BM279" s="191" t="s">
        <v>542</v>
      </c>
    </row>
    <row r="280" spans="1:65" s="2" customFormat="1" ht="24.2" customHeight="1">
      <c r="A280" s="36"/>
      <c r="B280" s="37"/>
      <c r="C280" s="180" t="s">
        <v>355</v>
      </c>
      <c r="D280" s="180" t="s">
        <v>148</v>
      </c>
      <c r="E280" s="181" t="s">
        <v>543</v>
      </c>
      <c r="F280" s="182" t="s">
        <v>544</v>
      </c>
      <c r="G280" s="183" t="s">
        <v>215</v>
      </c>
      <c r="H280" s="184">
        <v>3.857</v>
      </c>
      <c r="I280" s="185"/>
      <c r="J280" s="186">
        <f>ROUND(I280*H280,2)</f>
        <v>0</v>
      </c>
      <c r="K280" s="182" t="s">
        <v>152</v>
      </c>
      <c r="L280" s="41"/>
      <c r="M280" s="187" t="s">
        <v>21</v>
      </c>
      <c r="N280" s="188" t="s">
        <v>44</v>
      </c>
      <c r="O280" s="66"/>
      <c r="P280" s="189">
        <f>O280*H280</f>
        <v>0</v>
      </c>
      <c r="Q280" s="189">
        <v>0</v>
      </c>
      <c r="R280" s="189">
        <f>Q280*H280</f>
        <v>0</v>
      </c>
      <c r="S280" s="189">
        <v>0</v>
      </c>
      <c r="T280" s="190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1" t="s">
        <v>153</v>
      </c>
      <c r="AT280" s="191" t="s">
        <v>148</v>
      </c>
      <c r="AU280" s="191" t="s">
        <v>82</v>
      </c>
      <c r="AY280" s="19" t="s">
        <v>145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9" t="s">
        <v>80</v>
      </c>
      <c r="BK280" s="192">
        <f>ROUND(I280*H280,2)</f>
        <v>0</v>
      </c>
      <c r="BL280" s="19" t="s">
        <v>153</v>
      </c>
      <c r="BM280" s="191" t="s">
        <v>545</v>
      </c>
    </row>
    <row r="281" spans="2:63" s="12" customFormat="1" ht="22.9" customHeight="1">
      <c r="B281" s="164"/>
      <c r="C281" s="165"/>
      <c r="D281" s="166" t="s">
        <v>72</v>
      </c>
      <c r="E281" s="178" t="s">
        <v>546</v>
      </c>
      <c r="F281" s="178" t="s">
        <v>547</v>
      </c>
      <c r="G281" s="165"/>
      <c r="H281" s="165"/>
      <c r="I281" s="168"/>
      <c r="J281" s="179">
        <f>BK281</f>
        <v>0</v>
      </c>
      <c r="K281" s="165"/>
      <c r="L281" s="170"/>
      <c r="M281" s="171"/>
      <c r="N281" s="172"/>
      <c r="O281" s="172"/>
      <c r="P281" s="173">
        <f>P282</f>
        <v>0</v>
      </c>
      <c r="Q281" s="172"/>
      <c r="R281" s="173">
        <f>R282</f>
        <v>0</v>
      </c>
      <c r="S281" s="172"/>
      <c r="T281" s="174">
        <f>T282</f>
        <v>0</v>
      </c>
      <c r="AR281" s="175" t="s">
        <v>80</v>
      </c>
      <c r="AT281" s="176" t="s">
        <v>72</v>
      </c>
      <c r="AU281" s="176" t="s">
        <v>80</v>
      </c>
      <c r="AY281" s="175" t="s">
        <v>145</v>
      </c>
      <c r="BK281" s="177">
        <f>BK282</f>
        <v>0</v>
      </c>
    </row>
    <row r="282" spans="1:65" s="2" customFormat="1" ht="37.9" customHeight="1">
      <c r="A282" s="36"/>
      <c r="B282" s="37"/>
      <c r="C282" s="180" t="s">
        <v>359</v>
      </c>
      <c r="D282" s="180" t="s">
        <v>148</v>
      </c>
      <c r="E282" s="181" t="s">
        <v>548</v>
      </c>
      <c r="F282" s="182" t="s">
        <v>549</v>
      </c>
      <c r="G282" s="183" t="s">
        <v>215</v>
      </c>
      <c r="H282" s="184">
        <v>58.62</v>
      </c>
      <c r="I282" s="185"/>
      <c r="J282" s="186">
        <f>ROUND(I282*H282,2)</f>
        <v>0</v>
      </c>
      <c r="K282" s="182" t="s">
        <v>152</v>
      </c>
      <c r="L282" s="41"/>
      <c r="M282" s="187" t="s">
        <v>21</v>
      </c>
      <c r="N282" s="188" t="s">
        <v>44</v>
      </c>
      <c r="O282" s="66"/>
      <c r="P282" s="189">
        <f>O282*H282</f>
        <v>0</v>
      </c>
      <c r="Q282" s="189">
        <v>0</v>
      </c>
      <c r="R282" s="189">
        <f>Q282*H282</f>
        <v>0</v>
      </c>
      <c r="S282" s="189">
        <v>0</v>
      </c>
      <c r="T282" s="19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1" t="s">
        <v>153</v>
      </c>
      <c r="AT282" s="191" t="s">
        <v>148</v>
      </c>
      <c r="AU282" s="191" t="s">
        <v>82</v>
      </c>
      <c r="AY282" s="19" t="s">
        <v>145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9" t="s">
        <v>80</v>
      </c>
      <c r="BK282" s="192">
        <f>ROUND(I282*H282,2)</f>
        <v>0</v>
      </c>
      <c r="BL282" s="19" t="s">
        <v>153</v>
      </c>
      <c r="BM282" s="191" t="s">
        <v>550</v>
      </c>
    </row>
    <row r="283" spans="2:63" s="12" customFormat="1" ht="25.9" customHeight="1">
      <c r="B283" s="164"/>
      <c r="C283" s="165"/>
      <c r="D283" s="166" t="s">
        <v>72</v>
      </c>
      <c r="E283" s="167" t="s">
        <v>245</v>
      </c>
      <c r="F283" s="167" t="s">
        <v>246</v>
      </c>
      <c r="G283" s="165"/>
      <c r="H283" s="165"/>
      <c r="I283" s="168"/>
      <c r="J283" s="169">
        <f>BK283</f>
        <v>0</v>
      </c>
      <c r="K283" s="165"/>
      <c r="L283" s="170"/>
      <c r="M283" s="171"/>
      <c r="N283" s="172"/>
      <c r="O283" s="172"/>
      <c r="P283" s="173">
        <f>P284+P310+P401+P434+P445+P490+P521</f>
        <v>0</v>
      </c>
      <c r="Q283" s="172"/>
      <c r="R283" s="173">
        <f>R284+R310+R401+R434+R445+R490+R521</f>
        <v>54.493934760319995</v>
      </c>
      <c r="S283" s="172"/>
      <c r="T283" s="174">
        <f>T284+T310+T401+T434+T445+T490+T521</f>
        <v>0</v>
      </c>
      <c r="AR283" s="175" t="s">
        <v>82</v>
      </c>
      <c r="AT283" s="176" t="s">
        <v>72</v>
      </c>
      <c r="AU283" s="176" t="s">
        <v>73</v>
      </c>
      <c r="AY283" s="175" t="s">
        <v>145</v>
      </c>
      <c r="BK283" s="177">
        <f>BK284+BK310+BK401+BK434+BK445+BK490+BK521</f>
        <v>0</v>
      </c>
    </row>
    <row r="284" spans="2:63" s="12" customFormat="1" ht="22.9" customHeight="1">
      <c r="B284" s="164"/>
      <c r="C284" s="165"/>
      <c r="D284" s="166" t="s">
        <v>72</v>
      </c>
      <c r="E284" s="178" t="s">
        <v>551</v>
      </c>
      <c r="F284" s="178" t="s">
        <v>552</v>
      </c>
      <c r="G284" s="165"/>
      <c r="H284" s="165"/>
      <c r="I284" s="168"/>
      <c r="J284" s="179">
        <f>BK284</f>
        <v>0</v>
      </c>
      <c r="K284" s="165"/>
      <c r="L284" s="170"/>
      <c r="M284" s="171"/>
      <c r="N284" s="172"/>
      <c r="O284" s="172"/>
      <c r="P284" s="173">
        <f>SUM(P285:P309)</f>
        <v>0</v>
      </c>
      <c r="Q284" s="172"/>
      <c r="R284" s="173">
        <f>SUM(R285:R309)</f>
        <v>0.17996978</v>
      </c>
      <c r="S284" s="172"/>
      <c r="T284" s="174">
        <f>SUM(T285:T309)</f>
        <v>0</v>
      </c>
      <c r="AR284" s="175" t="s">
        <v>82</v>
      </c>
      <c r="AT284" s="176" t="s">
        <v>72</v>
      </c>
      <c r="AU284" s="176" t="s">
        <v>80</v>
      </c>
      <c r="AY284" s="175" t="s">
        <v>145</v>
      </c>
      <c r="BK284" s="177">
        <f>SUM(BK285:BK309)</f>
        <v>0</v>
      </c>
    </row>
    <row r="285" spans="1:65" s="2" customFormat="1" ht="24.2" customHeight="1">
      <c r="A285" s="36"/>
      <c r="B285" s="37"/>
      <c r="C285" s="180" t="s">
        <v>363</v>
      </c>
      <c r="D285" s="180" t="s">
        <v>148</v>
      </c>
      <c r="E285" s="181" t="s">
        <v>553</v>
      </c>
      <c r="F285" s="182" t="s">
        <v>554</v>
      </c>
      <c r="G285" s="183" t="s">
        <v>173</v>
      </c>
      <c r="H285" s="184">
        <v>104.193</v>
      </c>
      <c r="I285" s="185"/>
      <c r="J285" s="186">
        <f>ROUND(I285*H285,2)</f>
        <v>0</v>
      </c>
      <c r="K285" s="182" t="s">
        <v>152</v>
      </c>
      <c r="L285" s="41"/>
      <c r="M285" s="187" t="s">
        <v>21</v>
      </c>
      <c r="N285" s="188" t="s">
        <v>44</v>
      </c>
      <c r="O285" s="66"/>
      <c r="P285" s="189">
        <f>O285*H285</f>
        <v>0</v>
      </c>
      <c r="Q285" s="189">
        <v>0.0012</v>
      </c>
      <c r="R285" s="189">
        <f>Q285*H285</f>
        <v>0.1250316</v>
      </c>
      <c r="S285" s="189">
        <v>0</v>
      </c>
      <c r="T285" s="19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1" t="s">
        <v>251</v>
      </c>
      <c r="AT285" s="191" t="s">
        <v>148</v>
      </c>
      <c r="AU285" s="191" t="s">
        <v>82</v>
      </c>
      <c r="AY285" s="19" t="s">
        <v>145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80</v>
      </c>
      <c r="BK285" s="192">
        <f>ROUND(I285*H285,2)</f>
        <v>0</v>
      </c>
      <c r="BL285" s="19" t="s">
        <v>251</v>
      </c>
      <c r="BM285" s="191" t="s">
        <v>555</v>
      </c>
    </row>
    <row r="286" spans="2:51" s="15" customFormat="1" ht="11.25">
      <c r="B286" s="216"/>
      <c r="C286" s="217"/>
      <c r="D286" s="195" t="s">
        <v>155</v>
      </c>
      <c r="E286" s="218" t="s">
        <v>21</v>
      </c>
      <c r="F286" s="219" t="s">
        <v>457</v>
      </c>
      <c r="G286" s="217"/>
      <c r="H286" s="218" t="s">
        <v>21</v>
      </c>
      <c r="I286" s="220"/>
      <c r="J286" s="217"/>
      <c r="K286" s="217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155</v>
      </c>
      <c r="AU286" s="225" t="s">
        <v>82</v>
      </c>
      <c r="AV286" s="15" t="s">
        <v>80</v>
      </c>
      <c r="AW286" s="15" t="s">
        <v>34</v>
      </c>
      <c r="AX286" s="15" t="s">
        <v>73</v>
      </c>
      <c r="AY286" s="225" t="s">
        <v>145</v>
      </c>
    </row>
    <row r="287" spans="2:51" s="15" customFormat="1" ht="11.25">
      <c r="B287" s="216"/>
      <c r="C287" s="217"/>
      <c r="D287" s="195" t="s">
        <v>155</v>
      </c>
      <c r="E287" s="218" t="s">
        <v>21</v>
      </c>
      <c r="F287" s="219" t="s">
        <v>176</v>
      </c>
      <c r="G287" s="217"/>
      <c r="H287" s="218" t="s">
        <v>21</v>
      </c>
      <c r="I287" s="220"/>
      <c r="J287" s="217"/>
      <c r="K287" s="217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155</v>
      </c>
      <c r="AU287" s="225" t="s">
        <v>82</v>
      </c>
      <c r="AV287" s="15" t="s">
        <v>80</v>
      </c>
      <c r="AW287" s="15" t="s">
        <v>34</v>
      </c>
      <c r="AX287" s="15" t="s">
        <v>73</v>
      </c>
      <c r="AY287" s="225" t="s">
        <v>145</v>
      </c>
    </row>
    <row r="288" spans="2:51" s="13" customFormat="1" ht="11.25">
      <c r="B288" s="193"/>
      <c r="C288" s="194"/>
      <c r="D288" s="195" t="s">
        <v>155</v>
      </c>
      <c r="E288" s="196" t="s">
        <v>21</v>
      </c>
      <c r="F288" s="197" t="s">
        <v>467</v>
      </c>
      <c r="G288" s="194"/>
      <c r="H288" s="198">
        <v>53.614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155</v>
      </c>
      <c r="AU288" s="204" t="s">
        <v>82</v>
      </c>
      <c r="AV288" s="13" t="s">
        <v>82</v>
      </c>
      <c r="AW288" s="13" t="s">
        <v>34</v>
      </c>
      <c r="AX288" s="13" t="s">
        <v>73</v>
      </c>
      <c r="AY288" s="204" t="s">
        <v>145</v>
      </c>
    </row>
    <row r="289" spans="2:51" s="16" customFormat="1" ht="11.25">
      <c r="B289" s="226"/>
      <c r="C289" s="227"/>
      <c r="D289" s="195" t="s">
        <v>155</v>
      </c>
      <c r="E289" s="228" t="s">
        <v>21</v>
      </c>
      <c r="F289" s="229" t="s">
        <v>179</v>
      </c>
      <c r="G289" s="227"/>
      <c r="H289" s="230">
        <v>53.614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AT289" s="236" t="s">
        <v>155</v>
      </c>
      <c r="AU289" s="236" t="s">
        <v>82</v>
      </c>
      <c r="AV289" s="16" t="s">
        <v>162</v>
      </c>
      <c r="AW289" s="16" t="s">
        <v>34</v>
      </c>
      <c r="AX289" s="16" t="s">
        <v>73</v>
      </c>
      <c r="AY289" s="236" t="s">
        <v>145</v>
      </c>
    </row>
    <row r="290" spans="2:51" s="15" customFormat="1" ht="11.25">
      <c r="B290" s="216"/>
      <c r="C290" s="217"/>
      <c r="D290" s="195" t="s">
        <v>155</v>
      </c>
      <c r="E290" s="218" t="s">
        <v>21</v>
      </c>
      <c r="F290" s="219" t="s">
        <v>180</v>
      </c>
      <c r="G290" s="217"/>
      <c r="H290" s="218" t="s">
        <v>21</v>
      </c>
      <c r="I290" s="220"/>
      <c r="J290" s="217"/>
      <c r="K290" s="217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155</v>
      </c>
      <c r="AU290" s="225" t="s">
        <v>82</v>
      </c>
      <c r="AV290" s="15" t="s">
        <v>80</v>
      </c>
      <c r="AW290" s="15" t="s">
        <v>34</v>
      </c>
      <c r="AX290" s="15" t="s">
        <v>73</v>
      </c>
      <c r="AY290" s="225" t="s">
        <v>145</v>
      </c>
    </row>
    <row r="291" spans="2:51" s="13" customFormat="1" ht="11.25">
      <c r="B291" s="193"/>
      <c r="C291" s="194"/>
      <c r="D291" s="195" t="s">
        <v>155</v>
      </c>
      <c r="E291" s="196" t="s">
        <v>21</v>
      </c>
      <c r="F291" s="197" t="s">
        <v>468</v>
      </c>
      <c r="G291" s="194"/>
      <c r="H291" s="198">
        <v>25.403</v>
      </c>
      <c r="I291" s="199"/>
      <c r="J291" s="194"/>
      <c r="K291" s="194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155</v>
      </c>
      <c r="AU291" s="204" t="s">
        <v>82</v>
      </c>
      <c r="AV291" s="13" t="s">
        <v>82</v>
      </c>
      <c r="AW291" s="13" t="s">
        <v>34</v>
      </c>
      <c r="AX291" s="13" t="s">
        <v>73</v>
      </c>
      <c r="AY291" s="204" t="s">
        <v>145</v>
      </c>
    </row>
    <row r="292" spans="2:51" s="16" customFormat="1" ht="11.25">
      <c r="B292" s="226"/>
      <c r="C292" s="227"/>
      <c r="D292" s="195" t="s">
        <v>155</v>
      </c>
      <c r="E292" s="228" t="s">
        <v>21</v>
      </c>
      <c r="F292" s="229" t="s">
        <v>179</v>
      </c>
      <c r="G292" s="227"/>
      <c r="H292" s="230">
        <v>25.403</v>
      </c>
      <c r="I292" s="231"/>
      <c r="J292" s="227"/>
      <c r="K292" s="227"/>
      <c r="L292" s="232"/>
      <c r="M292" s="233"/>
      <c r="N292" s="234"/>
      <c r="O292" s="234"/>
      <c r="P292" s="234"/>
      <c r="Q292" s="234"/>
      <c r="R292" s="234"/>
      <c r="S292" s="234"/>
      <c r="T292" s="235"/>
      <c r="AT292" s="236" t="s">
        <v>155</v>
      </c>
      <c r="AU292" s="236" t="s">
        <v>82</v>
      </c>
      <c r="AV292" s="16" t="s">
        <v>162</v>
      </c>
      <c r="AW292" s="16" t="s">
        <v>34</v>
      </c>
      <c r="AX292" s="16" t="s">
        <v>73</v>
      </c>
      <c r="AY292" s="236" t="s">
        <v>145</v>
      </c>
    </row>
    <row r="293" spans="2:51" s="15" customFormat="1" ht="11.25">
      <c r="B293" s="216"/>
      <c r="C293" s="217"/>
      <c r="D293" s="195" t="s">
        <v>155</v>
      </c>
      <c r="E293" s="218" t="s">
        <v>21</v>
      </c>
      <c r="F293" s="219" t="s">
        <v>183</v>
      </c>
      <c r="G293" s="217"/>
      <c r="H293" s="218" t="s">
        <v>21</v>
      </c>
      <c r="I293" s="220"/>
      <c r="J293" s="217"/>
      <c r="K293" s="217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155</v>
      </c>
      <c r="AU293" s="225" t="s">
        <v>82</v>
      </c>
      <c r="AV293" s="15" t="s">
        <v>80</v>
      </c>
      <c r="AW293" s="15" t="s">
        <v>34</v>
      </c>
      <c r="AX293" s="15" t="s">
        <v>73</v>
      </c>
      <c r="AY293" s="225" t="s">
        <v>145</v>
      </c>
    </row>
    <row r="294" spans="2:51" s="13" customFormat="1" ht="11.25">
      <c r="B294" s="193"/>
      <c r="C294" s="194"/>
      <c r="D294" s="195" t="s">
        <v>155</v>
      </c>
      <c r="E294" s="196" t="s">
        <v>21</v>
      </c>
      <c r="F294" s="197" t="s">
        <v>469</v>
      </c>
      <c r="G294" s="194"/>
      <c r="H294" s="198">
        <v>25.176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155</v>
      </c>
      <c r="AU294" s="204" t="s">
        <v>82</v>
      </c>
      <c r="AV294" s="13" t="s">
        <v>82</v>
      </c>
      <c r="AW294" s="13" t="s">
        <v>34</v>
      </c>
      <c r="AX294" s="13" t="s">
        <v>73</v>
      </c>
      <c r="AY294" s="204" t="s">
        <v>145</v>
      </c>
    </row>
    <row r="295" spans="2:51" s="16" customFormat="1" ht="11.25">
      <c r="B295" s="226"/>
      <c r="C295" s="227"/>
      <c r="D295" s="195" t="s">
        <v>155</v>
      </c>
      <c r="E295" s="228" t="s">
        <v>21</v>
      </c>
      <c r="F295" s="229" t="s">
        <v>179</v>
      </c>
      <c r="G295" s="227"/>
      <c r="H295" s="230">
        <v>25.176</v>
      </c>
      <c r="I295" s="231"/>
      <c r="J295" s="227"/>
      <c r="K295" s="227"/>
      <c r="L295" s="232"/>
      <c r="M295" s="233"/>
      <c r="N295" s="234"/>
      <c r="O295" s="234"/>
      <c r="P295" s="234"/>
      <c r="Q295" s="234"/>
      <c r="R295" s="234"/>
      <c r="S295" s="234"/>
      <c r="T295" s="235"/>
      <c r="AT295" s="236" t="s">
        <v>155</v>
      </c>
      <c r="AU295" s="236" t="s">
        <v>82</v>
      </c>
      <c r="AV295" s="16" t="s">
        <v>162</v>
      </c>
      <c r="AW295" s="16" t="s">
        <v>34</v>
      </c>
      <c r="AX295" s="16" t="s">
        <v>73</v>
      </c>
      <c r="AY295" s="236" t="s">
        <v>145</v>
      </c>
    </row>
    <row r="296" spans="2:51" s="14" customFormat="1" ht="11.25">
      <c r="B296" s="205"/>
      <c r="C296" s="206"/>
      <c r="D296" s="195" t="s">
        <v>155</v>
      </c>
      <c r="E296" s="207" t="s">
        <v>21</v>
      </c>
      <c r="F296" s="208" t="s">
        <v>157</v>
      </c>
      <c r="G296" s="206"/>
      <c r="H296" s="209">
        <v>104.193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155</v>
      </c>
      <c r="AU296" s="215" t="s">
        <v>82</v>
      </c>
      <c r="AV296" s="14" t="s">
        <v>153</v>
      </c>
      <c r="AW296" s="14" t="s">
        <v>34</v>
      </c>
      <c r="AX296" s="14" t="s">
        <v>80</v>
      </c>
      <c r="AY296" s="215" t="s">
        <v>145</v>
      </c>
    </row>
    <row r="297" spans="1:65" s="2" customFormat="1" ht="14.45" customHeight="1">
      <c r="A297" s="36"/>
      <c r="B297" s="37"/>
      <c r="C297" s="180" t="s">
        <v>367</v>
      </c>
      <c r="D297" s="180" t="s">
        <v>148</v>
      </c>
      <c r="E297" s="181" t="s">
        <v>556</v>
      </c>
      <c r="F297" s="182" t="s">
        <v>557</v>
      </c>
      <c r="G297" s="183" t="s">
        <v>272</v>
      </c>
      <c r="H297" s="184">
        <v>189.442</v>
      </c>
      <c r="I297" s="185"/>
      <c r="J297" s="186">
        <f>ROUND(I297*H297,2)</f>
        <v>0</v>
      </c>
      <c r="K297" s="182" t="s">
        <v>152</v>
      </c>
      <c r="L297" s="41"/>
      <c r="M297" s="187" t="s">
        <v>21</v>
      </c>
      <c r="N297" s="188" t="s">
        <v>44</v>
      </c>
      <c r="O297" s="66"/>
      <c r="P297" s="189">
        <f>O297*H297</f>
        <v>0</v>
      </c>
      <c r="Q297" s="189">
        <v>0.00029</v>
      </c>
      <c r="R297" s="189">
        <f>Q297*H297</f>
        <v>0.05493818</v>
      </c>
      <c r="S297" s="189">
        <v>0</v>
      </c>
      <c r="T297" s="190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1" t="s">
        <v>251</v>
      </c>
      <c r="AT297" s="191" t="s">
        <v>148</v>
      </c>
      <c r="AU297" s="191" t="s">
        <v>82</v>
      </c>
      <c r="AY297" s="19" t="s">
        <v>145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9" t="s">
        <v>80</v>
      </c>
      <c r="BK297" s="192">
        <f>ROUND(I297*H297,2)</f>
        <v>0</v>
      </c>
      <c r="BL297" s="19" t="s">
        <v>251</v>
      </c>
      <c r="BM297" s="191" t="s">
        <v>558</v>
      </c>
    </row>
    <row r="298" spans="2:51" s="15" customFormat="1" ht="11.25">
      <c r="B298" s="216"/>
      <c r="C298" s="217"/>
      <c r="D298" s="195" t="s">
        <v>155</v>
      </c>
      <c r="E298" s="218" t="s">
        <v>21</v>
      </c>
      <c r="F298" s="219" t="s">
        <v>457</v>
      </c>
      <c r="G298" s="217"/>
      <c r="H298" s="218" t="s">
        <v>21</v>
      </c>
      <c r="I298" s="220"/>
      <c r="J298" s="217"/>
      <c r="K298" s="217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155</v>
      </c>
      <c r="AU298" s="225" t="s">
        <v>82</v>
      </c>
      <c r="AV298" s="15" t="s">
        <v>80</v>
      </c>
      <c r="AW298" s="15" t="s">
        <v>34</v>
      </c>
      <c r="AX298" s="15" t="s">
        <v>73</v>
      </c>
      <c r="AY298" s="225" t="s">
        <v>145</v>
      </c>
    </row>
    <row r="299" spans="2:51" s="15" customFormat="1" ht="11.25">
      <c r="B299" s="216"/>
      <c r="C299" s="217"/>
      <c r="D299" s="195" t="s">
        <v>155</v>
      </c>
      <c r="E299" s="218" t="s">
        <v>21</v>
      </c>
      <c r="F299" s="219" t="s">
        <v>176</v>
      </c>
      <c r="G299" s="217"/>
      <c r="H299" s="218" t="s">
        <v>21</v>
      </c>
      <c r="I299" s="220"/>
      <c r="J299" s="217"/>
      <c r="K299" s="217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155</v>
      </c>
      <c r="AU299" s="225" t="s">
        <v>82</v>
      </c>
      <c r="AV299" s="15" t="s">
        <v>80</v>
      </c>
      <c r="AW299" s="15" t="s">
        <v>34</v>
      </c>
      <c r="AX299" s="15" t="s">
        <v>73</v>
      </c>
      <c r="AY299" s="225" t="s">
        <v>145</v>
      </c>
    </row>
    <row r="300" spans="2:51" s="13" customFormat="1" ht="11.25">
      <c r="B300" s="193"/>
      <c r="C300" s="194"/>
      <c r="D300" s="195" t="s">
        <v>155</v>
      </c>
      <c r="E300" s="196" t="s">
        <v>21</v>
      </c>
      <c r="F300" s="197" t="s">
        <v>559</v>
      </c>
      <c r="G300" s="194"/>
      <c r="H300" s="198">
        <v>97.48</v>
      </c>
      <c r="I300" s="199"/>
      <c r="J300" s="194"/>
      <c r="K300" s="194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155</v>
      </c>
      <c r="AU300" s="204" t="s">
        <v>82</v>
      </c>
      <c r="AV300" s="13" t="s">
        <v>82</v>
      </c>
      <c r="AW300" s="13" t="s">
        <v>34</v>
      </c>
      <c r="AX300" s="13" t="s">
        <v>73</v>
      </c>
      <c r="AY300" s="204" t="s">
        <v>145</v>
      </c>
    </row>
    <row r="301" spans="2:51" s="16" customFormat="1" ht="11.25">
      <c r="B301" s="226"/>
      <c r="C301" s="227"/>
      <c r="D301" s="195" t="s">
        <v>155</v>
      </c>
      <c r="E301" s="228" t="s">
        <v>21</v>
      </c>
      <c r="F301" s="229" t="s">
        <v>179</v>
      </c>
      <c r="G301" s="227"/>
      <c r="H301" s="230">
        <v>97.48</v>
      </c>
      <c r="I301" s="231"/>
      <c r="J301" s="227"/>
      <c r="K301" s="227"/>
      <c r="L301" s="232"/>
      <c r="M301" s="233"/>
      <c r="N301" s="234"/>
      <c r="O301" s="234"/>
      <c r="P301" s="234"/>
      <c r="Q301" s="234"/>
      <c r="R301" s="234"/>
      <c r="S301" s="234"/>
      <c r="T301" s="235"/>
      <c r="AT301" s="236" t="s">
        <v>155</v>
      </c>
      <c r="AU301" s="236" t="s">
        <v>82</v>
      </c>
      <c r="AV301" s="16" t="s">
        <v>162</v>
      </c>
      <c r="AW301" s="16" t="s">
        <v>34</v>
      </c>
      <c r="AX301" s="16" t="s">
        <v>73</v>
      </c>
      <c r="AY301" s="236" t="s">
        <v>145</v>
      </c>
    </row>
    <row r="302" spans="2:51" s="15" customFormat="1" ht="11.25">
      <c r="B302" s="216"/>
      <c r="C302" s="217"/>
      <c r="D302" s="195" t="s">
        <v>155</v>
      </c>
      <c r="E302" s="218" t="s">
        <v>21</v>
      </c>
      <c r="F302" s="219" t="s">
        <v>180</v>
      </c>
      <c r="G302" s="217"/>
      <c r="H302" s="218" t="s">
        <v>21</v>
      </c>
      <c r="I302" s="220"/>
      <c r="J302" s="217"/>
      <c r="K302" s="217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155</v>
      </c>
      <c r="AU302" s="225" t="s">
        <v>82</v>
      </c>
      <c r="AV302" s="15" t="s">
        <v>80</v>
      </c>
      <c r="AW302" s="15" t="s">
        <v>34</v>
      </c>
      <c r="AX302" s="15" t="s">
        <v>73</v>
      </c>
      <c r="AY302" s="225" t="s">
        <v>145</v>
      </c>
    </row>
    <row r="303" spans="2:51" s="13" customFormat="1" ht="11.25">
      <c r="B303" s="193"/>
      <c r="C303" s="194"/>
      <c r="D303" s="195" t="s">
        <v>155</v>
      </c>
      <c r="E303" s="196" t="s">
        <v>21</v>
      </c>
      <c r="F303" s="197" t="s">
        <v>560</v>
      </c>
      <c r="G303" s="194"/>
      <c r="H303" s="198">
        <v>46.187</v>
      </c>
      <c r="I303" s="199"/>
      <c r="J303" s="194"/>
      <c r="K303" s="194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155</v>
      </c>
      <c r="AU303" s="204" t="s">
        <v>82</v>
      </c>
      <c r="AV303" s="13" t="s">
        <v>82</v>
      </c>
      <c r="AW303" s="13" t="s">
        <v>34</v>
      </c>
      <c r="AX303" s="13" t="s">
        <v>73</v>
      </c>
      <c r="AY303" s="204" t="s">
        <v>145</v>
      </c>
    </row>
    <row r="304" spans="2:51" s="16" customFormat="1" ht="11.25">
      <c r="B304" s="226"/>
      <c r="C304" s="227"/>
      <c r="D304" s="195" t="s">
        <v>155</v>
      </c>
      <c r="E304" s="228" t="s">
        <v>21</v>
      </c>
      <c r="F304" s="229" t="s">
        <v>179</v>
      </c>
      <c r="G304" s="227"/>
      <c r="H304" s="230">
        <v>46.187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155</v>
      </c>
      <c r="AU304" s="236" t="s">
        <v>82</v>
      </c>
      <c r="AV304" s="16" t="s">
        <v>162</v>
      </c>
      <c r="AW304" s="16" t="s">
        <v>34</v>
      </c>
      <c r="AX304" s="16" t="s">
        <v>73</v>
      </c>
      <c r="AY304" s="236" t="s">
        <v>145</v>
      </c>
    </row>
    <row r="305" spans="2:51" s="15" customFormat="1" ht="11.25">
      <c r="B305" s="216"/>
      <c r="C305" s="217"/>
      <c r="D305" s="195" t="s">
        <v>155</v>
      </c>
      <c r="E305" s="218" t="s">
        <v>21</v>
      </c>
      <c r="F305" s="219" t="s">
        <v>183</v>
      </c>
      <c r="G305" s="217"/>
      <c r="H305" s="218" t="s">
        <v>21</v>
      </c>
      <c r="I305" s="220"/>
      <c r="J305" s="217"/>
      <c r="K305" s="217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155</v>
      </c>
      <c r="AU305" s="225" t="s">
        <v>82</v>
      </c>
      <c r="AV305" s="15" t="s">
        <v>80</v>
      </c>
      <c r="AW305" s="15" t="s">
        <v>34</v>
      </c>
      <c r="AX305" s="15" t="s">
        <v>73</v>
      </c>
      <c r="AY305" s="225" t="s">
        <v>145</v>
      </c>
    </row>
    <row r="306" spans="2:51" s="13" customFormat="1" ht="11.25">
      <c r="B306" s="193"/>
      <c r="C306" s="194"/>
      <c r="D306" s="195" t="s">
        <v>155</v>
      </c>
      <c r="E306" s="196" t="s">
        <v>21</v>
      </c>
      <c r="F306" s="197" t="s">
        <v>561</v>
      </c>
      <c r="G306" s="194"/>
      <c r="H306" s="198">
        <v>45.775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155</v>
      </c>
      <c r="AU306" s="204" t="s">
        <v>82</v>
      </c>
      <c r="AV306" s="13" t="s">
        <v>82</v>
      </c>
      <c r="AW306" s="13" t="s">
        <v>34</v>
      </c>
      <c r="AX306" s="13" t="s">
        <v>73</v>
      </c>
      <c r="AY306" s="204" t="s">
        <v>145</v>
      </c>
    </row>
    <row r="307" spans="2:51" s="16" customFormat="1" ht="11.25">
      <c r="B307" s="226"/>
      <c r="C307" s="227"/>
      <c r="D307" s="195" t="s">
        <v>155</v>
      </c>
      <c r="E307" s="228" t="s">
        <v>21</v>
      </c>
      <c r="F307" s="229" t="s">
        <v>179</v>
      </c>
      <c r="G307" s="227"/>
      <c r="H307" s="230">
        <v>45.775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AT307" s="236" t="s">
        <v>155</v>
      </c>
      <c r="AU307" s="236" t="s">
        <v>82</v>
      </c>
      <c r="AV307" s="16" t="s">
        <v>162</v>
      </c>
      <c r="AW307" s="16" t="s">
        <v>34</v>
      </c>
      <c r="AX307" s="16" t="s">
        <v>73</v>
      </c>
      <c r="AY307" s="236" t="s">
        <v>145</v>
      </c>
    </row>
    <row r="308" spans="2:51" s="14" customFormat="1" ht="11.25">
      <c r="B308" s="205"/>
      <c r="C308" s="206"/>
      <c r="D308" s="195" t="s">
        <v>155</v>
      </c>
      <c r="E308" s="207" t="s">
        <v>21</v>
      </c>
      <c r="F308" s="208" t="s">
        <v>157</v>
      </c>
      <c r="G308" s="206"/>
      <c r="H308" s="209">
        <v>189.442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155</v>
      </c>
      <c r="AU308" s="215" t="s">
        <v>82</v>
      </c>
      <c r="AV308" s="14" t="s">
        <v>153</v>
      </c>
      <c r="AW308" s="14" t="s">
        <v>34</v>
      </c>
      <c r="AX308" s="14" t="s">
        <v>80</v>
      </c>
      <c r="AY308" s="215" t="s">
        <v>145</v>
      </c>
    </row>
    <row r="309" spans="1:65" s="2" customFormat="1" ht="24.2" customHeight="1">
      <c r="A309" s="36"/>
      <c r="B309" s="37"/>
      <c r="C309" s="180" t="s">
        <v>562</v>
      </c>
      <c r="D309" s="180" t="s">
        <v>148</v>
      </c>
      <c r="E309" s="181" t="s">
        <v>563</v>
      </c>
      <c r="F309" s="182" t="s">
        <v>564</v>
      </c>
      <c r="G309" s="183" t="s">
        <v>215</v>
      </c>
      <c r="H309" s="184">
        <v>0.18</v>
      </c>
      <c r="I309" s="185"/>
      <c r="J309" s="186">
        <f>ROUND(I309*H309,2)</f>
        <v>0</v>
      </c>
      <c r="K309" s="182" t="s">
        <v>152</v>
      </c>
      <c r="L309" s="41"/>
      <c r="M309" s="187" t="s">
        <v>21</v>
      </c>
      <c r="N309" s="188" t="s">
        <v>44</v>
      </c>
      <c r="O309" s="66"/>
      <c r="P309" s="189">
        <f>O309*H309</f>
        <v>0</v>
      </c>
      <c r="Q309" s="189">
        <v>0</v>
      </c>
      <c r="R309" s="189">
        <f>Q309*H309</f>
        <v>0</v>
      </c>
      <c r="S309" s="189">
        <v>0</v>
      </c>
      <c r="T309" s="190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1" t="s">
        <v>251</v>
      </c>
      <c r="AT309" s="191" t="s">
        <v>148</v>
      </c>
      <c r="AU309" s="191" t="s">
        <v>82</v>
      </c>
      <c r="AY309" s="19" t="s">
        <v>145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9" t="s">
        <v>80</v>
      </c>
      <c r="BK309" s="192">
        <f>ROUND(I309*H309,2)</f>
        <v>0</v>
      </c>
      <c r="BL309" s="19" t="s">
        <v>251</v>
      </c>
      <c r="BM309" s="191" t="s">
        <v>565</v>
      </c>
    </row>
    <row r="310" spans="2:63" s="12" customFormat="1" ht="22.9" customHeight="1">
      <c r="B310" s="164"/>
      <c r="C310" s="165"/>
      <c r="D310" s="166" t="s">
        <v>72</v>
      </c>
      <c r="E310" s="178" t="s">
        <v>247</v>
      </c>
      <c r="F310" s="178" t="s">
        <v>248</v>
      </c>
      <c r="G310" s="165"/>
      <c r="H310" s="165"/>
      <c r="I310" s="168"/>
      <c r="J310" s="179">
        <f>BK310</f>
        <v>0</v>
      </c>
      <c r="K310" s="165"/>
      <c r="L310" s="170"/>
      <c r="M310" s="171"/>
      <c r="N310" s="172"/>
      <c r="O310" s="172"/>
      <c r="P310" s="173">
        <f>SUM(P311:P400)</f>
        <v>0</v>
      </c>
      <c r="Q310" s="172"/>
      <c r="R310" s="173">
        <f>SUM(R311:R400)</f>
        <v>16.08415617</v>
      </c>
      <c r="S310" s="172"/>
      <c r="T310" s="174">
        <f>SUM(T311:T400)</f>
        <v>0</v>
      </c>
      <c r="AR310" s="175" t="s">
        <v>82</v>
      </c>
      <c r="AT310" s="176" t="s">
        <v>72</v>
      </c>
      <c r="AU310" s="176" t="s">
        <v>80</v>
      </c>
      <c r="AY310" s="175" t="s">
        <v>145</v>
      </c>
      <c r="BK310" s="177">
        <f>SUM(BK311:BK400)</f>
        <v>0</v>
      </c>
    </row>
    <row r="311" spans="1:65" s="2" customFormat="1" ht="24.2" customHeight="1">
      <c r="A311" s="36"/>
      <c r="B311" s="37"/>
      <c r="C311" s="180" t="s">
        <v>566</v>
      </c>
      <c r="D311" s="180" t="s">
        <v>148</v>
      </c>
      <c r="E311" s="181" t="s">
        <v>567</v>
      </c>
      <c r="F311" s="182" t="s">
        <v>568</v>
      </c>
      <c r="G311" s="183" t="s">
        <v>173</v>
      </c>
      <c r="H311" s="184">
        <v>1493.921</v>
      </c>
      <c r="I311" s="185"/>
      <c r="J311" s="186">
        <f>ROUND(I311*H311,2)</f>
        <v>0</v>
      </c>
      <c r="K311" s="182" t="s">
        <v>152</v>
      </c>
      <c r="L311" s="41"/>
      <c r="M311" s="187" t="s">
        <v>21</v>
      </c>
      <c r="N311" s="188" t="s">
        <v>44</v>
      </c>
      <c r="O311" s="66"/>
      <c r="P311" s="189">
        <f>O311*H311</f>
        <v>0</v>
      </c>
      <c r="Q311" s="189">
        <v>0</v>
      </c>
      <c r="R311" s="189">
        <f>Q311*H311</f>
        <v>0</v>
      </c>
      <c r="S311" s="189">
        <v>0</v>
      </c>
      <c r="T311" s="190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1" t="s">
        <v>251</v>
      </c>
      <c r="AT311" s="191" t="s">
        <v>148</v>
      </c>
      <c r="AU311" s="191" t="s">
        <v>82</v>
      </c>
      <c r="AY311" s="19" t="s">
        <v>145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9" t="s">
        <v>80</v>
      </c>
      <c r="BK311" s="192">
        <f>ROUND(I311*H311,2)</f>
        <v>0</v>
      </c>
      <c r="BL311" s="19" t="s">
        <v>251</v>
      </c>
      <c r="BM311" s="191" t="s">
        <v>569</v>
      </c>
    </row>
    <row r="312" spans="2:51" s="15" customFormat="1" ht="11.25">
      <c r="B312" s="216"/>
      <c r="C312" s="217"/>
      <c r="D312" s="195" t="s">
        <v>155</v>
      </c>
      <c r="E312" s="218" t="s">
        <v>21</v>
      </c>
      <c r="F312" s="219" t="s">
        <v>425</v>
      </c>
      <c r="G312" s="217"/>
      <c r="H312" s="218" t="s">
        <v>21</v>
      </c>
      <c r="I312" s="220"/>
      <c r="J312" s="217"/>
      <c r="K312" s="217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155</v>
      </c>
      <c r="AU312" s="225" t="s">
        <v>82</v>
      </c>
      <c r="AV312" s="15" t="s">
        <v>80</v>
      </c>
      <c r="AW312" s="15" t="s">
        <v>34</v>
      </c>
      <c r="AX312" s="15" t="s">
        <v>73</v>
      </c>
      <c r="AY312" s="225" t="s">
        <v>145</v>
      </c>
    </row>
    <row r="313" spans="2:51" s="13" customFormat="1" ht="11.25">
      <c r="B313" s="193"/>
      <c r="C313" s="194"/>
      <c r="D313" s="195" t="s">
        <v>155</v>
      </c>
      <c r="E313" s="196" t="s">
        <v>21</v>
      </c>
      <c r="F313" s="197" t="s">
        <v>426</v>
      </c>
      <c r="G313" s="194"/>
      <c r="H313" s="198">
        <v>3843.996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155</v>
      </c>
      <c r="AU313" s="204" t="s">
        <v>82</v>
      </c>
      <c r="AV313" s="13" t="s">
        <v>82</v>
      </c>
      <c r="AW313" s="13" t="s">
        <v>34</v>
      </c>
      <c r="AX313" s="13" t="s">
        <v>73</v>
      </c>
      <c r="AY313" s="204" t="s">
        <v>145</v>
      </c>
    </row>
    <row r="314" spans="2:51" s="13" customFormat="1" ht="11.25">
      <c r="B314" s="193"/>
      <c r="C314" s="194"/>
      <c r="D314" s="195" t="s">
        <v>155</v>
      </c>
      <c r="E314" s="196" t="s">
        <v>21</v>
      </c>
      <c r="F314" s="197" t="s">
        <v>570</v>
      </c>
      <c r="G314" s="194"/>
      <c r="H314" s="198">
        <v>145.5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155</v>
      </c>
      <c r="AU314" s="204" t="s">
        <v>82</v>
      </c>
      <c r="AV314" s="13" t="s">
        <v>82</v>
      </c>
      <c r="AW314" s="13" t="s">
        <v>34</v>
      </c>
      <c r="AX314" s="13" t="s">
        <v>73</v>
      </c>
      <c r="AY314" s="204" t="s">
        <v>145</v>
      </c>
    </row>
    <row r="315" spans="2:51" s="13" customFormat="1" ht="11.25">
      <c r="B315" s="193"/>
      <c r="C315" s="194"/>
      <c r="D315" s="195" t="s">
        <v>155</v>
      </c>
      <c r="E315" s="196" t="s">
        <v>21</v>
      </c>
      <c r="F315" s="197" t="s">
        <v>427</v>
      </c>
      <c r="G315" s="194"/>
      <c r="H315" s="198">
        <v>-515.26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155</v>
      </c>
      <c r="AU315" s="204" t="s">
        <v>82</v>
      </c>
      <c r="AV315" s="13" t="s">
        <v>82</v>
      </c>
      <c r="AW315" s="13" t="s">
        <v>34</v>
      </c>
      <c r="AX315" s="13" t="s">
        <v>73</v>
      </c>
      <c r="AY315" s="204" t="s">
        <v>145</v>
      </c>
    </row>
    <row r="316" spans="2:51" s="14" customFormat="1" ht="11.25">
      <c r="B316" s="205"/>
      <c r="C316" s="206"/>
      <c r="D316" s="195" t="s">
        <v>155</v>
      </c>
      <c r="E316" s="207" t="s">
        <v>21</v>
      </c>
      <c r="F316" s="208" t="s">
        <v>157</v>
      </c>
      <c r="G316" s="206"/>
      <c r="H316" s="209">
        <v>3474.236</v>
      </c>
      <c r="I316" s="210"/>
      <c r="J316" s="206"/>
      <c r="K316" s="206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155</v>
      </c>
      <c r="AU316" s="215" t="s">
        <v>82</v>
      </c>
      <c r="AV316" s="14" t="s">
        <v>153</v>
      </c>
      <c r="AW316" s="14" t="s">
        <v>34</v>
      </c>
      <c r="AX316" s="14" t="s">
        <v>73</v>
      </c>
      <c r="AY316" s="215" t="s">
        <v>145</v>
      </c>
    </row>
    <row r="317" spans="2:51" s="13" customFormat="1" ht="11.25">
      <c r="B317" s="193"/>
      <c r="C317" s="194"/>
      <c r="D317" s="195" t="s">
        <v>155</v>
      </c>
      <c r="E317" s="196" t="s">
        <v>21</v>
      </c>
      <c r="F317" s="197" t="s">
        <v>571</v>
      </c>
      <c r="G317" s="194"/>
      <c r="H317" s="198">
        <v>1493.921</v>
      </c>
      <c r="I317" s="199"/>
      <c r="J317" s="194"/>
      <c r="K317" s="194"/>
      <c r="L317" s="200"/>
      <c r="M317" s="201"/>
      <c r="N317" s="202"/>
      <c r="O317" s="202"/>
      <c r="P317" s="202"/>
      <c r="Q317" s="202"/>
      <c r="R317" s="202"/>
      <c r="S317" s="202"/>
      <c r="T317" s="203"/>
      <c r="AT317" s="204" t="s">
        <v>155</v>
      </c>
      <c r="AU317" s="204" t="s">
        <v>82</v>
      </c>
      <c r="AV317" s="13" t="s">
        <v>82</v>
      </c>
      <c r="AW317" s="13" t="s">
        <v>34</v>
      </c>
      <c r="AX317" s="13" t="s">
        <v>80</v>
      </c>
      <c r="AY317" s="204" t="s">
        <v>145</v>
      </c>
    </row>
    <row r="318" spans="1:65" s="2" customFormat="1" ht="14.45" customHeight="1">
      <c r="A318" s="36"/>
      <c r="B318" s="37"/>
      <c r="C318" s="240" t="s">
        <v>572</v>
      </c>
      <c r="D318" s="240" t="s">
        <v>404</v>
      </c>
      <c r="E318" s="241" t="s">
        <v>573</v>
      </c>
      <c r="F318" s="242" t="s">
        <v>574</v>
      </c>
      <c r="G318" s="243" t="s">
        <v>215</v>
      </c>
      <c r="H318" s="244">
        <v>0.448</v>
      </c>
      <c r="I318" s="245"/>
      <c r="J318" s="246">
        <f>ROUND(I318*H318,2)</f>
        <v>0</v>
      </c>
      <c r="K318" s="242" t="s">
        <v>152</v>
      </c>
      <c r="L318" s="247"/>
      <c r="M318" s="248" t="s">
        <v>21</v>
      </c>
      <c r="N318" s="249" t="s">
        <v>44</v>
      </c>
      <c r="O318" s="66"/>
      <c r="P318" s="189">
        <f>O318*H318</f>
        <v>0</v>
      </c>
      <c r="Q318" s="189">
        <v>1</v>
      </c>
      <c r="R318" s="189">
        <f>Q318*H318</f>
        <v>0.448</v>
      </c>
      <c r="S318" s="189">
        <v>0</v>
      </c>
      <c r="T318" s="190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1" t="s">
        <v>355</v>
      </c>
      <c r="AT318" s="191" t="s">
        <v>404</v>
      </c>
      <c r="AU318" s="191" t="s">
        <v>82</v>
      </c>
      <c r="AY318" s="19" t="s">
        <v>145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9" t="s">
        <v>80</v>
      </c>
      <c r="BK318" s="192">
        <f>ROUND(I318*H318,2)</f>
        <v>0</v>
      </c>
      <c r="BL318" s="19" t="s">
        <v>251</v>
      </c>
      <c r="BM318" s="191" t="s">
        <v>575</v>
      </c>
    </row>
    <row r="319" spans="2:51" s="13" customFormat="1" ht="11.25">
      <c r="B319" s="193"/>
      <c r="C319" s="194"/>
      <c r="D319" s="195" t="s">
        <v>155</v>
      </c>
      <c r="E319" s="194"/>
      <c r="F319" s="197" t="s">
        <v>576</v>
      </c>
      <c r="G319" s="194"/>
      <c r="H319" s="198">
        <v>0.448</v>
      </c>
      <c r="I319" s="199"/>
      <c r="J319" s="194"/>
      <c r="K319" s="194"/>
      <c r="L319" s="200"/>
      <c r="M319" s="201"/>
      <c r="N319" s="202"/>
      <c r="O319" s="202"/>
      <c r="P319" s="202"/>
      <c r="Q319" s="202"/>
      <c r="R319" s="202"/>
      <c r="S319" s="202"/>
      <c r="T319" s="203"/>
      <c r="AT319" s="204" t="s">
        <v>155</v>
      </c>
      <c r="AU319" s="204" t="s">
        <v>82</v>
      </c>
      <c r="AV319" s="13" t="s">
        <v>82</v>
      </c>
      <c r="AW319" s="13" t="s">
        <v>4</v>
      </c>
      <c r="AX319" s="13" t="s">
        <v>80</v>
      </c>
      <c r="AY319" s="204" t="s">
        <v>145</v>
      </c>
    </row>
    <row r="320" spans="1:65" s="2" customFormat="1" ht="14.45" customHeight="1">
      <c r="A320" s="36"/>
      <c r="B320" s="37"/>
      <c r="C320" s="180" t="s">
        <v>577</v>
      </c>
      <c r="D320" s="180" t="s">
        <v>148</v>
      </c>
      <c r="E320" s="181" t="s">
        <v>578</v>
      </c>
      <c r="F320" s="182" t="s">
        <v>579</v>
      </c>
      <c r="G320" s="183" t="s">
        <v>173</v>
      </c>
      <c r="H320" s="184">
        <v>3474.236</v>
      </c>
      <c r="I320" s="185"/>
      <c r="J320" s="186">
        <f>ROUND(I320*H320,2)</f>
        <v>0</v>
      </c>
      <c r="K320" s="182" t="s">
        <v>152</v>
      </c>
      <c r="L320" s="41"/>
      <c r="M320" s="187" t="s">
        <v>21</v>
      </c>
      <c r="N320" s="188" t="s">
        <v>44</v>
      </c>
      <c r="O320" s="66"/>
      <c r="P320" s="189">
        <f>O320*H320</f>
        <v>0</v>
      </c>
      <c r="Q320" s="189">
        <v>0</v>
      </c>
      <c r="R320" s="189">
        <f>Q320*H320</f>
        <v>0</v>
      </c>
      <c r="S320" s="189">
        <v>0</v>
      </c>
      <c r="T320" s="19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251</v>
      </c>
      <c r="AT320" s="191" t="s">
        <v>148</v>
      </c>
      <c r="AU320" s="191" t="s">
        <v>82</v>
      </c>
      <c r="AY320" s="19" t="s">
        <v>145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80</v>
      </c>
      <c r="BK320" s="192">
        <f>ROUND(I320*H320,2)</f>
        <v>0</v>
      </c>
      <c r="BL320" s="19" t="s">
        <v>251</v>
      </c>
      <c r="BM320" s="191" t="s">
        <v>580</v>
      </c>
    </row>
    <row r="321" spans="2:51" s="15" customFormat="1" ht="11.25">
      <c r="B321" s="216"/>
      <c r="C321" s="217"/>
      <c r="D321" s="195" t="s">
        <v>155</v>
      </c>
      <c r="E321" s="218" t="s">
        <v>21</v>
      </c>
      <c r="F321" s="219" t="s">
        <v>425</v>
      </c>
      <c r="G321" s="217"/>
      <c r="H321" s="218" t="s">
        <v>21</v>
      </c>
      <c r="I321" s="220"/>
      <c r="J321" s="217"/>
      <c r="K321" s="217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155</v>
      </c>
      <c r="AU321" s="225" t="s">
        <v>82</v>
      </c>
      <c r="AV321" s="15" t="s">
        <v>80</v>
      </c>
      <c r="AW321" s="15" t="s">
        <v>34</v>
      </c>
      <c r="AX321" s="15" t="s">
        <v>73</v>
      </c>
      <c r="AY321" s="225" t="s">
        <v>145</v>
      </c>
    </row>
    <row r="322" spans="2:51" s="13" customFormat="1" ht="11.25">
      <c r="B322" s="193"/>
      <c r="C322" s="194"/>
      <c r="D322" s="195" t="s">
        <v>155</v>
      </c>
      <c r="E322" s="196" t="s">
        <v>21</v>
      </c>
      <c r="F322" s="197" t="s">
        <v>426</v>
      </c>
      <c r="G322" s="194"/>
      <c r="H322" s="198">
        <v>3843.996</v>
      </c>
      <c r="I322" s="199"/>
      <c r="J322" s="194"/>
      <c r="K322" s="194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155</v>
      </c>
      <c r="AU322" s="204" t="s">
        <v>82</v>
      </c>
      <c r="AV322" s="13" t="s">
        <v>82</v>
      </c>
      <c r="AW322" s="13" t="s">
        <v>34</v>
      </c>
      <c r="AX322" s="13" t="s">
        <v>73</v>
      </c>
      <c r="AY322" s="204" t="s">
        <v>145</v>
      </c>
    </row>
    <row r="323" spans="2:51" s="13" customFormat="1" ht="11.25">
      <c r="B323" s="193"/>
      <c r="C323" s="194"/>
      <c r="D323" s="195" t="s">
        <v>155</v>
      </c>
      <c r="E323" s="196" t="s">
        <v>21</v>
      </c>
      <c r="F323" s="197" t="s">
        <v>570</v>
      </c>
      <c r="G323" s="194"/>
      <c r="H323" s="198">
        <v>145.5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155</v>
      </c>
      <c r="AU323" s="204" t="s">
        <v>82</v>
      </c>
      <c r="AV323" s="13" t="s">
        <v>82</v>
      </c>
      <c r="AW323" s="13" t="s">
        <v>34</v>
      </c>
      <c r="AX323" s="13" t="s">
        <v>73</v>
      </c>
      <c r="AY323" s="204" t="s">
        <v>145</v>
      </c>
    </row>
    <row r="324" spans="2:51" s="13" customFormat="1" ht="11.25">
      <c r="B324" s="193"/>
      <c r="C324" s="194"/>
      <c r="D324" s="195" t="s">
        <v>155</v>
      </c>
      <c r="E324" s="196" t="s">
        <v>21</v>
      </c>
      <c r="F324" s="197" t="s">
        <v>427</v>
      </c>
      <c r="G324" s="194"/>
      <c r="H324" s="198">
        <v>-515.26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155</v>
      </c>
      <c r="AU324" s="204" t="s">
        <v>82</v>
      </c>
      <c r="AV324" s="13" t="s">
        <v>82</v>
      </c>
      <c r="AW324" s="13" t="s">
        <v>34</v>
      </c>
      <c r="AX324" s="13" t="s">
        <v>73</v>
      </c>
      <c r="AY324" s="204" t="s">
        <v>145</v>
      </c>
    </row>
    <row r="325" spans="2:51" s="14" customFormat="1" ht="11.25">
      <c r="B325" s="205"/>
      <c r="C325" s="206"/>
      <c r="D325" s="195" t="s">
        <v>155</v>
      </c>
      <c r="E325" s="207" t="s">
        <v>21</v>
      </c>
      <c r="F325" s="208" t="s">
        <v>157</v>
      </c>
      <c r="G325" s="206"/>
      <c r="H325" s="209">
        <v>3474.236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155</v>
      </c>
      <c r="AU325" s="215" t="s">
        <v>82</v>
      </c>
      <c r="AV325" s="14" t="s">
        <v>153</v>
      </c>
      <c r="AW325" s="14" t="s">
        <v>34</v>
      </c>
      <c r="AX325" s="14" t="s">
        <v>80</v>
      </c>
      <c r="AY325" s="215" t="s">
        <v>145</v>
      </c>
    </row>
    <row r="326" spans="1:65" s="2" customFormat="1" ht="24.2" customHeight="1">
      <c r="A326" s="36"/>
      <c r="B326" s="37"/>
      <c r="C326" s="240" t="s">
        <v>581</v>
      </c>
      <c r="D326" s="240" t="s">
        <v>404</v>
      </c>
      <c r="E326" s="241" t="s">
        <v>582</v>
      </c>
      <c r="F326" s="242" t="s">
        <v>583</v>
      </c>
      <c r="G326" s="243" t="s">
        <v>173</v>
      </c>
      <c r="H326" s="244">
        <v>3995.371</v>
      </c>
      <c r="I326" s="245"/>
      <c r="J326" s="246">
        <f>ROUND(I326*H326,2)</f>
        <v>0</v>
      </c>
      <c r="K326" s="242" t="s">
        <v>152</v>
      </c>
      <c r="L326" s="247"/>
      <c r="M326" s="248" t="s">
        <v>21</v>
      </c>
      <c r="N326" s="249" t="s">
        <v>44</v>
      </c>
      <c r="O326" s="66"/>
      <c r="P326" s="189">
        <f>O326*H326</f>
        <v>0</v>
      </c>
      <c r="Q326" s="189">
        <v>0.001</v>
      </c>
      <c r="R326" s="189">
        <f>Q326*H326</f>
        <v>3.995371</v>
      </c>
      <c r="S326" s="189">
        <v>0</v>
      </c>
      <c r="T326" s="190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1" t="s">
        <v>355</v>
      </c>
      <c r="AT326" s="191" t="s">
        <v>404</v>
      </c>
      <c r="AU326" s="191" t="s">
        <v>82</v>
      </c>
      <c r="AY326" s="19" t="s">
        <v>145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9" t="s">
        <v>80</v>
      </c>
      <c r="BK326" s="192">
        <f>ROUND(I326*H326,2)</f>
        <v>0</v>
      </c>
      <c r="BL326" s="19" t="s">
        <v>251</v>
      </c>
      <c r="BM326" s="191" t="s">
        <v>584</v>
      </c>
    </row>
    <row r="327" spans="2:51" s="13" customFormat="1" ht="11.25">
      <c r="B327" s="193"/>
      <c r="C327" s="194"/>
      <c r="D327" s="195" t="s">
        <v>155</v>
      </c>
      <c r="E327" s="194"/>
      <c r="F327" s="197" t="s">
        <v>585</v>
      </c>
      <c r="G327" s="194"/>
      <c r="H327" s="198">
        <v>3995.371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155</v>
      </c>
      <c r="AU327" s="204" t="s">
        <v>82</v>
      </c>
      <c r="AV327" s="13" t="s">
        <v>82</v>
      </c>
      <c r="AW327" s="13" t="s">
        <v>4</v>
      </c>
      <c r="AX327" s="13" t="s">
        <v>80</v>
      </c>
      <c r="AY327" s="204" t="s">
        <v>145</v>
      </c>
    </row>
    <row r="328" spans="1:65" s="2" customFormat="1" ht="24.2" customHeight="1">
      <c r="A328" s="36"/>
      <c r="B328" s="37"/>
      <c r="C328" s="180" t="s">
        <v>586</v>
      </c>
      <c r="D328" s="180" t="s">
        <v>148</v>
      </c>
      <c r="E328" s="181" t="s">
        <v>587</v>
      </c>
      <c r="F328" s="182" t="s">
        <v>588</v>
      </c>
      <c r="G328" s="183" t="s">
        <v>272</v>
      </c>
      <c r="H328" s="184">
        <v>576.63</v>
      </c>
      <c r="I328" s="185"/>
      <c r="J328" s="186">
        <f>ROUND(I328*H328,2)</f>
        <v>0</v>
      </c>
      <c r="K328" s="182" t="s">
        <v>152</v>
      </c>
      <c r="L328" s="41"/>
      <c r="M328" s="187" t="s">
        <v>21</v>
      </c>
      <c r="N328" s="188" t="s">
        <v>44</v>
      </c>
      <c r="O328" s="66"/>
      <c r="P328" s="189">
        <f>O328*H328</f>
        <v>0</v>
      </c>
      <c r="Q328" s="189">
        <v>0.0006</v>
      </c>
      <c r="R328" s="189">
        <f>Q328*H328</f>
        <v>0.34597799999999995</v>
      </c>
      <c r="S328" s="189">
        <v>0</v>
      </c>
      <c r="T328" s="190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1" t="s">
        <v>251</v>
      </c>
      <c r="AT328" s="191" t="s">
        <v>148</v>
      </c>
      <c r="AU328" s="191" t="s">
        <v>82</v>
      </c>
      <c r="AY328" s="19" t="s">
        <v>145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9" t="s">
        <v>80</v>
      </c>
      <c r="BK328" s="192">
        <f>ROUND(I328*H328,2)</f>
        <v>0</v>
      </c>
      <c r="BL328" s="19" t="s">
        <v>251</v>
      </c>
      <c r="BM328" s="191" t="s">
        <v>589</v>
      </c>
    </row>
    <row r="329" spans="2:51" s="15" customFormat="1" ht="11.25">
      <c r="B329" s="216"/>
      <c r="C329" s="217"/>
      <c r="D329" s="195" t="s">
        <v>155</v>
      </c>
      <c r="E329" s="218" t="s">
        <v>21</v>
      </c>
      <c r="F329" s="219" t="s">
        <v>590</v>
      </c>
      <c r="G329" s="217"/>
      <c r="H329" s="218" t="s">
        <v>21</v>
      </c>
      <c r="I329" s="220"/>
      <c r="J329" s="217"/>
      <c r="K329" s="217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155</v>
      </c>
      <c r="AU329" s="225" t="s">
        <v>82</v>
      </c>
      <c r="AV329" s="15" t="s">
        <v>80</v>
      </c>
      <c r="AW329" s="15" t="s">
        <v>34</v>
      </c>
      <c r="AX329" s="15" t="s">
        <v>73</v>
      </c>
      <c r="AY329" s="225" t="s">
        <v>145</v>
      </c>
    </row>
    <row r="330" spans="2:51" s="13" customFormat="1" ht="11.25">
      <c r="B330" s="193"/>
      <c r="C330" s="194"/>
      <c r="D330" s="195" t="s">
        <v>155</v>
      </c>
      <c r="E330" s="196" t="s">
        <v>21</v>
      </c>
      <c r="F330" s="197" t="s">
        <v>591</v>
      </c>
      <c r="G330" s="194"/>
      <c r="H330" s="198">
        <v>194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155</v>
      </c>
      <c r="AU330" s="204" t="s">
        <v>82</v>
      </c>
      <c r="AV330" s="13" t="s">
        <v>82</v>
      </c>
      <c r="AW330" s="13" t="s">
        <v>34</v>
      </c>
      <c r="AX330" s="13" t="s">
        <v>73</v>
      </c>
      <c r="AY330" s="204" t="s">
        <v>145</v>
      </c>
    </row>
    <row r="331" spans="2:51" s="13" customFormat="1" ht="11.25">
      <c r="B331" s="193"/>
      <c r="C331" s="194"/>
      <c r="D331" s="195" t="s">
        <v>155</v>
      </c>
      <c r="E331" s="196" t="s">
        <v>21</v>
      </c>
      <c r="F331" s="197" t="s">
        <v>592</v>
      </c>
      <c r="G331" s="194"/>
      <c r="H331" s="198">
        <v>93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155</v>
      </c>
      <c r="AU331" s="204" t="s">
        <v>82</v>
      </c>
      <c r="AV331" s="13" t="s">
        <v>82</v>
      </c>
      <c r="AW331" s="13" t="s">
        <v>34</v>
      </c>
      <c r="AX331" s="13" t="s">
        <v>73</v>
      </c>
      <c r="AY331" s="204" t="s">
        <v>145</v>
      </c>
    </row>
    <row r="332" spans="2:51" s="13" customFormat="1" ht="11.25">
      <c r="B332" s="193"/>
      <c r="C332" s="194"/>
      <c r="D332" s="195" t="s">
        <v>155</v>
      </c>
      <c r="E332" s="196" t="s">
        <v>21</v>
      </c>
      <c r="F332" s="197" t="s">
        <v>593</v>
      </c>
      <c r="G332" s="194"/>
      <c r="H332" s="198">
        <v>289.63</v>
      </c>
      <c r="I332" s="199"/>
      <c r="J332" s="194"/>
      <c r="K332" s="194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155</v>
      </c>
      <c r="AU332" s="204" t="s">
        <v>82</v>
      </c>
      <c r="AV332" s="13" t="s">
        <v>82</v>
      </c>
      <c r="AW332" s="13" t="s">
        <v>34</v>
      </c>
      <c r="AX332" s="13" t="s">
        <v>73</v>
      </c>
      <c r="AY332" s="204" t="s">
        <v>145</v>
      </c>
    </row>
    <row r="333" spans="2:51" s="14" customFormat="1" ht="11.25">
      <c r="B333" s="205"/>
      <c r="C333" s="206"/>
      <c r="D333" s="195" t="s">
        <v>155</v>
      </c>
      <c r="E333" s="207" t="s">
        <v>21</v>
      </c>
      <c r="F333" s="208" t="s">
        <v>157</v>
      </c>
      <c r="G333" s="206"/>
      <c r="H333" s="209">
        <v>576.63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155</v>
      </c>
      <c r="AU333" s="215" t="s">
        <v>82</v>
      </c>
      <c r="AV333" s="14" t="s">
        <v>153</v>
      </c>
      <c r="AW333" s="14" t="s">
        <v>34</v>
      </c>
      <c r="AX333" s="14" t="s">
        <v>80</v>
      </c>
      <c r="AY333" s="215" t="s">
        <v>145</v>
      </c>
    </row>
    <row r="334" spans="1:65" s="2" customFormat="1" ht="24.2" customHeight="1">
      <c r="A334" s="36"/>
      <c r="B334" s="37"/>
      <c r="C334" s="180" t="s">
        <v>594</v>
      </c>
      <c r="D334" s="180" t="s">
        <v>148</v>
      </c>
      <c r="E334" s="181" t="s">
        <v>595</v>
      </c>
      <c r="F334" s="182" t="s">
        <v>596</v>
      </c>
      <c r="G334" s="183" t="s">
        <v>272</v>
      </c>
      <c r="H334" s="184">
        <v>93</v>
      </c>
      <c r="I334" s="185"/>
      <c r="J334" s="186">
        <f>ROUND(I334*H334,2)</f>
        <v>0</v>
      </c>
      <c r="K334" s="182" t="s">
        <v>152</v>
      </c>
      <c r="L334" s="41"/>
      <c r="M334" s="187" t="s">
        <v>21</v>
      </c>
      <c r="N334" s="188" t="s">
        <v>44</v>
      </c>
      <c r="O334" s="66"/>
      <c r="P334" s="189">
        <f>O334*H334</f>
        <v>0</v>
      </c>
      <c r="Q334" s="189">
        <v>0.0006</v>
      </c>
      <c r="R334" s="189">
        <f>Q334*H334</f>
        <v>0.055799999999999995</v>
      </c>
      <c r="S334" s="189">
        <v>0</v>
      </c>
      <c r="T334" s="190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1" t="s">
        <v>251</v>
      </c>
      <c r="AT334" s="191" t="s">
        <v>148</v>
      </c>
      <c r="AU334" s="191" t="s">
        <v>82</v>
      </c>
      <c r="AY334" s="19" t="s">
        <v>145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9" t="s">
        <v>80</v>
      </c>
      <c r="BK334" s="192">
        <f>ROUND(I334*H334,2)</f>
        <v>0</v>
      </c>
      <c r="BL334" s="19" t="s">
        <v>251</v>
      </c>
      <c r="BM334" s="191" t="s">
        <v>597</v>
      </c>
    </row>
    <row r="335" spans="2:51" s="15" customFormat="1" ht="11.25">
      <c r="B335" s="216"/>
      <c r="C335" s="217"/>
      <c r="D335" s="195" t="s">
        <v>155</v>
      </c>
      <c r="E335" s="218" t="s">
        <v>21</v>
      </c>
      <c r="F335" s="219" t="s">
        <v>590</v>
      </c>
      <c r="G335" s="217"/>
      <c r="H335" s="218" t="s">
        <v>21</v>
      </c>
      <c r="I335" s="220"/>
      <c r="J335" s="217"/>
      <c r="K335" s="217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155</v>
      </c>
      <c r="AU335" s="225" t="s">
        <v>82</v>
      </c>
      <c r="AV335" s="15" t="s">
        <v>80</v>
      </c>
      <c r="AW335" s="15" t="s">
        <v>34</v>
      </c>
      <c r="AX335" s="15" t="s">
        <v>73</v>
      </c>
      <c r="AY335" s="225" t="s">
        <v>145</v>
      </c>
    </row>
    <row r="336" spans="2:51" s="13" customFormat="1" ht="11.25">
      <c r="B336" s="193"/>
      <c r="C336" s="194"/>
      <c r="D336" s="195" t="s">
        <v>155</v>
      </c>
      <c r="E336" s="196" t="s">
        <v>21</v>
      </c>
      <c r="F336" s="197" t="s">
        <v>592</v>
      </c>
      <c r="G336" s="194"/>
      <c r="H336" s="198">
        <v>93</v>
      </c>
      <c r="I336" s="199"/>
      <c r="J336" s="194"/>
      <c r="K336" s="194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155</v>
      </c>
      <c r="AU336" s="204" t="s">
        <v>82</v>
      </c>
      <c r="AV336" s="13" t="s">
        <v>82</v>
      </c>
      <c r="AW336" s="13" t="s">
        <v>34</v>
      </c>
      <c r="AX336" s="13" t="s">
        <v>73</v>
      </c>
      <c r="AY336" s="204" t="s">
        <v>145</v>
      </c>
    </row>
    <row r="337" spans="2:51" s="14" customFormat="1" ht="11.25">
      <c r="B337" s="205"/>
      <c r="C337" s="206"/>
      <c r="D337" s="195" t="s">
        <v>155</v>
      </c>
      <c r="E337" s="207" t="s">
        <v>21</v>
      </c>
      <c r="F337" s="208" t="s">
        <v>157</v>
      </c>
      <c r="G337" s="206"/>
      <c r="H337" s="209">
        <v>93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155</v>
      </c>
      <c r="AU337" s="215" t="s">
        <v>82</v>
      </c>
      <c r="AV337" s="14" t="s">
        <v>153</v>
      </c>
      <c r="AW337" s="14" t="s">
        <v>34</v>
      </c>
      <c r="AX337" s="14" t="s">
        <v>80</v>
      </c>
      <c r="AY337" s="215" t="s">
        <v>145</v>
      </c>
    </row>
    <row r="338" spans="1:65" s="2" customFormat="1" ht="24.2" customHeight="1">
      <c r="A338" s="36"/>
      <c r="B338" s="37"/>
      <c r="C338" s="180" t="s">
        <v>598</v>
      </c>
      <c r="D338" s="180" t="s">
        <v>148</v>
      </c>
      <c r="E338" s="181" t="s">
        <v>599</v>
      </c>
      <c r="F338" s="182" t="s">
        <v>600</v>
      </c>
      <c r="G338" s="183" t="s">
        <v>272</v>
      </c>
      <c r="H338" s="184">
        <v>289.63</v>
      </c>
      <c r="I338" s="185"/>
      <c r="J338" s="186">
        <f>ROUND(I338*H338,2)</f>
        <v>0</v>
      </c>
      <c r="K338" s="182" t="s">
        <v>21</v>
      </c>
      <c r="L338" s="41"/>
      <c r="M338" s="187" t="s">
        <v>21</v>
      </c>
      <c r="N338" s="188" t="s">
        <v>44</v>
      </c>
      <c r="O338" s="66"/>
      <c r="P338" s="189">
        <f>O338*H338</f>
        <v>0</v>
      </c>
      <c r="Q338" s="189">
        <v>0.00043</v>
      </c>
      <c r="R338" s="189">
        <f>Q338*H338</f>
        <v>0.1245409</v>
      </c>
      <c r="S338" s="189">
        <v>0</v>
      </c>
      <c r="T338" s="190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1" t="s">
        <v>251</v>
      </c>
      <c r="AT338" s="191" t="s">
        <v>148</v>
      </c>
      <c r="AU338" s="191" t="s">
        <v>82</v>
      </c>
      <c r="AY338" s="19" t="s">
        <v>145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19" t="s">
        <v>80</v>
      </c>
      <c r="BK338" s="192">
        <f>ROUND(I338*H338,2)</f>
        <v>0</v>
      </c>
      <c r="BL338" s="19" t="s">
        <v>251</v>
      </c>
      <c r="BM338" s="191" t="s">
        <v>601</v>
      </c>
    </row>
    <row r="339" spans="2:51" s="15" customFormat="1" ht="11.25">
      <c r="B339" s="216"/>
      <c r="C339" s="217"/>
      <c r="D339" s="195" t="s">
        <v>155</v>
      </c>
      <c r="E339" s="218" t="s">
        <v>21</v>
      </c>
      <c r="F339" s="219" t="s">
        <v>602</v>
      </c>
      <c r="G339" s="217"/>
      <c r="H339" s="218" t="s">
        <v>21</v>
      </c>
      <c r="I339" s="220"/>
      <c r="J339" s="217"/>
      <c r="K339" s="217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155</v>
      </c>
      <c r="AU339" s="225" t="s">
        <v>82</v>
      </c>
      <c r="AV339" s="15" t="s">
        <v>80</v>
      </c>
      <c r="AW339" s="15" t="s">
        <v>34</v>
      </c>
      <c r="AX339" s="15" t="s">
        <v>73</v>
      </c>
      <c r="AY339" s="225" t="s">
        <v>145</v>
      </c>
    </row>
    <row r="340" spans="2:51" s="13" customFormat="1" ht="11.25">
      <c r="B340" s="193"/>
      <c r="C340" s="194"/>
      <c r="D340" s="195" t="s">
        <v>155</v>
      </c>
      <c r="E340" s="196" t="s">
        <v>21</v>
      </c>
      <c r="F340" s="197" t="s">
        <v>603</v>
      </c>
      <c r="G340" s="194"/>
      <c r="H340" s="198">
        <v>289.63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155</v>
      </c>
      <c r="AU340" s="204" t="s">
        <v>82</v>
      </c>
      <c r="AV340" s="13" t="s">
        <v>82</v>
      </c>
      <c r="AW340" s="13" t="s">
        <v>34</v>
      </c>
      <c r="AX340" s="13" t="s">
        <v>73</v>
      </c>
      <c r="AY340" s="204" t="s">
        <v>145</v>
      </c>
    </row>
    <row r="341" spans="2:51" s="14" customFormat="1" ht="11.25">
      <c r="B341" s="205"/>
      <c r="C341" s="206"/>
      <c r="D341" s="195" t="s">
        <v>155</v>
      </c>
      <c r="E341" s="207" t="s">
        <v>21</v>
      </c>
      <c r="F341" s="208" t="s">
        <v>157</v>
      </c>
      <c r="G341" s="206"/>
      <c r="H341" s="209">
        <v>289.63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155</v>
      </c>
      <c r="AU341" s="215" t="s">
        <v>82</v>
      </c>
      <c r="AV341" s="14" t="s">
        <v>153</v>
      </c>
      <c r="AW341" s="14" t="s">
        <v>34</v>
      </c>
      <c r="AX341" s="14" t="s">
        <v>80</v>
      </c>
      <c r="AY341" s="215" t="s">
        <v>145</v>
      </c>
    </row>
    <row r="342" spans="1:65" s="2" customFormat="1" ht="24.2" customHeight="1">
      <c r="A342" s="36"/>
      <c r="B342" s="37"/>
      <c r="C342" s="180" t="s">
        <v>604</v>
      </c>
      <c r="D342" s="180" t="s">
        <v>148</v>
      </c>
      <c r="E342" s="181" t="s">
        <v>605</v>
      </c>
      <c r="F342" s="182" t="s">
        <v>606</v>
      </c>
      <c r="G342" s="183" t="s">
        <v>173</v>
      </c>
      <c r="H342" s="184">
        <v>138.355</v>
      </c>
      <c r="I342" s="185"/>
      <c r="J342" s="186">
        <f>ROUND(I342*H342,2)</f>
        <v>0</v>
      </c>
      <c r="K342" s="182" t="s">
        <v>152</v>
      </c>
      <c r="L342" s="41"/>
      <c r="M342" s="187" t="s">
        <v>21</v>
      </c>
      <c r="N342" s="188" t="s">
        <v>44</v>
      </c>
      <c r="O342" s="66"/>
      <c r="P342" s="189">
        <f>O342*H342</f>
        <v>0</v>
      </c>
      <c r="Q342" s="189">
        <v>0.0108</v>
      </c>
      <c r="R342" s="189">
        <f>Q342*H342</f>
        <v>1.494234</v>
      </c>
      <c r="S342" s="189">
        <v>0</v>
      </c>
      <c r="T342" s="19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1" t="s">
        <v>251</v>
      </c>
      <c r="AT342" s="191" t="s">
        <v>148</v>
      </c>
      <c r="AU342" s="191" t="s">
        <v>82</v>
      </c>
      <c r="AY342" s="19" t="s">
        <v>145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80</v>
      </c>
      <c r="BK342" s="192">
        <f>ROUND(I342*H342,2)</f>
        <v>0</v>
      </c>
      <c r="BL342" s="19" t="s">
        <v>251</v>
      </c>
      <c r="BM342" s="191" t="s">
        <v>607</v>
      </c>
    </row>
    <row r="343" spans="2:51" s="15" customFormat="1" ht="11.25">
      <c r="B343" s="216"/>
      <c r="C343" s="217"/>
      <c r="D343" s="195" t="s">
        <v>155</v>
      </c>
      <c r="E343" s="218" t="s">
        <v>21</v>
      </c>
      <c r="F343" s="219" t="s">
        <v>608</v>
      </c>
      <c r="G343" s="217"/>
      <c r="H343" s="218" t="s">
        <v>21</v>
      </c>
      <c r="I343" s="220"/>
      <c r="J343" s="217"/>
      <c r="K343" s="217"/>
      <c r="L343" s="221"/>
      <c r="M343" s="222"/>
      <c r="N343" s="223"/>
      <c r="O343" s="223"/>
      <c r="P343" s="223"/>
      <c r="Q343" s="223"/>
      <c r="R343" s="223"/>
      <c r="S343" s="223"/>
      <c r="T343" s="224"/>
      <c r="AT343" s="225" t="s">
        <v>155</v>
      </c>
      <c r="AU343" s="225" t="s">
        <v>82</v>
      </c>
      <c r="AV343" s="15" t="s">
        <v>80</v>
      </c>
      <c r="AW343" s="15" t="s">
        <v>34</v>
      </c>
      <c r="AX343" s="15" t="s">
        <v>73</v>
      </c>
      <c r="AY343" s="225" t="s">
        <v>145</v>
      </c>
    </row>
    <row r="344" spans="2:51" s="13" customFormat="1" ht="11.25">
      <c r="B344" s="193"/>
      <c r="C344" s="194"/>
      <c r="D344" s="195" t="s">
        <v>155</v>
      </c>
      <c r="E344" s="196" t="s">
        <v>21</v>
      </c>
      <c r="F344" s="197" t="s">
        <v>609</v>
      </c>
      <c r="G344" s="194"/>
      <c r="H344" s="198">
        <v>20.445</v>
      </c>
      <c r="I344" s="199"/>
      <c r="J344" s="194"/>
      <c r="K344" s="194"/>
      <c r="L344" s="200"/>
      <c r="M344" s="201"/>
      <c r="N344" s="202"/>
      <c r="O344" s="202"/>
      <c r="P344" s="202"/>
      <c r="Q344" s="202"/>
      <c r="R344" s="202"/>
      <c r="S344" s="202"/>
      <c r="T344" s="203"/>
      <c r="AT344" s="204" t="s">
        <v>155</v>
      </c>
      <c r="AU344" s="204" t="s">
        <v>82</v>
      </c>
      <c r="AV344" s="13" t="s">
        <v>82</v>
      </c>
      <c r="AW344" s="13" t="s">
        <v>34</v>
      </c>
      <c r="AX344" s="13" t="s">
        <v>73</v>
      </c>
      <c r="AY344" s="204" t="s">
        <v>145</v>
      </c>
    </row>
    <row r="345" spans="2:51" s="13" customFormat="1" ht="11.25">
      <c r="B345" s="193"/>
      <c r="C345" s="194"/>
      <c r="D345" s="195" t="s">
        <v>155</v>
      </c>
      <c r="E345" s="196" t="s">
        <v>21</v>
      </c>
      <c r="F345" s="197" t="s">
        <v>610</v>
      </c>
      <c r="G345" s="194"/>
      <c r="H345" s="198">
        <v>32.55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155</v>
      </c>
      <c r="AU345" s="204" t="s">
        <v>82</v>
      </c>
      <c r="AV345" s="13" t="s">
        <v>82</v>
      </c>
      <c r="AW345" s="13" t="s">
        <v>34</v>
      </c>
      <c r="AX345" s="13" t="s">
        <v>73</v>
      </c>
      <c r="AY345" s="204" t="s">
        <v>145</v>
      </c>
    </row>
    <row r="346" spans="2:51" s="13" customFormat="1" ht="11.25">
      <c r="B346" s="193"/>
      <c r="C346" s="194"/>
      <c r="D346" s="195" t="s">
        <v>155</v>
      </c>
      <c r="E346" s="196" t="s">
        <v>21</v>
      </c>
      <c r="F346" s="197" t="s">
        <v>611</v>
      </c>
      <c r="G346" s="194"/>
      <c r="H346" s="198">
        <v>85.36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155</v>
      </c>
      <c r="AU346" s="204" t="s">
        <v>82</v>
      </c>
      <c r="AV346" s="13" t="s">
        <v>82</v>
      </c>
      <c r="AW346" s="13" t="s">
        <v>34</v>
      </c>
      <c r="AX346" s="13" t="s">
        <v>73</v>
      </c>
      <c r="AY346" s="204" t="s">
        <v>145</v>
      </c>
    </row>
    <row r="347" spans="2:51" s="14" customFormat="1" ht="11.25">
      <c r="B347" s="205"/>
      <c r="C347" s="206"/>
      <c r="D347" s="195" t="s">
        <v>155</v>
      </c>
      <c r="E347" s="207" t="s">
        <v>21</v>
      </c>
      <c r="F347" s="208" t="s">
        <v>157</v>
      </c>
      <c r="G347" s="206"/>
      <c r="H347" s="209">
        <v>138.355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155</v>
      </c>
      <c r="AU347" s="215" t="s">
        <v>82</v>
      </c>
      <c r="AV347" s="14" t="s">
        <v>153</v>
      </c>
      <c r="AW347" s="14" t="s">
        <v>34</v>
      </c>
      <c r="AX347" s="14" t="s">
        <v>80</v>
      </c>
      <c r="AY347" s="215" t="s">
        <v>145</v>
      </c>
    </row>
    <row r="348" spans="1:65" s="2" customFormat="1" ht="24.2" customHeight="1">
      <c r="A348" s="36"/>
      <c r="B348" s="37"/>
      <c r="C348" s="180" t="s">
        <v>612</v>
      </c>
      <c r="D348" s="180" t="s">
        <v>148</v>
      </c>
      <c r="E348" s="181" t="s">
        <v>613</v>
      </c>
      <c r="F348" s="182" t="s">
        <v>614</v>
      </c>
      <c r="G348" s="183" t="s">
        <v>272</v>
      </c>
      <c r="H348" s="184">
        <v>837</v>
      </c>
      <c r="I348" s="185"/>
      <c r="J348" s="186">
        <f>ROUND(I348*H348,2)</f>
        <v>0</v>
      </c>
      <c r="K348" s="182" t="s">
        <v>152</v>
      </c>
      <c r="L348" s="41"/>
      <c r="M348" s="187" t="s">
        <v>21</v>
      </c>
      <c r="N348" s="188" t="s">
        <v>44</v>
      </c>
      <c r="O348" s="66"/>
      <c r="P348" s="189">
        <f>O348*H348</f>
        <v>0</v>
      </c>
      <c r="Q348" s="189">
        <v>0</v>
      </c>
      <c r="R348" s="189">
        <f>Q348*H348</f>
        <v>0</v>
      </c>
      <c r="S348" s="189">
        <v>0</v>
      </c>
      <c r="T348" s="190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1" t="s">
        <v>251</v>
      </c>
      <c r="AT348" s="191" t="s">
        <v>148</v>
      </c>
      <c r="AU348" s="191" t="s">
        <v>82</v>
      </c>
      <c r="AY348" s="19" t="s">
        <v>145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9" t="s">
        <v>80</v>
      </c>
      <c r="BK348" s="192">
        <f>ROUND(I348*H348,2)</f>
        <v>0</v>
      </c>
      <c r="BL348" s="19" t="s">
        <v>251</v>
      </c>
      <c r="BM348" s="191" t="s">
        <v>615</v>
      </c>
    </row>
    <row r="349" spans="2:51" s="15" customFormat="1" ht="11.25">
      <c r="B349" s="216"/>
      <c r="C349" s="217"/>
      <c r="D349" s="195" t="s">
        <v>155</v>
      </c>
      <c r="E349" s="218" t="s">
        <v>21</v>
      </c>
      <c r="F349" s="219" t="s">
        <v>608</v>
      </c>
      <c r="G349" s="217"/>
      <c r="H349" s="218" t="s">
        <v>21</v>
      </c>
      <c r="I349" s="220"/>
      <c r="J349" s="217"/>
      <c r="K349" s="217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155</v>
      </c>
      <c r="AU349" s="225" t="s">
        <v>82</v>
      </c>
      <c r="AV349" s="15" t="s">
        <v>80</v>
      </c>
      <c r="AW349" s="15" t="s">
        <v>34</v>
      </c>
      <c r="AX349" s="15" t="s">
        <v>73</v>
      </c>
      <c r="AY349" s="225" t="s">
        <v>145</v>
      </c>
    </row>
    <row r="350" spans="2:51" s="13" customFormat="1" ht="11.25">
      <c r="B350" s="193"/>
      <c r="C350" s="194"/>
      <c r="D350" s="195" t="s">
        <v>155</v>
      </c>
      <c r="E350" s="196" t="s">
        <v>21</v>
      </c>
      <c r="F350" s="197" t="s">
        <v>616</v>
      </c>
      <c r="G350" s="194"/>
      <c r="H350" s="198">
        <v>174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155</v>
      </c>
      <c r="AU350" s="204" t="s">
        <v>82</v>
      </c>
      <c r="AV350" s="13" t="s">
        <v>82</v>
      </c>
      <c r="AW350" s="13" t="s">
        <v>34</v>
      </c>
      <c r="AX350" s="13" t="s">
        <v>73</v>
      </c>
      <c r="AY350" s="204" t="s">
        <v>145</v>
      </c>
    </row>
    <row r="351" spans="2:51" s="13" customFormat="1" ht="11.25">
      <c r="B351" s="193"/>
      <c r="C351" s="194"/>
      <c r="D351" s="195" t="s">
        <v>155</v>
      </c>
      <c r="E351" s="196" t="s">
        <v>21</v>
      </c>
      <c r="F351" s="197" t="s">
        <v>617</v>
      </c>
      <c r="G351" s="194"/>
      <c r="H351" s="198">
        <v>372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155</v>
      </c>
      <c r="AU351" s="204" t="s">
        <v>82</v>
      </c>
      <c r="AV351" s="13" t="s">
        <v>82</v>
      </c>
      <c r="AW351" s="13" t="s">
        <v>34</v>
      </c>
      <c r="AX351" s="13" t="s">
        <v>73</v>
      </c>
      <c r="AY351" s="204" t="s">
        <v>145</v>
      </c>
    </row>
    <row r="352" spans="2:51" s="13" customFormat="1" ht="11.25">
      <c r="B352" s="193"/>
      <c r="C352" s="194"/>
      <c r="D352" s="195" t="s">
        <v>155</v>
      </c>
      <c r="E352" s="196" t="s">
        <v>21</v>
      </c>
      <c r="F352" s="197" t="s">
        <v>618</v>
      </c>
      <c r="G352" s="194"/>
      <c r="H352" s="198">
        <v>291</v>
      </c>
      <c r="I352" s="199"/>
      <c r="J352" s="194"/>
      <c r="K352" s="194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155</v>
      </c>
      <c r="AU352" s="204" t="s">
        <v>82</v>
      </c>
      <c r="AV352" s="13" t="s">
        <v>82</v>
      </c>
      <c r="AW352" s="13" t="s">
        <v>34</v>
      </c>
      <c r="AX352" s="13" t="s">
        <v>73</v>
      </c>
      <c r="AY352" s="204" t="s">
        <v>145</v>
      </c>
    </row>
    <row r="353" spans="2:51" s="14" customFormat="1" ht="11.25">
      <c r="B353" s="205"/>
      <c r="C353" s="206"/>
      <c r="D353" s="195" t="s">
        <v>155</v>
      </c>
      <c r="E353" s="207" t="s">
        <v>21</v>
      </c>
      <c r="F353" s="208" t="s">
        <v>157</v>
      </c>
      <c r="G353" s="206"/>
      <c r="H353" s="209">
        <v>837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155</v>
      </c>
      <c r="AU353" s="215" t="s">
        <v>82</v>
      </c>
      <c r="AV353" s="14" t="s">
        <v>153</v>
      </c>
      <c r="AW353" s="14" t="s">
        <v>34</v>
      </c>
      <c r="AX353" s="14" t="s">
        <v>80</v>
      </c>
      <c r="AY353" s="215" t="s">
        <v>145</v>
      </c>
    </row>
    <row r="354" spans="1:65" s="2" customFormat="1" ht="37.9" customHeight="1">
      <c r="A354" s="36"/>
      <c r="B354" s="37"/>
      <c r="C354" s="180" t="s">
        <v>619</v>
      </c>
      <c r="D354" s="180" t="s">
        <v>148</v>
      </c>
      <c r="E354" s="181" t="s">
        <v>620</v>
      </c>
      <c r="F354" s="182" t="s">
        <v>621</v>
      </c>
      <c r="G354" s="183" t="s">
        <v>173</v>
      </c>
      <c r="H354" s="184">
        <v>2544.236</v>
      </c>
      <c r="I354" s="185"/>
      <c r="J354" s="186">
        <f>ROUND(I354*H354,2)</f>
        <v>0</v>
      </c>
      <c r="K354" s="182" t="s">
        <v>152</v>
      </c>
      <c r="L354" s="41"/>
      <c r="M354" s="187" t="s">
        <v>21</v>
      </c>
      <c r="N354" s="188" t="s">
        <v>44</v>
      </c>
      <c r="O354" s="66"/>
      <c r="P354" s="189">
        <f>O354*H354</f>
        <v>0</v>
      </c>
      <c r="Q354" s="189">
        <v>0.00018</v>
      </c>
      <c r="R354" s="189">
        <f>Q354*H354</f>
        <v>0.45796248</v>
      </c>
      <c r="S354" s="189">
        <v>0</v>
      </c>
      <c r="T354" s="190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91" t="s">
        <v>251</v>
      </c>
      <c r="AT354" s="191" t="s">
        <v>148</v>
      </c>
      <c r="AU354" s="191" t="s">
        <v>82</v>
      </c>
      <c r="AY354" s="19" t="s">
        <v>145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9" t="s">
        <v>80</v>
      </c>
      <c r="BK354" s="192">
        <f>ROUND(I354*H354,2)</f>
        <v>0</v>
      </c>
      <c r="BL354" s="19" t="s">
        <v>251</v>
      </c>
      <c r="BM354" s="191" t="s">
        <v>622</v>
      </c>
    </row>
    <row r="355" spans="2:51" s="15" customFormat="1" ht="11.25">
      <c r="B355" s="216"/>
      <c r="C355" s="217"/>
      <c r="D355" s="195" t="s">
        <v>155</v>
      </c>
      <c r="E355" s="218" t="s">
        <v>21</v>
      </c>
      <c r="F355" s="219" t="s">
        <v>425</v>
      </c>
      <c r="G355" s="217"/>
      <c r="H355" s="218" t="s">
        <v>21</v>
      </c>
      <c r="I355" s="220"/>
      <c r="J355" s="217"/>
      <c r="K355" s="217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155</v>
      </c>
      <c r="AU355" s="225" t="s">
        <v>82</v>
      </c>
      <c r="AV355" s="15" t="s">
        <v>80</v>
      </c>
      <c r="AW355" s="15" t="s">
        <v>34</v>
      </c>
      <c r="AX355" s="15" t="s">
        <v>73</v>
      </c>
      <c r="AY355" s="225" t="s">
        <v>145</v>
      </c>
    </row>
    <row r="356" spans="2:51" s="15" customFormat="1" ht="11.25">
      <c r="B356" s="216"/>
      <c r="C356" s="217"/>
      <c r="D356" s="195" t="s">
        <v>155</v>
      </c>
      <c r="E356" s="218" t="s">
        <v>21</v>
      </c>
      <c r="F356" s="219" t="s">
        <v>623</v>
      </c>
      <c r="G356" s="217"/>
      <c r="H356" s="218" t="s">
        <v>21</v>
      </c>
      <c r="I356" s="220"/>
      <c r="J356" s="217"/>
      <c r="K356" s="217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155</v>
      </c>
      <c r="AU356" s="225" t="s">
        <v>82</v>
      </c>
      <c r="AV356" s="15" t="s">
        <v>80</v>
      </c>
      <c r="AW356" s="15" t="s">
        <v>34</v>
      </c>
      <c r="AX356" s="15" t="s">
        <v>73</v>
      </c>
      <c r="AY356" s="225" t="s">
        <v>145</v>
      </c>
    </row>
    <row r="357" spans="2:51" s="13" customFormat="1" ht="11.25">
      <c r="B357" s="193"/>
      <c r="C357" s="194"/>
      <c r="D357" s="195" t="s">
        <v>155</v>
      </c>
      <c r="E357" s="196" t="s">
        <v>21</v>
      </c>
      <c r="F357" s="197" t="s">
        <v>426</v>
      </c>
      <c r="G357" s="194"/>
      <c r="H357" s="198">
        <v>3843.996</v>
      </c>
      <c r="I357" s="199"/>
      <c r="J357" s="194"/>
      <c r="K357" s="194"/>
      <c r="L357" s="200"/>
      <c r="M357" s="201"/>
      <c r="N357" s="202"/>
      <c r="O357" s="202"/>
      <c r="P357" s="202"/>
      <c r="Q357" s="202"/>
      <c r="R357" s="202"/>
      <c r="S357" s="202"/>
      <c r="T357" s="203"/>
      <c r="AT357" s="204" t="s">
        <v>155</v>
      </c>
      <c r="AU357" s="204" t="s">
        <v>82</v>
      </c>
      <c r="AV357" s="13" t="s">
        <v>82</v>
      </c>
      <c r="AW357" s="13" t="s">
        <v>34</v>
      </c>
      <c r="AX357" s="13" t="s">
        <v>73</v>
      </c>
      <c r="AY357" s="204" t="s">
        <v>145</v>
      </c>
    </row>
    <row r="358" spans="2:51" s="13" customFormat="1" ht="11.25">
      <c r="B358" s="193"/>
      <c r="C358" s="194"/>
      <c r="D358" s="195" t="s">
        <v>155</v>
      </c>
      <c r="E358" s="196" t="s">
        <v>21</v>
      </c>
      <c r="F358" s="197" t="s">
        <v>570</v>
      </c>
      <c r="G358" s="194"/>
      <c r="H358" s="198">
        <v>145.5</v>
      </c>
      <c r="I358" s="199"/>
      <c r="J358" s="194"/>
      <c r="K358" s="194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155</v>
      </c>
      <c r="AU358" s="204" t="s">
        <v>82</v>
      </c>
      <c r="AV358" s="13" t="s">
        <v>82</v>
      </c>
      <c r="AW358" s="13" t="s">
        <v>34</v>
      </c>
      <c r="AX358" s="13" t="s">
        <v>73</v>
      </c>
      <c r="AY358" s="204" t="s">
        <v>145</v>
      </c>
    </row>
    <row r="359" spans="2:51" s="13" customFormat="1" ht="11.25">
      <c r="B359" s="193"/>
      <c r="C359" s="194"/>
      <c r="D359" s="195" t="s">
        <v>155</v>
      </c>
      <c r="E359" s="196" t="s">
        <v>21</v>
      </c>
      <c r="F359" s="197" t="s">
        <v>427</v>
      </c>
      <c r="G359" s="194"/>
      <c r="H359" s="198">
        <v>-515.26</v>
      </c>
      <c r="I359" s="199"/>
      <c r="J359" s="194"/>
      <c r="K359" s="194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155</v>
      </c>
      <c r="AU359" s="204" t="s">
        <v>82</v>
      </c>
      <c r="AV359" s="13" t="s">
        <v>82</v>
      </c>
      <c r="AW359" s="13" t="s">
        <v>34</v>
      </c>
      <c r="AX359" s="13" t="s">
        <v>73</v>
      </c>
      <c r="AY359" s="204" t="s">
        <v>145</v>
      </c>
    </row>
    <row r="360" spans="2:51" s="16" customFormat="1" ht="11.25">
      <c r="B360" s="226"/>
      <c r="C360" s="227"/>
      <c r="D360" s="195" t="s">
        <v>155</v>
      </c>
      <c r="E360" s="228" t="s">
        <v>21</v>
      </c>
      <c r="F360" s="229" t="s">
        <v>179</v>
      </c>
      <c r="G360" s="227"/>
      <c r="H360" s="230">
        <v>3474.236</v>
      </c>
      <c r="I360" s="231"/>
      <c r="J360" s="227"/>
      <c r="K360" s="227"/>
      <c r="L360" s="232"/>
      <c r="M360" s="233"/>
      <c r="N360" s="234"/>
      <c r="O360" s="234"/>
      <c r="P360" s="234"/>
      <c r="Q360" s="234"/>
      <c r="R360" s="234"/>
      <c r="S360" s="234"/>
      <c r="T360" s="235"/>
      <c r="AT360" s="236" t="s">
        <v>155</v>
      </c>
      <c r="AU360" s="236" t="s">
        <v>82</v>
      </c>
      <c r="AV360" s="16" t="s">
        <v>162</v>
      </c>
      <c r="AW360" s="16" t="s">
        <v>34</v>
      </c>
      <c r="AX360" s="16" t="s">
        <v>73</v>
      </c>
      <c r="AY360" s="236" t="s">
        <v>145</v>
      </c>
    </row>
    <row r="361" spans="2:51" s="15" customFormat="1" ht="11.25">
      <c r="B361" s="216"/>
      <c r="C361" s="217"/>
      <c r="D361" s="195" t="s">
        <v>155</v>
      </c>
      <c r="E361" s="218" t="s">
        <v>21</v>
      </c>
      <c r="F361" s="219" t="s">
        <v>624</v>
      </c>
      <c r="G361" s="217"/>
      <c r="H361" s="218" t="s">
        <v>21</v>
      </c>
      <c r="I361" s="220"/>
      <c r="J361" s="217"/>
      <c r="K361" s="217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155</v>
      </c>
      <c r="AU361" s="225" t="s">
        <v>82</v>
      </c>
      <c r="AV361" s="15" t="s">
        <v>80</v>
      </c>
      <c r="AW361" s="15" t="s">
        <v>34</v>
      </c>
      <c r="AX361" s="15" t="s">
        <v>73</v>
      </c>
      <c r="AY361" s="225" t="s">
        <v>145</v>
      </c>
    </row>
    <row r="362" spans="2:51" s="13" customFormat="1" ht="11.25">
      <c r="B362" s="193"/>
      <c r="C362" s="194"/>
      <c r="D362" s="195" t="s">
        <v>155</v>
      </c>
      <c r="E362" s="196" t="s">
        <v>21</v>
      </c>
      <c r="F362" s="197" t="s">
        <v>625</v>
      </c>
      <c r="G362" s="194"/>
      <c r="H362" s="198">
        <v>-930</v>
      </c>
      <c r="I362" s="199"/>
      <c r="J362" s="194"/>
      <c r="K362" s="194"/>
      <c r="L362" s="200"/>
      <c r="M362" s="201"/>
      <c r="N362" s="202"/>
      <c r="O362" s="202"/>
      <c r="P362" s="202"/>
      <c r="Q362" s="202"/>
      <c r="R362" s="202"/>
      <c r="S362" s="202"/>
      <c r="T362" s="203"/>
      <c r="AT362" s="204" t="s">
        <v>155</v>
      </c>
      <c r="AU362" s="204" t="s">
        <v>82</v>
      </c>
      <c r="AV362" s="13" t="s">
        <v>82</v>
      </c>
      <c r="AW362" s="13" t="s">
        <v>34</v>
      </c>
      <c r="AX362" s="13" t="s">
        <v>73</v>
      </c>
      <c r="AY362" s="204" t="s">
        <v>145</v>
      </c>
    </row>
    <row r="363" spans="2:51" s="16" customFormat="1" ht="11.25">
      <c r="B363" s="226"/>
      <c r="C363" s="227"/>
      <c r="D363" s="195" t="s">
        <v>155</v>
      </c>
      <c r="E363" s="228" t="s">
        <v>21</v>
      </c>
      <c r="F363" s="229" t="s">
        <v>179</v>
      </c>
      <c r="G363" s="227"/>
      <c r="H363" s="230">
        <v>-930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AT363" s="236" t="s">
        <v>155</v>
      </c>
      <c r="AU363" s="236" t="s">
        <v>82</v>
      </c>
      <c r="AV363" s="16" t="s">
        <v>162</v>
      </c>
      <c r="AW363" s="16" t="s">
        <v>34</v>
      </c>
      <c r="AX363" s="16" t="s">
        <v>73</v>
      </c>
      <c r="AY363" s="236" t="s">
        <v>145</v>
      </c>
    </row>
    <row r="364" spans="2:51" s="14" customFormat="1" ht="11.25">
      <c r="B364" s="205"/>
      <c r="C364" s="206"/>
      <c r="D364" s="195" t="s">
        <v>155</v>
      </c>
      <c r="E364" s="207" t="s">
        <v>21</v>
      </c>
      <c r="F364" s="208" t="s">
        <v>157</v>
      </c>
      <c r="G364" s="206"/>
      <c r="H364" s="209">
        <v>2544.236</v>
      </c>
      <c r="I364" s="210"/>
      <c r="J364" s="206"/>
      <c r="K364" s="206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155</v>
      </c>
      <c r="AU364" s="215" t="s">
        <v>82</v>
      </c>
      <c r="AV364" s="14" t="s">
        <v>153</v>
      </c>
      <c r="AW364" s="14" t="s">
        <v>34</v>
      </c>
      <c r="AX364" s="14" t="s">
        <v>80</v>
      </c>
      <c r="AY364" s="215" t="s">
        <v>145</v>
      </c>
    </row>
    <row r="365" spans="1:65" s="2" customFormat="1" ht="37.9" customHeight="1">
      <c r="A365" s="36"/>
      <c r="B365" s="37"/>
      <c r="C365" s="180" t="s">
        <v>626</v>
      </c>
      <c r="D365" s="180" t="s">
        <v>148</v>
      </c>
      <c r="E365" s="181" t="s">
        <v>627</v>
      </c>
      <c r="F365" s="182" t="s">
        <v>628</v>
      </c>
      <c r="G365" s="183" t="s">
        <v>173</v>
      </c>
      <c r="H365" s="184">
        <v>800</v>
      </c>
      <c r="I365" s="185"/>
      <c r="J365" s="186">
        <f>ROUND(I365*H365,2)</f>
        <v>0</v>
      </c>
      <c r="K365" s="182" t="s">
        <v>152</v>
      </c>
      <c r="L365" s="41"/>
      <c r="M365" s="187" t="s">
        <v>21</v>
      </c>
      <c r="N365" s="188" t="s">
        <v>44</v>
      </c>
      <c r="O365" s="66"/>
      <c r="P365" s="189">
        <f>O365*H365</f>
        <v>0</v>
      </c>
      <c r="Q365" s="189">
        <v>0.00036</v>
      </c>
      <c r="R365" s="189">
        <f>Q365*H365</f>
        <v>0.28800000000000003</v>
      </c>
      <c r="S365" s="189">
        <v>0</v>
      </c>
      <c r="T365" s="190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1" t="s">
        <v>251</v>
      </c>
      <c r="AT365" s="191" t="s">
        <v>148</v>
      </c>
      <c r="AU365" s="191" t="s">
        <v>82</v>
      </c>
      <c r="AY365" s="19" t="s">
        <v>145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9" t="s">
        <v>80</v>
      </c>
      <c r="BK365" s="192">
        <f>ROUND(I365*H365,2)</f>
        <v>0</v>
      </c>
      <c r="BL365" s="19" t="s">
        <v>251</v>
      </c>
      <c r="BM365" s="191" t="s">
        <v>629</v>
      </c>
    </row>
    <row r="366" spans="2:51" s="15" customFormat="1" ht="11.25">
      <c r="B366" s="216"/>
      <c r="C366" s="217"/>
      <c r="D366" s="195" t="s">
        <v>155</v>
      </c>
      <c r="E366" s="218" t="s">
        <v>21</v>
      </c>
      <c r="F366" s="219" t="s">
        <v>425</v>
      </c>
      <c r="G366" s="217"/>
      <c r="H366" s="218" t="s">
        <v>21</v>
      </c>
      <c r="I366" s="220"/>
      <c r="J366" s="217"/>
      <c r="K366" s="217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155</v>
      </c>
      <c r="AU366" s="225" t="s">
        <v>82</v>
      </c>
      <c r="AV366" s="15" t="s">
        <v>80</v>
      </c>
      <c r="AW366" s="15" t="s">
        <v>34</v>
      </c>
      <c r="AX366" s="15" t="s">
        <v>73</v>
      </c>
      <c r="AY366" s="225" t="s">
        <v>145</v>
      </c>
    </row>
    <row r="367" spans="2:51" s="13" customFormat="1" ht="11.25">
      <c r="B367" s="193"/>
      <c r="C367" s="194"/>
      <c r="D367" s="195" t="s">
        <v>155</v>
      </c>
      <c r="E367" s="196" t="s">
        <v>21</v>
      </c>
      <c r="F367" s="197" t="s">
        <v>630</v>
      </c>
      <c r="G367" s="194"/>
      <c r="H367" s="198">
        <v>800</v>
      </c>
      <c r="I367" s="199"/>
      <c r="J367" s="194"/>
      <c r="K367" s="194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155</v>
      </c>
      <c r="AU367" s="204" t="s">
        <v>82</v>
      </c>
      <c r="AV367" s="13" t="s">
        <v>82</v>
      </c>
      <c r="AW367" s="13" t="s">
        <v>34</v>
      </c>
      <c r="AX367" s="13" t="s">
        <v>73</v>
      </c>
      <c r="AY367" s="204" t="s">
        <v>145</v>
      </c>
    </row>
    <row r="368" spans="2:51" s="14" customFormat="1" ht="11.25">
      <c r="B368" s="205"/>
      <c r="C368" s="206"/>
      <c r="D368" s="195" t="s">
        <v>155</v>
      </c>
      <c r="E368" s="207" t="s">
        <v>21</v>
      </c>
      <c r="F368" s="208" t="s">
        <v>157</v>
      </c>
      <c r="G368" s="206"/>
      <c r="H368" s="209">
        <v>800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155</v>
      </c>
      <c r="AU368" s="215" t="s">
        <v>82</v>
      </c>
      <c r="AV368" s="14" t="s">
        <v>153</v>
      </c>
      <c r="AW368" s="14" t="s">
        <v>34</v>
      </c>
      <c r="AX368" s="14" t="s">
        <v>80</v>
      </c>
      <c r="AY368" s="215" t="s">
        <v>145</v>
      </c>
    </row>
    <row r="369" spans="1:65" s="2" customFormat="1" ht="37.9" customHeight="1">
      <c r="A369" s="36"/>
      <c r="B369" s="37"/>
      <c r="C369" s="180" t="s">
        <v>631</v>
      </c>
      <c r="D369" s="180" t="s">
        <v>148</v>
      </c>
      <c r="E369" s="181" t="s">
        <v>632</v>
      </c>
      <c r="F369" s="182" t="s">
        <v>633</v>
      </c>
      <c r="G369" s="183" t="s">
        <v>173</v>
      </c>
      <c r="H369" s="184">
        <v>135.682</v>
      </c>
      <c r="I369" s="185"/>
      <c r="J369" s="186">
        <f>ROUND(I369*H369,2)</f>
        <v>0</v>
      </c>
      <c r="K369" s="182" t="s">
        <v>152</v>
      </c>
      <c r="L369" s="41"/>
      <c r="M369" s="187" t="s">
        <v>21</v>
      </c>
      <c r="N369" s="188" t="s">
        <v>44</v>
      </c>
      <c r="O369" s="66"/>
      <c r="P369" s="189">
        <f>O369*H369</f>
        <v>0</v>
      </c>
      <c r="Q369" s="189">
        <v>0.00054</v>
      </c>
      <c r="R369" s="189">
        <f>Q369*H369</f>
        <v>0.07326827999999999</v>
      </c>
      <c r="S369" s="189">
        <v>0</v>
      </c>
      <c r="T369" s="190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1" t="s">
        <v>251</v>
      </c>
      <c r="AT369" s="191" t="s">
        <v>148</v>
      </c>
      <c r="AU369" s="191" t="s">
        <v>82</v>
      </c>
      <c r="AY369" s="19" t="s">
        <v>145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80</v>
      </c>
      <c r="BK369" s="192">
        <f>ROUND(I369*H369,2)</f>
        <v>0</v>
      </c>
      <c r="BL369" s="19" t="s">
        <v>251</v>
      </c>
      <c r="BM369" s="191" t="s">
        <v>634</v>
      </c>
    </row>
    <row r="370" spans="1:65" s="2" customFormat="1" ht="14.45" customHeight="1">
      <c r="A370" s="36"/>
      <c r="B370" s="37"/>
      <c r="C370" s="240" t="s">
        <v>635</v>
      </c>
      <c r="D370" s="240" t="s">
        <v>404</v>
      </c>
      <c r="E370" s="241" t="s">
        <v>636</v>
      </c>
      <c r="F370" s="242" t="s">
        <v>637</v>
      </c>
      <c r="G370" s="243" t="s">
        <v>173</v>
      </c>
      <c r="H370" s="244">
        <v>3995.371</v>
      </c>
      <c r="I370" s="245"/>
      <c r="J370" s="246">
        <f>ROUND(I370*H370,2)</f>
        <v>0</v>
      </c>
      <c r="K370" s="242" t="s">
        <v>152</v>
      </c>
      <c r="L370" s="247"/>
      <c r="M370" s="248" t="s">
        <v>21</v>
      </c>
      <c r="N370" s="249" t="s">
        <v>44</v>
      </c>
      <c r="O370" s="66"/>
      <c r="P370" s="189">
        <f>O370*H370</f>
        <v>0</v>
      </c>
      <c r="Q370" s="189">
        <v>0.0019</v>
      </c>
      <c r="R370" s="189">
        <f>Q370*H370</f>
        <v>7.5912049</v>
      </c>
      <c r="S370" s="189">
        <v>0</v>
      </c>
      <c r="T370" s="190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1" t="s">
        <v>355</v>
      </c>
      <c r="AT370" s="191" t="s">
        <v>404</v>
      </c>
      <c r="AU370" s="191" t="s">
        <v>82</v>
      </c>
      <c r="AY370" s="19" t="s">
        <v>145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19" t="s">
        <v>80</v>
      </c>
      <c r="BK370" s="192">
        <f>ROUND(I370*H370,2)</f>
        <v>0</v>
      </c>
      <c r="BL370" s="19" t="s">
        <v>251</v>
      </c>
      <c r="BM370" s="191" t="s">
        <v>638</v>
      </c>
    </row>
    <row r="371" spans="2:51" s="13" customFormat="1" ht="11.25">
      <c r="B371" s="193"/>
      <c r="C371" s="194"/>
      <c r="D371" s="195" t="s">
        <v>155</v>
      </c>
      <c r="E371" s="194"/>
      <c r="F371" s="197" t="s">
        <v>585</v>
      </c>
      <c r="G371" s="194"/>
      <c r="H371" s="198">
        <v>3995.371</v>
      </c>
      <c r="I371" s="199"/>
      <c r="J371" s="194"/>
      <c r="K371" s="194"/>
      <c r="L371" s="200"/>
      <c r="M371" s="201"/>
      <c r="N371" s="202"/>
      <c r="O371" s="202"/>
      <c r="P371" s="202"/>
      <c r="Q371" s="202"/>
      <c r="R371" s="202"/>
      <c r="S371" s="202"/>
      <c r="T371" s="203"/>
      <c r="AT371" s="204" t="s">
        <v>155</v>
      </c>
      <c r="AU371" s="204" t="s">
        <v>82</v>
      </c>
      <c r="AV371" s="13" t="s">
        <v>82</v>
      </c>
      <c r="AW371" s="13" t="s">
        <v>4</v>
      </c>
      <c r="AX371" s="13" t="s">
        <v>80</v>
      </c>
      <c r="AY371" s="204" t="s">
        <v>145</v>
      </c>
    </row>
    <row r="372" spans="1:65" s="2" customFormat="1" ht="14.45" customHeight="1">
      <c r="A372" s="36"/>
      <c r="B372" s="37"/>
      <c r="C372" s="180" t="s">
        <v>639</v>
      </c>
      <c r="D372" s="180" t="s">
        <v>148</v>
      </c>
      <c r="E372" s="181" t="s">
        <v>640</v>
      </c>
      <c r="F372" s="182" t="s">
        <v>641</v>
      </c>
      <c r="G372" s="183" t="s">
        <v>173</v>
      </c>
      <c r="H372" s="184">
        <v>3328.736</v>
      </c>
      <c r="I372" s="185"/>
      <c r="J372" s="186">
        <f>ROUND(I372*H372,2)</f>
        <v>0</v>
      </c>
      <c r="K372" s="182" t="s">
        <v>152</v>
      </c>
      <c r="L372" s="41"/>
      <c r="M372" s="187" t="s">
        <v>21</v>
      </c>
      <c r="N372" s="188" t="s">
        <v>44</v>
      </c>
      <c r="O372" s="66"/>
      <c r="P372" s="189">
        <f>O372*H372</f>
        <v>0</v>
      </c>
      <c r="Q372" s="189">
        <v>0</v>
      </c>
      <c r="R372" s="189">
        <f>Q372*H372</f>
        <v>0</v>
      </c>
      <c r="S372" s="189">
        <v>0</v>
      </c>
      <c r="T372" s="190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91" t="s">
        <v>251</v>
      </c>
      <c r="AT372" s="191" t="s">
        <v>148</v>
      </c>
      <c r="AU372" s="191" t="s">
        <v>82</v>
      </c>
      <c r="AY372" s="19" t="s">
        <v>145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9" t="s">
        <v>80</v>
      </c>
      <c r="BK372" s="192">
        <f>ROUND(I372*H372,2)</f>
        <v>0</v>
      </c>
      <c r="BL372" s="19" t="s">
        <v>251</v>
      </c>
      <c r="BM372" s="191" t="s">
        <v>642</v>
      </c>
    </row>
    <row r="373" spans="2:51" s="15" customFormat="1" ht="11.25">
      <c r="B373" s="216"/>
      <c r="C373" s="217"/>
      <c r="D373" s="195" t="s">
        <v>155</v>
      </c>
      <c r="E373" s="218" t="s">
        <v>21</v>
      </c>
      <c r="F373" s="219" t="s">
        <v>425</v>
      </c>
      <c r="G373" s="217"/>
      <c r="H373" s="218" t="s">
        <v>21</v>
      </c>
      <c r="I373" s="220"/>
      <c r="J373" s="217"/>
      <c r="K373" s="217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155</v>
      </c>
      <c r="AU373" s="225" t="s">
        <v>82</v>
      </c>
      <c r="AV373" s="15" t="s">
        <v>80</v>
      </c>
      <c r="AW373" s="15" t="s">
        <v>34</v>
      </c>
      <c r="AX373" s="15" t="s">
        <v>73</v>
      </c>
      <c r="AY373" s="225" t="s">
        <v>145</v>
      </c>
    </row>
    <row r="374" spans="2:51" s="13" customFormat="1" ht="11.25">
      <c r="B374" s="193"/>
      <c r="C374" s="194"/>
      <c r="D374" s="195" t="s">
        <v>155</v>
      </c>
      <c r="E374" s="196" t="s">
        <v>21</v>
      </c>
      <c r="F374" s="197" t="s">
        <v>426</v>
      </c>
      <c r="G374" s="194"/>
      <c r="H374" s="198">
        <v>3843.996</v>
      </c>
      <c r="I374" s="199"/>
      <c r="J374" s="194"/>
      <c r="K374" s="194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155</v>
      </c>
      <c r="AU374" s="204" t="s">
        <v>82</v>
      </c>
      <c r="AV374" s="13" t="s">
        <v>82</v>
      </c>
      <c r="AW374" s="13" t="s">
        <v>34</v>
      </c>
      <c r="AX374" s="13" t="s">
        <v>73</v>
      </c>
      <c r="AY374" s="204" t="s">
        <v>145</v>
      </c>
    </row>
    <row r="375" spans="2:51" s="13" customFormat="1" ht="11.25">
      <c r="B375" s="193"/>
      <c r="C375" s="194"/>
      <c r="D375" s="195" t="s">
        <v>155</v>
      </c>
      <c r="E375" s="196" t="s">
        <v>21</v>
      </c>
      <c r="F375" s="197" t="s">
        <v>427</v>
      </c>
      <c r="G375" s="194"/>
      <c r="H375" s="198">
        <v>-515.26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155</v>
      </c>
      <c r="AU375" s="204" t="s">
        <v>82</v>
      </c>
      <c r="AV375" s="13" t="s">
        <v>82</v>
      </c>
      <c r="AW375" s="13" t="s">
        <v>34</v>
      </c>
      <c r="AX375" s="13" t="s">
        <v>73</v>
      </c>
      <c r="AY375" s="204" t="s">
        <v>145</v>
      </c>
    </row>
    <row r="376" spans="2:51" s="14" customFormat="1" ht="11.25">
      <c r="B376" s="205"/>
      <c r="C376" s="206"/>
      <c r="D376" s="195" t="s">
        <v>155</v>
      </c>
      <c r="E376" s="207" t="s">
        <v>21</v>
      </c>
      <c r="F376" s="208" t="s">
        <v>157</v>
      </c>
      <c r="G376" s="206"/>
      <c r="H376" s="209">
        <v>3328.736</v>
      </c>
      <c r="I376" s="210"/>
      <c r="J376" s="206"/>
      <c r="K376" s="206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155</v>
      </c>
      <c r="AU376" s="215" t="s">
        <v>82</v>
      </c>
      <c r="AV376" s="14" t="s">
        <v>153</v>
      </c>
      <c r="AW376" s="14" t="s">
        <v>34</v>
      </c>
      <c r="AX376" s="14" t="s">
        <v>80</v>
      </c>
      <c r="AY376" s="215" t="s">
        <v>145</v>
      </c>
    </row>
    <row r="377" spans="1:65" s="2" customFormat="1" ht="14.45" customHeight="1">
      <c r="A377" s="36"/>
      <c r="B377" s="37"/>
      <c r="C377" s="240" t="s">
        <v>643</v>
      </c>
      <c r="D377" s="240" t="s">
        <v>404</v>
      </c>
      <c r="E377" s="241" t="s">
        <v>644</v>
      </c>
      <c r="F377" s="242" t="s">
        <v>645</v>
      </c>
      <c r="G377" s="243" t="s">
        <v>173</v>
      </c>
      <c r="H377" s="244">
        <v>3828.046</v>
      </c>
      <c r="I377" s="245"/>
      <c r="J377" s="246">
        <f>ROUND(I377*H377,2)</f>
        <v>0</v>
      </c>
      <c r="K377" s="242" t="s">
        <v>152</v>
      </c>
      <c r="L377" s="247"/>
      <c r="M377" s="248" t="s">
        <v>21</v>
      </c>
      <c r="N377" s="249" t="s">
        <v>44</v>
      </c>
      <c r="O377" s="66"/>
      <c r="P377" s="189">
        <f>O377*H377</f>
        <v>0</v>
      </c>
      <c r="Q377" s="189">
        <v>0.00015</v>
      </c>
      <c r="R377" s="189">
        <f>Q377*H377</f>
        <v>0.5742069</v>
      </c>
      <c r="S377" s="189">
        <v>0</v>
      </c>
      <c r="T377" s="190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1" t="s">
        <v>355</v>
      </c>
      <c r="AT377" s="191" t="s">
        <v>404</v>
      </c>
      <c r="AU377" s="191" t="s">
        <v>82</v>
      </c>
      <c r="AY377" s="19" t="s">
        <v>145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9" t="s">
        <v>80</v>
      </c>
      <c r="BK377" s="192">
        <f>ROUND(I377*H377,2)</f>
        <v>0</v>
      </c>
      <c r="BL377" s="19" t="s">
        <v>251</v>
      </c>
      <c r="BM377" s="191" t="s">
        <v>646</v>
      </c>
    </row>
    <row r="378" spans="2:51" s="13" customFormat="1" ht="11.25">
      <c r="B378" s="193"/>
      <c r="C378" s="194"/>
      <c r="D378" s="195" t="s">
        <v>155</v>
      </c>
      <c r="E378" s="194"/>
      <c r="F378" s="197" t="s">
        <v>647</v>
      </c>
      <c r="G378" s="194"/>
      <c r="H378" s="198">
        <v>3828.046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155</v>
      </c>
      <c r="AU378" s="204" t="s">
        <v>82</v>
      </c>
      <c r="AV378" s="13" t="s">
        <v>82</v>
      </c>
      <c r="AW378" s="13" t="s">
        <v>4</v>
      </c>
      <c r="AX378" s="13" t="s">
        <v>80</v>
      </c>
      <c r="AY378" s="204" t="s">
        <v>145</v>
      </c>
    </row>
    <row r="379" spans="1:65" s="2" customFormat="1" ht="24.2" customHeight="1">
      <c r="A379" s="36"/>
      <c r="B379" s="37"/>
      <c r="C379" s="180" t="s">
        <v>648</v>
      </c>
      <c r="D379" s="180" t="s">
        <v>148</v>
      </c>
      <c r="E379" s="181" t="s">
        <v>649</v>
      </c>
      <c r="F379" s="182" t="s">
        <v>650</v>
      </c>
      <c r="G379" s="183" t="s">
        <v>173</v>
      </c>
      <c r="H379" s="184">
        <v>332.722</v>
      </c>
      <c r="I379" s="185"/>
      <c r="J379" s="186">
        <f>ROUND(I379*H379,2)</f>
        <v>0</v>
      </c>
      <c r="K379" s="182" t="s">
        <v>152</v>
      </c>
      <c r="L379" s="41"/>
      <c r="M379" s="187" t="s">
        <v>21</v>
      </c>
      <c r="N379" s="188" t="s">
        <v>44</v>
      </c>
      <c r="O379" s="66"/>
      <c r="P379" s="189">
        <f>O379*H379</f>
        <v>0</v>
      </c>
      <c r="Q379" s="189">
        <v>0</v>
      </c>
      <c r="R379" s="189">
        <f>Q379*H379</f>
        <v>0</v>
      </c>
      <c r="S379" s="189">
        <v>0</v>
      </c>
      <c r="T379" s="190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91" t="s">
        <v>251</v>
      </c>
      <c r="AT379" s="191" t="s">
        <v>148</v>
      </c>
      <c r="AU379" s="191" t="s">
        <v>82</v>
      </c>
      <c r="AY379" s="19" t="s">
        <v>145</v>
      </c>
      <c r="BE379" s="192">
        <f>IF(N379="základní",J379,0)</f>
        <v>0</v>
      </c>
      <c r="BF379" s="192">
        <f>IF(N379="snížená",J379,0)</f>
        <v>0</v>
      </c>
      <c r="BG379" s="192">
        <f>IF(N379="zákl. přenesená",J379,0)</f>
        <v>0</v>
      </c>
      <c r="BH379" s="192">
        <f>IF(N379="sníž. přenesená",J379,0)</f>
        <v>0</v>
      </c>
      <c r="BI379" s="192">
        <f>IF(N379="nulová",J379,0)</f>
        <v>0</v>
      </c>
      <c r="BJ379" s="19" t="s">
        <v>80</v>
      </c>
      <c r="BK379" s="192">
        <f>ROUND(I379*H379,2)</f>
        <v>0</v>
      </c>
      <c r="BL379" s="19" t="s">
        <v>251</v>
      </c>
      <c r="BM379" s="191" t="s">
        <v>651</v>
      </c>
    </row>
    <row r="380" spans="2:51" s="15" customFormat="1" ht="11.25">
      <c r="B380" s="216"/>
      <c r="C380" s="217"/>
      <c r="D380" s="195" t="s">
        <v>155</v>
      </c>
      <c r="E380" s="218" t="s">
        <v>21</v>
      </c>
      <c r="F380" s="219" t="s">
        <v>425</v>
      </c>
      <c r="G380" s="217"/>
      <c r="H380" s="218" t="s">
        <v>21</v>
      </c>
      <c r="I380" s="220"/>
      <c r="J380" s="217"/>
      <c r="K380" s="217"/>
      <c r="L380" s="221"/>
      <c r="M380" s="222"/>
      <c r="N380" s="223"/>
      <c r="O380" s="223"/>
      <c r="P380" s="223"/>
      <c r="Q380" s="223"/>
      <c r="R380" s="223"/>
      <c r="S380" s="223"/>
      <c r="T380" s="224"/>
      <c r="AT380" s="225" t="s">
        <v>155</v>
      </c>
      <c r="AU380" s="225" t="s">
        <v>82</v>
      </c>
      <c r="AV380" s="15" t="s">
        <v>80</v>
      </c>
      <c r="AW380" s="15" t="s">
        <v>34</v>
      </c>
      <c r="AX380" s="15" t="s">
        <v>73</v>
      </c>
      <c r="AY380" s="225" t="s">
        <v>145</v>
      </c>
    </row>
    <row r="381" spans="2:51" s="15" customFormat="1" ht="11.25">
      <c r="B381" s="216"/>
      <c r="C381" s="217"/>
      <c r="D381" s="195" t="s">
        <v>155</v>
      </c>
      <c r="E381" s="218" t="s">
        <v>21</v>
      </c>
      <c r="F381" s="219" t="s">
        <v>652</v>
      </c>
      <c r="G381" s="217"/>
      <c r="H381" s="218" t="s">
        <v>21</v>
      </c>
      <c r="I381" s="220"/>
      <c r="J381" s="217"/>
      <c r="K381" s="217"/>
      <c r="L381" s="221"/>
      <c r="M381" s="222"/>
      <c r="N381" s="223"/>
      <c r="O381" s="223"/>
      <c r="P381" s="223"/>
      <c r="Q381" s="223"/>
      <c r="R381" s="223"/>
      <c r="S381" s="223"/>
      <c r="T381" s="224"/>
      <c r="AT381" s="225" t="s">
        <v>155</v>
      </c>
      <c r="AU381" s="225" t="s">
        <v>82</v>
      </c>
      <c r="AV381" s="15" t="s">
        <v>80</v>
      </c>
      <c r="AW381" s="15" t="s">
        <v>34</v>
      </c>
      <c r="AX381" s="15" t="s">
        <v>73</v>
      </c>
      <c r="AY381" s="225" t="s">
        <v>145</v>
      </c>
    </row>
    <row r="382" spans="2:51" s="13" customFormat="1" ht="11.25">
      <c r="B382" s="193"/>
      <c r="C382" s="194"/>
      <c r="D382" s="195" t="s">
        <v>155</v>
      </c>
      <c r="E382" s="196" t="s">
        <v>21</v>
      </c>
      <c r="F382" s="197" t="s">
        <v>653</v>
      </c>
      <c r="G382" s="194"/>
      <c r="H382" s="198">
        <v>33.673</v>
      </c>
      <c r="I382" s="199"/>
      <c r="J382" s="194"/>
      <c r="K382" s="194"/>
      <c r="L382" s="200"/>
      <c r="M382" s="201"/>
      <c r="N382" s="202"/>
      <c r="O382" s="202"/>
      <c r="P382" s="202"/>
      <c r="Q382" s="202"/>
      <c r="R382" s="202"/>
      <c r="S382" s="202"/>
      <c r="T382" s="203"/>
      <c r="AT382" s="204" t="s">
        <v>155</v>
      </c>
      <c r="AU382" s="204" t="s">
        <v>82</v>
      </c>
      <c r="AV382" s="13" t="s">
        <v>82</v>
      </c>
      <c r="AW382" s="13" t="s">
        <v>34</v>
      </c>
      <c r="AX382" s="13" t="s">
        <v>73</v>
      </c>
      <c r="AY382" s="204" t="s">
        <v>145</v>
      </c>
    </row>
    <row r="383" spans="2:51" s="13" customFormat="1" ht="11.25">
      <c r="B383" s="193"/>
      <c r="C383" s="194"/>
      <c r="D383" s="195" t="s">
        <v>155</v>
      </c>
      <c r="E383" s="196" t="s">
        <v>21</v>
      </c>
      <c r="F383" s="197" t="s">
        <v>654</v>
      </c>
      <c r="G383" s="194"/>
      <c r="H383" s="198">
        <v>115.852</v>
      </c>
      <c r="I383" s="199"/>
      <c r="J383" s="194"/>
      <c r="K383" s="194"/>
      <c r="L383" s="200"/>
      <c r="M383" s="201"/>
      <c r="N383" s="202"/>
      <c r="O383" s="202"/>
      <c r="P383" s="202"/>
      <c r="Q383" s="202"/>
      <c r="R383" s="202"/>
      <c r="S383" s="202"/>
      <c r="T383" s="203"/>
      <c r="AT383" s="204" t="s">
        <v>155</v>
      </c>
      <c r="AU383" s="204" t="s">
        <v>82</v>
      </c>
      <c r="AV383" s="13" t="s">
        <v>82</v>
      </c>
      <c r="AW383" s="13" t="s">
        <v>34</v>
      </c>
      <c r="AX383" s="13" t="s">
        <v>73</v>
      </c>
      <c r="AY383" s="204" t="s">
        <v>145</v>
      </c>
    </row>
    <row r="384" spans="2:51" s="16" customFormat="1" ht="11.25">
      <c r="B384" s="226"/>
      <c r="C384" s="227"/>
      <c r="D384" s="195" t="s">
        <v>155</v>
      </c>
      <c r="E384" s="228" t="s">
        <v>21</v>
      </c>
      <c r="F384" s="229" t="s">
        <v>179</v>
      </c>
      <c r="G384" s="227"/>
      <c r="H384" s="230">
        <v>149.525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AT384" s="236" t="s">
        <v>155</v>
      </c>
      <c r="AU384" s="236" t="s">
        <v>82</v>
      </c>
      <c r="AV384" s="16" t="s">
        <v>162</v>
      </c>
      <c r="AW384" s="16" t="s">
        <v>34</v>
      </c>
      <c r="AX384" s="16" t="s">
        <v>73</v>
      </c>
      <c r="AY384" s="236" t="s">
        <v>145</v>
      </c>
    </row>
    <row r="385" spans="2:51" s="15" customFormat="1" ht="11.25">
      <c r="B385" s="216"/>
      <c r="C385" s="217"/>
      <c r="D385" s="195" t="s">
        <v>155</v>
      </c>
      <c r="E385" s="218" t="s">
        <v>21</v>
      </c>
      <c r="F385" s="219" t="s">
        <v>655</v>
      </c>
      <c r="G385" s="217"/>
      <c r="H385" s="218" t="s">
        <v>21</v>
      </c>
      <c r="I385" s="220"/>
      <c r="J385" s="217"/>
      <c r="K385" s="217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155</v>
      </c>
      <c r="AU385" s="225" t="s">
        <v>82</v>
      </c>
      <c r="AV385" s="15" t="s">
        <v>80</v>
      </c>
      <c r="AW385" s="15" t="s">
        <v>34</v>
      </c>
      <c r="AX385" s="15" t="s">
        <v>73</v>
      </c>
      <c r="AY385" s="225" t="s">
        <v>145</v>
      </c>
    </row>
    <row r="386" spans="2:51" s="13" customFormat="1" ht="11.25">
      <c r="B386" s="193"/>
      <c r="C386" s="194"/>
      <c r="D386" s="195" t="s">
        <v>155</v>
      </c>
      <c r="E386" s="196" t="s">
        <v>21</v>
      </c>
      <c r="F386" s="197" t="s">
        <v>656</v>
      </c>
      <c r="G386" s="194"/>
      <c r="H386" s="198">
        <v>183.197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155</v>
      </c>
      <c r="AU386" s="204" t="s">
        <v>82</v>
      </c>
      <c r="AV386" s="13" t="s">
        <v>82</v>
      </c>
      <c r="AW386" s="13" t="s">
        <v>34</v>
      </c>
      <c r="AX386" s="13" t="s">
        <v>73</v>
      </c>
      <c r="AY386" s="204" t="s">
        <v>145</v>
      </c>
    </row>
    <row r="387" spans="2:51" s="16" customFormat="1" ht="11.25">
      <c r="B387" s="226"/>
      <c r="C387" s="227"/>
      <c r="D387" s="195" t="s">
        <v>155</v>
      </c>
      <c r="E387" s="228" t="s">
        <v>21</v>
      </c>
      <c r="F387" s="229" t="s">
        <v>179</v>
      </c>
      <c r="G387" s="227"/>
      <c r="H387" s="230">
        <v>183.197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AT387" s="236" t="s">
        <v>155</v>
      </c>
      <c r="AU387" s="236" t="s">
        <v>82</v>
      </c>
      <c r="AV387" s="16" t="s">
        <v>162</v>
      </c>
      <c r="AW387" s="16" t="s">
        <v>34</v>
      </c>
      <c r="AX387" s="16" t="s">
        <v>73</v>
      </c>
      <c r="AY387" s="236" t="s">
        <v>145</v>
      </c>
    </row>
    <row r="388" spans="2:51" s="14" customFormat="1" ht="11.25">
      <c r="B388" s="205"/>
      <c r="C388" s="206"/>
      <c r="D388" s="195" t="s">
        <v>155</v>
      </c>
      <c r="E388" s="207" t="s">
        <v>21</v>
      </c>
      <c r="F388" s="208" t="s">
        <v>157</v>
      </c>
      <c r="G388" s="206"/>
      <c r="H388" s="209">
        <v>332.722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155</v>
      </c>
      <c r="AU388" s="215" t="s">
        <v>82</v>
      </c>
      <c r="AV388" s="14" t="s">
        <v>153</v>
      </c>
      <c r="AW388" s="14" t="s">
        <v>34</v>
      </c>
      <c r="AX388" s="14" t="s">
        <v>80</v>
      </c>
      <c r="AY388" s="215" t="s">
        <v>145</v>
      </c>
    </row>
    <row r="389" spans="1:65" s="2" customFormat="1" ht="24.2" customHeight="1">
      <c r="A389" s="36"/>
      <c r="B389" s="37"/>
      <c r="C389" s="240" t="s">
        <v>657</v>
      </c>
      <c r="D389" s="240" t="s">
        <v>404</v>
      </c>
      <c r="E389" s="241" t="s">
        <v>582</v>
      </c>
      <c r="F389" s="242" t="s">
        <v>583</v>
      </c>
      <c r="G389" s="243" t="s">
        <v>173</v>
      </c>
      <c r="H389" s="244">
        <v>179.43</v>
      </c>
      <c r="I389" s="245"/>
      <c r="J389" s="246">
        <f>ROUND(I389*H389,2)</f>
        <v>0</v>
      </c>
      <c r="K389" s="242" t="s">
        <v>152</v>
      </c>
      <c r="L389" s="247"/>
      <c r="M389" s="248" t="s">
        <v>21</v>
      </c>
      <c r="N389" s="249" t="s">
        <v>44</v>
      </c>
      <c r="O389" s="66"/>
      <c r="P389" s="189">
        <f>O389*H389</f>
        <v>0</v>
      </c>
      <c r="Q389" s="189">
        <v>0.001</v>
      </c>
      <c r="R389" s="189">
        <f>Q389*H389</f>
        <v>0.17943</v>
      </c>
      <c r="S389" s="189">
        <v>0</v>
      </c>
      <c r="T389" s="190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91" t="s">
        <v>355</v>
      </c>
      <c r="AT389" s="191" t="s">
        <v>404</v>
      </c>
      <c r="AU389" s="191" t="s">
        <v>82</v>
      </c>
      <c r="AY389" s="19" t="s">
        <v>145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19" t="s">
        <v>80</v>
      </c>
      <c r="BK389" s="192">
        <f>ROUND(I389*H389,2)</f>
        <v>0</v>
      </c>
      <c r="BL389" s="19" t="s">
        <v>251</v>
      </c>
      <c r="BM389" s="191" t="s">
        <v>658</v>
      </c>
    </row>
    <row r="390" spans="2:51" s="13" customFormat="1" ht="11.25">
      <c r="B390" s="193"/>
      <c r="C390" s="194"/>
      <c r="D390" s="195" t="s">
        <v>155</v>
      </c>
      <c r="E390" s="194"/>
      <c r="F390" s="197" t="s">
        <v>659</v>
      </c>
      <c r="G390" s="194"/>
      <c r="H390" s="198">
        <v>179.43</v>
      </c>
      <c r="I390" s="199"/>
      <c r="J390" s="194"/>
      <c r="K390" s="194"/>
      <c r="L390" s="200"/>
      <c r="M390" s="201"/>
      <c r="N390" s="202"/>
      <c r="O390" s="202"/>
      <c r="P390" s="202"/>
      <c r="Q390" s="202"/>
      <c r="R390" s="202"/>
      <c r="S390" s="202"/>
      <c r="T390" s="203"/>
      <c r="AT390" s="204" t="s">
        <v>155</v>
      </c>
      <c r="AU390" s="204" t="s">
        <v>82</v>
      </c>
      <c r="AV390" s="13" t="s">
        <v>82</v>
      </c>
      <c r="AW390" s="13" t="s">
        <v>4</v>
      </c>
      <c r="AX390" s="13" t="s">
        <v>80</v>
      </c>
      <c r="AY390" s="204" t="s">
        <v>145</v>
      </c>
    </row>
    <row r="391" spans="1:65" s="2" customFormat="1" ht="14.45" customHeight="1">
      <c r="A391" s="36"/>
      <c r="B391" s="37"/>
      <c r="C391" s="240" t="s">
        <v>660</v>
      </c>
      <c r="D391" s="240" t="s">
        <v>404</v>
      </c>
      <c r="E391" s="241" t="s">
        <v>644</v>
      </c>
      <c r="F391" s="242" t="s">
        <v>645</v>
      </c>
      <c r="G391" s="243" t="s">
        <v>173</v>
      </c>
      <c r="H391" s="244">
        <v>219.836</v>
      </c>
      <c r="I391" s="245"/>
      <c r="J391" s="246">
        <f>ROUND(I391*H391,2)</f>
        <v>0</v>
      </c>
      <c r="K391" s="242" t="s">
        <v>152</v>
      </c>
      <c r="L391" s="247"/>
      <c r="M391" s="248" t="s">
        <v>21</v>
      </c>
      <c r="N391" s="249" t="s">
        <v>44</v>
      </c>
      <c r="O391" s="66"/>
      <c r="P391" s="189">
        <f>O391*H391</f>
        <v>0</v>
      </c>
      <c r="Q391" s="189">
        <v>0.00015</v>
      </c>
      <c r="R391" s="189">
        <f>Q391*H391</f>
        <v>0.0329754</v>
      </c>
      <c r="S391" s="189">
        <v>0</v>
      </c>
      <c r="T391" s="190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1" t="s">
        <v>355</v>
      </c>
      <c r="AT391" s="191" t="s">
        <v>404</v>
      </c>
      <c r="AU391" s="191" t="s">
        <v>82</v>
      </c>
      <c r="AY391" s="19" t="s">
        <v>145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19" t="s">
        <v>80</v>
      </c>
      <c r="BK391" s="192">
        <f>ROUND(I391*H391,2)</f>
        <v>0</v>
      </c>
      <c r="BL391" s="19" t="s">
        <v>251</v>
      </c>
      <c r="BM391" s="191" t="s">
        <v>661</v>
      </c>
    </row>
    <row r="392" spans="2:51" s="13" customFormat="1" ht="11.25">
      <c r="B392" s="193"/>
      <c r="C392" s="194"/>
      <c r="D392" s="195" t="s">
        <v>155</v>
      </c>
      <c r="E392" s="194"/>
      <c r="F392" s="197" t="s">
        <v>662</v>
      </c>
      <c r="G392" s="194"/>
      <c r="H392" s="198">
        <v>219.836</v>
      </c>
      <c r="I392" s="199"/>
      <c r="J392" s="194"/>
      <c r="K392" s="194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155</v>
      </c>
      <c r="AU392" s="204" t="s">
        <v>82</v>
      </c>
      <c r="AV392" s="13" t="s">
        <v>82</v>
      </c>
      <c r="AW392" s="13" t="s">
        <v>4</v>
      </c>
      <c r="AX392" s="13" t="s">
        <v>80</v>
      </c>
      <c r="AY392" s="204" t="s">
        <v>145</v>
      </c>
    </row>
    <row r="393" spans="1:65" s="2" customFormat="1" ht="24.2" customHeight="1">
      <c r="A393" s="36"/>
      <c r="B393" s="37"/>
      <c r="C393" s="180" t="s">
        <v>663</v>
      </c>
      <c r="D393" s="180" t="s">
        <v>148</v>
      </c>
      <c r="E393" s="181" t="s">
        <v>664</v>
      </c>
      <c r="F393" s="182" t="s">
        <v>665</v>
      </c>
      <c r="G393" s="183" t="s">
        <v>173</v>
      </c>
      <c r="H393" s="184">
        <v>183.197</v>
      </c>
      <c r="I393" s="185"/>
      <c r="J393" s="186">
        <f>ROUND(I393*H393,2)</f>
        <v>0</v>
      </c>
      <c r="K393" s="182" t="s">
        <v>152</v>
      </c>
      <c r="L393" s="41"/>
      <c r="M393" s="187" t="s">
        <v>21</v>
      </c>
      <c r="N393" s="188" t="s">
        <v>44</v>
      </c>
      <c r="O393" s="66"/>
      <c r="P393" s="189">
        <f>O393*H393</f>
        <v>0</v>
      </c>
      <c r="Q393" s="189">
        <v>3E-05</v>
      </c>
      <c r="R393" s="189">
        <f>Q393*H393</f>
        <v>0.0054959100000000006</v>
      </c>
      <c r="S393" s="189">
        <v>0</v>
      </c>
      <c r="T393" s="190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91" t="s">
        <v>251</v>
      </c>
      <c r="AT393" s="191" t="s">
        <v>148</v>
      </c>
      <c r="AU393" s="191" t="s">
        <v>82</v>
      </c>
      <c r="AY393" s="19" t="s">
        <v>145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19" t="s">
        <v>80</v>
      </c>
      <c r="BK393" s="192">
        <f>ROUND(I393*H393,2)</f>
        <v>0</v>
      </c>
      <c r="BL393" s="19" t="s">
        <v>251</v>
      </c>
      <c r="BM393" s="191" t="s">
        <v>666</v>
      </c>
    </row>
    <row r="394" spans="2:51" s="15" customFormat="1" ht="11.25">
      <c r="B394" s="216"/>
      <c r="C394" s="217"/>
      <c r="D394" s="195" t="s">
        <v>155</v>
      </c>
      <c r="E394" s="218" t="s">
        <v>21</v>
      </c>
      <c r="F394" s="219" t="s">
        <v>425</v>
      </c>
      <c r="G394" s="217"/>
      <c r="H394" s="218" t="s">
        <v>21</v>
      </c>
      <c r="I394" s="220"/>
      <c r="J394" s="217"/>
      <c r="K394" s="217"/>
      <c r="L394" s="221"/>
      <c r="M394" s="222"/>
      <c r="N394" s="223"/>
      <c r="O394" s="223"/>
      <c r="P394" s="223"/>
      <c r="Q394" s="223"/>
      <c r="R394" s="223"/>
      <c r="S394" s="223"/>
      <c r="T394" s="224"/>
      <c r="AT394" s="225" t="s">
        <v>155</v>
      </c>
      <c r="AU394" s="225" t="s">
        <v>82</v>
      </c>
      <c r="AV394" s="15" t="s">
        <v>80</v>
      </c>
      <c r="AW394" s="15" t="s">
        <v>34</v>
      </c>
      <c r="AX394" s="15" t="s">
        <v>73</v>
      </c>
      <c r="AY394" s="225" t="s">
        <v>145</v>
      </c>
    </row>
    <row r="395" spans="2:51" s="13" customFormat="1" ht="11.25">
      <c r="B395" s="193"/>
      <c r="C395" s="194"/>
      <c r="D395" s="195" t="s">
        <v>155</v>
      </c>
      <c r="E395" s="196" t="s">
        <v>21</v>
      </c>
      <c r="F395" s="197" t="s">
        <v>667</v>
      </c>
      <c r="G395" s="194"/>
      <c r="H395" s="198">
        <v>67.345</v>
      </c>
      <c r="I395" s="199"/>
      <c r="J395" s="194"/>
      <c r="K395" s="194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155</v>
      </c>
      <c r="AU395" s="204" t="s">
        <v>82</v>
      </c>
      <c r="AV395" s="13" t="s">
        <v>82</v>
      </c>
      <c r="AW395" s="13" t="s">
        <v>34</v>
      </c>
      <c r="AX395" s="13" t="s">
        <v>73</v>
      </c>
      <c r="AY395" s="204" t="s">
        <v>145</v>
      </c>
    </row>
    <row r="396" spans="2:51" s="13" customFormat="1" ht="11.25">
      <c r="B396" s="193"/>
      <c r="C396" s="194"/>
      <c r="D396" s="195" t="s">
        <v>155</v>
      </c>
      <c r="E396" s="196" t="s">
        <v>21</v>
      </c>
      <c r="F396" s="197" t="s">
        <v>654</v>
      </c>
      <c r="G396" s="194"/>
      <c r="H396" s="198">
        <v>115.852</v>
      </c>
      <c r="I396" s="199"/>
      <c r="J396" s="194"/>
      <c r="K396" s="194"/>
      <c r="L396" s="200"/>
      <c r="M396" s="201"/>
      <c r="N396" s="202"/>
      <c r="O396" s="202"/>
      <c r="P396" s="202"/>
      <c r="Q396" s="202"/>
      <c r="R396" s="202"/>
      <c r="S396" s="202"/>
      <c r="T396" s="203"/>
      <c r="AT396" s="204" t="s">
        <v>155</v>
      </c>
      <c r="AU396" s="204" t="s">
        <v>82</v>
      </c>
      <c r="AV396" s="13" t="s">
        <v>82</v>
      </c>
      <c r="AW396" s="13" t="s">
        <v>34</v>
      </c>
      <c r="AX396" s="13" t="s">
        <v>73</v>
      </c>
      <c r="AY396" s="204" t="s">
        <v>145</v>
      </c>
    </row>
    <row r="397" spans="2:51" s="14" customFormat="1" ht="11.25">
      <c r="B397" s="205"/>
      <c r="C397" s="206"/>
      <c r="D397" s="195" t="s">
        <v>155</v>
      </c>
      <c r="E397" s="207" t="s">
        <v>21</v>
      </c>
      <c r="F397" s="208" t="s">
        <v>157</v>
      </c>
      <c r="G397" s="206"/>
      <c r="H397" s="209">
        <v>183.197</v>
      </c>
      <c r="I397" s="210"/>
      <c r="J397" s="206"/>
      <c r="K397" s="206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155</v>
      </c>
      <c r="AU397" s="215" t="s">
        <v>82</v>
      </c>
      <c r="AV397" s="14" t="s">
        <v>153</v>
      </c>
      <c r="AW397" s="14" t="s">
        <v>34</v>
      </c>
      <c r="AX397" s="14" t="s">
        <v>80</v>
      </c>
      <c r="AY397" s="215" t="s">
        <v>145</v>
      </c>
    </row>
    <row r="398" spans="1:65" s="2" customFormat="1" ht="14.45" customHeight="1">
      <c r="A398" s="36"/>
      <c r="B398" s="37"/>
      <c r="C398" s="240" t="s">
        <v>668</v>
      </c>
      <c r="D398" s="240" t="s">
        <v>404</v>
      </c>
      <c r="E398" s="241" t="s">
        <v>636</v>
      </c>
      <c r="F398" s="242" t="s">
        <v>637</v>
      </c>
      <c r="G398" s="243" t="s">
        <v>173</v>
      </c>
      <c r="H398" s="244">
        <v>219.836</v>
      </c>
      <c r="I398" s="245"/>
      <c r="J398" s="246">
        <f>ROUND(I398*H398,2)</f>
        <v>0</v>
      </c>
      <c r="K398" s="242" t="s">
        <v>152</v>
      </c>
      <c r="L398" s="247"/>
      <c r="M398" s="248" t="s">
        <v>21</v>
      </c>
      <c r="N398" s="249" t="s">
        <v>44</v>
      </c>
      <c r="O398" s="66"/>
      <c r="P398" s="189">
        <f>O398*H398</f>
        <v>0</v>
      </c>
      <c r="Q398" s="189">
        <v>0.0019</v>
      </c>
      <c r="R398" s="189">
        <f>Q398*H398</f>
        <v>0.4176884</v>
      </c>
      <c r="S398" s="189">
        <v>0</v>
      </c>
      <c r="T398" s="19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1" t="s">
        <v>355</v>
      </c>
      <c r="AT398" s="191" t="s">
        <v>404</v>
      </c>
      <c r="AU398" s="191" t="s">
        <v>82</v>
      </c>
      <c r="AY398" s="19" t="s">
        <v>145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80</v>
      </c>
      <c r="BK398" s="192">
        <f>ROUND(I398*H398,2)</f>
        <v>0</v>
      </c>
      <c r="BL398" s="19" t="s">
        <v>251</v>
      </c>
      <c r="BM398" s="191" t="s">
        <v>669</v>
      </c>
    </row>
    <row r="399" spans="2:51" s="13" customFormat="1" ht="11.25">
      <c r="B399" s="193"/>
      <c r="C399" s="194"/>
      <c r="D399" s="195" t="s">
        <v>155</v>
      </c>
      <c r="E399" s="194"/>
      <c r="F399" s="197" t="s">
        <v>662</v>
      </c>
      <c r="G399" s="194"/>
      <c r="H399" s="198">
        <v>219.836</v>
      </c>
      <c r="I399" s="199"/>
      <c r="J399" s="194"/>
      <c r="K399" s="194"/>
      <c r="L399" s="200"/>
      <c r="M399" s="201"/>
      <c r="N399" s="202"/>
      <c r="O399" s="202"/>
      <c r="P399" s="202"/>
      <c r="Q399" s="202"/>
      <c r="R399" s="202"/>
      <c r="S399" s="202"/>
      <c r="T399" s="203"/>
      <c r="AT399" s="204" t="s">
        <v>155</v>
      </c>
      <c r="AU399" s="204" t="s">
        <v>82</v>
      </c>
      <c r="AV399" s="13" t="s">
        <v>82</v>
      </c>
      <c r="AW399" s="13" t="s">
        <v>4</v>
      </c>
      <c r="AX399" s="13" t="s">
        <v>80</v>
      </c>
      <c r="AY399" s="204" t="s">
        <v>145</v>
      </c>
    </row>
    <row r="400" spans="1:65" s="2" customFormat="1" ht="24.2" customHeight="1">
      <c r="A400" s="36"/>
      <c r="B400" s="37"/>
      <c r="C400" s="180" t="s">
        <v>670</v>
      </c>
      <c r="D400" s="180" t="s">
        <v>148</v>
      </c>
      <c r="E400" s="181" t="s">
        <v>671</v>
      </c>
      <c r="F400" s="182" t="s">
        <v>672</v>
      </c>
      <c r="G400" s="183" t="s">
        <v>215</v>
      </c>
      <c r="H400" s="184">
        <v>16.084</v>
      </c>
      <c r="I400" s="185"/>
      <c r="J400" s="186">
        <f>ROUND(I400*H400,2)</f>
        <v>0</v>
      </c>
      <c r="K400" s="182" t="s">
        <v>152</v>
      </c>
      <c r="L400" s="41"/>
      <c r="M400" s="187" t="s">
        <v>21</v>
      </c>
      <c r="N400" s="188" t="s">
        <v>44</v>
      </c>
      <c r="O400" s="66"/>
      <c r="P400" s="189">
        <f>O400*H400</f>
        <v>0</v>
      </c>
      <c r="Q400" s="189">
        <v>0</v>
      </c>
      <c r="R400" s="189">
        <f>Q400*H400</f>
        <v>0</v>
      </c>
      <c r="S400" s="189">
        <v>0</v>
      </c>
      <c r="T400" s="19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1" t="s">
        <v>251</v>
      </c>
      <c r="AT400" s="191" t="s">
        <v>148</v>
      </c>
      <c r="AU400" s="191" t="s">
        <v>82</v>
      </c>
      <c r="AY400" s="19" t="s">
        <v>145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9" t="s">
        <v>80</v>
      </c>
      <c r="BK400" s="192">
        <f>ROUND(I400*H400,2)</f>
        <v>0</v>
      </c>
      <c r="BL400" s="19" t="s">
        <v>251</v>
      </c>
      <c r="BM400" s="191" t="s">
        <v>673</v>
      </c>
    </row>
    <row r="401" spans="2:63" s="12" customFormat="1" ht="22.9" customHeight="1">
      <c r="B401" s="164"/>
      <c r="C401" s="165"/>
      <c r="D401" s="166" t="s">
        <v>72</v>
      </c>
      <c r="E401" s="178" t="s">
        <v>254</v>
      </c>
      <c r="F401" s="178" t="s">
        <v>255</v>
      </c>
      <c r="G401" s="165"/>
      <c r="H401" s="165"/>
      <c r="I401" s="168"/>
      <c r="J401" s="179">
        <f>BK401</f>
        <v>0</v>
      </c>
      <c r="K401" s="165"/>
      <c r="L401" s="170"/>
      <c r="M401" s="171"/>
      <c r="N401" s="172"/>
      <c r="O401" s="172"/>
      <c r="P401" s="173">
        <f>SUM(P402:P433)</f>
        <v>0</v>
      </c>
      <c r="Q401" s="172"/>
      <c r="R401" s="173">
        <f>SUM(R402:R433)</f>
        <v>26.741263231</v>
      </c>
      <c r="S401" s="172"/>
      <c r="T401" s="174">
        <f>SUM(T402:T433)</f>
        <v>0</v>
      </c>
      <c r="AR401" s="175" t="s">
        <v>82</v>
      </c>
      <c r="AT401" s="176" t="s">
        <v>72</v>
      </c>
      <c r="AU401" s="176" t="s">
        <v>80</v>
      </c>
      <c r="AY401" s="175" t="s">
        <v>145</v>
      </c>
      <c r="BK401" s="177">
        <f>SUM(BK402:BK433)</f>
        <v>0</v>
      </c>
    </row>
    <row r="402" spans="1:65" s="2" customFormat="1" ht="24.2" customHeight="1">
      <c r="A402" s="36"/>
      <c r="B402" s="37"/>
      <c r="C402" s="180" t="s">
        <v>674</v>
      </c>
      <c r="D402" s="180" t="s">
        <v>148</v>
      </c>
      <c r="E402" s="181" t="s">
        <v>675</v>
      </c>
      <c r="F402" s="182" t="s">
        <v>676</v>
      </c>
      <c r="G402" s="183" t="s">
        <v>173</v>
      </c>
      <c r="H402" s="184">
        <v>18.183</v>
      </c>
      <c r="I402" s="185"/>
      <c r="J402" s="186">
        <f>ROUND(I402*H402,2)</f>
        <v>0</v>
      </c>
      <c r="K402" s="182" t="s">
        <v>152</v>
      </c>
      <c r="L402" s="41"/>
      <c r="M402" s="187" t="s">
        <v>21</v>
      </c>
      <c r="N402" s="188" t="s">
        <v>44</v>
      </c>
      <c r="O402" s="66"/>
      <c r="P402" s="189">
        <f>O402*H402</f>
        <v>0</v>
      </c>
      <c r="Q402" s="189">
        <v>0.003</v>
      </c>
      <c r="R402" s="189">
        <f>Q402*H402</f>
        <v>0.054549</v>
      </c>
      <c r="S402" s="189">
        <v>0</v>
      </c>
      <c r="T402" s="190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91" t="s">
        <v>251</v>
      </c>
      <c r="AT402" s="191" t="s">
        <v>148</v>
      </c>
      <c r="AU402" s="191" t="s">
        <v>82</v>
      </c>
      <c r="AY402" s="19" t="s">
        <v>145</v>
      </c>
      <c r="BE402" s="192">
        <f>IF(N402="základní",J402,0)</f>
        <v>0</v>
      </c>
      <c r="BF402" s="192">
        <f>IF(N402="snížená",J402,0)</f>
        <v>0</v>
      </c>
      <c r="BG402" s="192">
        <f>IF(N402="zákl. přenesená",J402,0)</f>
        <v>0</v>
      </c>
      <c r="BH402" s="192">
        <f>IF(N402="sníž. přenesená",J402,0)</f>
        <v>0</v>
      </c>
      <c r="BI402" s="192">
        <f>IF(N402="nulová",J402,0)</f>
        <v>0</v>
      </c>
      <c r="BJ402" s="19" t="s">
        <v>80</v>
      </c>
      <c r="BK402" s="192">
        <f>ROUND(I402*H402,2)</f>
        <v>0</v>
      </c>
      <c r="BL402" s="19" t="s">
        <v>251</v>
      </c>
      <c r="BM402" s="191" t="s">
        <v>677</v>
      </c>
    </row>
    <row r="403" spans="2:51" s="15" customFormat="1" ht="11.25">
      <c r="B403" s="216"/>
      <c r="C403" s="217"/>
      <c r="D403" s="195" t="s">
        <v>155</v>
      </c>
      <c r="E403" s="218" t="s">
        <v>21</v>
      </c>
      <c r="F403" s="219" t="s">
        <v>425</v>
      </c>
      <c r="G403" s="217"/>
      <c r="H403" s="218" t="s">
        <v>21</v>
      </c>
      <c r="I403" s="220"/>
      <c r="J403" s="217"/>
      <c r="K403" s="217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155</v>
      </c>
      <c r="AU403" s="225" t="s">
        <v>82</v>
      </c>
      <c r="AV403" s="15" t="s">
        <v>80</v>
      </c>
      <c r="AW403" s="15" t="s">
        <v>34</v>
      </c>
      <c r="AX403" s="15" t="s">
        <v>73</v>
      </c>
      <c r="AY403" s="225" t="s">
        <v>145</v>
      </c>
    </row>
    <row r="404" spans="2:51" s="13" customFormat="1" ht="11.25">
      <c r="B404" s="193"/>
      <c r="C404" s="194"/>
      <c r="D404" s="195" t="s">
        <v>155</v>
      </c>
      <c r="E404" s="196" t="s">
        <v>21</v>
      </c>
      <c r="F404" s="197" t="s">
        <v>678</v>
      </c>
      <c r="G404" s="194"/>
      <c r="H404" s="198">
        <v>18.183</v>
      </c>
      <c r="I404" s="199"/>
      <c r="J404" s="194"/>
      <c r="K404" s="194"/>
      <c r="L404" s="200"/>
      <c r="M404" s="201"/>
      <c r="N404" s="202"/>
      <c r="O404" s="202"/>
      <c r="P404" s="202"/>
      <c r="Q404" s="202"/>
      <c r="R404" s="202"/>
      <c r="S404" s="202"/>
      <c r="T404" s="203"/>
      <c r="AT404" s="204" t="s">
        <v>155</v>
      </c>
      <c r="AU404" s="204" t="s">
        <v>82</v>
      </c>
      <c r="AV404" s="13" t="s">
        <v>82</v>
      </c>
      <c r="AW404" s="13" t="s">
        <v>34</v>
      </c>
      <c r="AX404" s="13" t="s">
        <v>73</v>
      </c>
      <c r="AY404" s="204" t="s">
        <v>145</v>
      </c>
    </row>
    <row r="405" spans="2:51" s="14" customFormat="1" ht="11.25">
      <c r="B405" s="205"/>
      <c r="C405" s="206"/>
      <c r="D405" s="195" t="s">
        <v>155</v>
      </c>
      <c r="E405" s="207" t="s">
        <v>21</v>
      </c>
      <c r="F405" s="208" t="s">
        <v>157</v>
      </c>
      <c r="G405" s="206"/>
      <c r="H405" s="209">
        <v>18.183</v>
      </c>
      <c r="I405" s="210"/>
      <c r="J405" s="206"/>
      <c r="K405" s="206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155</v>
      </c>
      <c r="AU405" s="215" t="s">
        <v>82</v>
      </c>
      <c r="AV405" s="14" t="s">
        <v>153</v>
      </c>
      <c r="AW405" s="14" t="s">
        <v>34</v>
      </c>
      <c r="AX405" s="14" t="s">
        <v>80</v>
      </c>
      <c r="AY405" s="215" t="s">
        <v>145</v>
      </c>
    </row>
    <row r="406" spans="1:65" s="2" customFormat="1" ht="14.45" customHeight="1">
      <c r="A406" s="36"/>
      <c r="B406" s="37"/>
      <c r="C406" s="240" t="s">
        <v>679</v>
      </c>
      <c r="D406" s="240" t="s">
        <v>404</v>
      </c>
      <c r="E406" s="241" t="s">
        <v>680</v>
      </c>
      <c r="F406" s="242" t="s">
        <v>681</v>
      </c>
      <c r="G406" s="243" t="s">
        <v>173</v>
      </c>
      <c r="H406" s="244">
        <v>18.547</v>
      </c>
      <c r="I406" s="245"/>
      <c r="J406" s="246">
        <f>ROUND(I406*H406,2)</f>
        <v>0</v>
      </c>
      <c r="K406" s="242" t="s">
        <v>152</v>
      </c>
      <c r="L406" s="247"/>
      <c r="M406" s="248" t="s">
        <v>21</v>
      </c>
      <c r="N406" s="249" t="s">
        <v>44</v>
      </c>
      <c r="O406" s="66"/>
      <c r="P406" s="189">
        <f>O406*H406</f>
        <v>0</v>
      </c>
      <c r="Q406" s="189">
        <v>0.021</v>
      </c>
      <c r="R406" s="189">
        <f>Q406*H406</f>
        <v>0.389487</v>
      </c>
      <c r="S406" s="189">
        <v>0</v>
      </c>
      <c r="T406" s="190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1" t="s">
        <v>355</v>
      </c>
      <c r="AT406" s="191" t="s">
        <v>404</v>
      </c>
      <c r="AU406" s="191" t="s">
        <v>82</v>
      </c>
      <c r="AY406" s="19" t="s">
        <v>145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19" t="s">
        <v>80</v>
      </c>
      <c r="BK406" s="192">
        <f>ROUND(I406*H406,2)</f>
        <v>0</v>
      </c>
      <c r="BL406" s="19" t="s">
        <v>251</v>
      </c>
      <c r="BM406" s="191" t="s">
        <v>682</v>
      </c>
    </row>
    <row r="407" spans="2:51" s="13" customFormat="1" ht="11.25">
      <c r="B407" s="193"/>
      <c r="C407" s="194"/>
      <c r="D407" s="195" t="s">
        <v>155</v>
      </c>
      <c r="E407" s="194"/>
      <c r="F407" s="197" t="s">
        <v>683</v>
      </c>
      <c r="G407" s="194"/>
      <c r="H407" s="198">
        <v>18.547</v>
      </c>
      <c r="I407" s="199"/>
      <c r="J407" s="194"/>
      <c r="K407" s="194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155</v>
      </c>
      <c r="AU407" s="204" t="s">
        <v>82</v>
      </c>
      <c r="AV407" s="13" t="s">
        <v>82</v>
      </c>
      <c r="AW407" s="13" t="s">
        <v>4</v>
      </c>
      <c r="AX407" s="13" t="s">
        <v>80</v>
      </c>
      <c r="AY407" s="204" t="s">
        <v>145</v>
      </c>
    </row>
    <row r="408" spans="1:65" s="2" customFormat="1" ht="24.2" customHeight="1">
      <c r="A408" s="36"/>
      <c r="B408" s="37"/>
      <c r="C408" s="180" t="s">
        <v>684</v>
      </c>
      <c r="D408" s="180" t="s">
        <v>148</v>
      </c>
      <c r="E408" s="181" t="s">
        <v>685</v>
      </c>
      <c r="F408" s="182" t="s">
        <v>686</v>
      </c>
      <c r="G408" s="183" t="s">
        <v>173</v>
      </c>
      <c r="H408" s="184">
        <v>6657.472</v>
      </c>
      <c r="I408" s="185"/>
      <c r="J408" s="186">
        <f>ROUND(I408*H408,2)</f>
        <v>0</v>
      </c>
      <c r="K408" s="182" t="s">
        <v>152</v>
      </c>
      <c r="L408" s="41"/>
      <c r="M408" s="187" t="s">
        <v>21</v>
      </c>
      <c r="N408" s="188" t="s">
        <v>44</v>
      </c>
      <c r="O408" s="66"/>
      <c r="P408" s="189">
        <f>O408*H408</f>
        <v>0</v>
      </c>
      <c r="Q408" s="189">
        <v>0</v>
      </c>
      <c r="R408" s="189">
        <f>Q408*H408</f>
        <v>0</v>
      </c>
      <c r="S408" s="189">
        <v>0</v>
      </c>
      <c r="T408" s="190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91" t="s">
        <v>251</v>
      </c>
      <c r="AT408" s="191" t="s">
        <v>148</v>
      </c>
      <c r="AU408" s="191" t="s">
        <v>82</v>
      </c>
      <c r="AY408" s="19" t="s">
        <v>145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19" t="s">
        <v>80</v>
      </c>
      <c r="BK408" s="192">
        <f>ROUND(I408*H408,2)</f>
        <v>0</v>
      </c>
      <c r="BL408" s="19" t="s">
        <v>251</v>
      </c>
      <c r="BM408" s="191" t="s">
        <v>687</v>
      </c>
    </row>
    <row r="409" spans="2:51" s="15" customFormat="1" ht="11.25">
      <c r="B409" s="216"/>
      <c r="C409" s="217"/>
      <c r="D409" s="195" t="s">
        <v>155</v>
      </c>
      <c r="E409" s="218" t="s">
        <v>21</v>
      </c>
      <c r="F409" s="219" t="s">
        <v>425</v>
      </c>
      <c r="G409" s="217"/>
      <c r="H409" s="218" t="s">
        <v>21</v>
      </c>
      <c r="I409" s="220"/>
      <c r="J409" s="217"/>
      <c r="K409" s="217"/>
      <c r="L409" s="221"/>
      <c r="M409" s="222"/>
      <c r="N409" s="223"/>
      <c r="O409" s="223"/>
      <c r="P409" s="223"/>
      <c r="Q409" s="223"/>
      <c r="R409" s="223"/>
      <c r="S409" s="223"/>
      <c r="T409" s="224"/>
      <c r="AT409" s="225" t="s">
        <v>155</v>
      </c>
      <c r="AU409" s="225" t="s">
        <v>82</v>
      </c>
      <c r="AV409" s="15" t="s">
        <v>80</v>
      </c>
      <c r="AW409" s="15" t="s">
        <v>34</v>
      </c>
      <c r="AX409" s="15" t="s">
        <v>73</v>
      </c>
      <c r="AY409" s="225" t="s">
        <v>145</v>
      </c>
    </row>
    <row r="410" spans="2:51" s="13" customFormat="1" ht="11.25">
      <c r="B410" s="193"/>
      <c r="C410" s="194"/>
      <c r="D410" s="195" t="s">
        <v>155</v>
      </c>
      <c r="E410" s="196" t="s">
        <v>21</v>
      </c>
      <c r="F410" s="197" t="s">
        <v>426</v>
      </c>
      <c r="G410" s="194"/>
      <c r="H410" s="198">
        <v>3843.996</v>
      </c>
      <c r="I410" s="199"/>
      <c r="J410" s="194"/>
      <c r="K410" s="194"/>
      <c r="L410" s="200"/>
      <c r="M410" s="201"/>
      <c r="N410" s="202"/>
      <c r="O410" s="202"/>
      <c r="P410" s="202"/>
      <c r="Q410" s="202"/>
      <c r="R410" s="202"/>
      <c r="S410" s="202"/>
      <c r="T410" s="203"/>
      <c r="AT410" s="204" t="s">
        <v>155</v>
      </c>
      <c r="AU410" s="204" t="s">
        <v>82</v>
      </c>
      <c r="AV410" s="13" t="s">
        <v>82</v>
      </c>
      <c r="AW410" s="13" t="s">
        <v>34</v>
      </c>
      <c r="AX410" s="13" t="s">
        <v>73</v>
      </c>
      <c r="AY410" s="204" t="s">
        <v>145</v>
      </c>
    </row>
    <row r="411" spans="2:51" s="13" customFormat="1" ht="11.25">
      <c r="B411" s="193"/>
      <c r="C411" s="194"/>
      <c r="D411" s="195" t="s">
        <v>155</v>
      </c>
      <c r="E411" s="196" t="s">
        <v>21</v>
      </c>
      <c r="F411" s="197" t="s">
        <v>427</v>
      </c>
      <c r="G411" s="194"/>
      <c r="H411" s="198">
        <v>-515.26</v>
      </c>
      <c r="I411" s="199"/>
      <c r="J411" s="194"/>
      <c r="K411" s="194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155</v>
      </c>
      <c r="AU411" s="204" t="s">
        <v>82</v>
      </c>
      <c r="AV411" s="13" t="s">
        <v>82</v>
      </c>
      <c r="AW411" s="13" t="s">
        <v>34</v>
      </c>
      <c r="AX411" s="13" t="s">
        <v>73</v>
      </c>
      <c r="AY411" s="204" t="s">
        <v>145</v>
      </c>
    </row>
    <row r="412" spans="2:51" s="14" customFormat="1" ht="11.25">
      <c r="B412" s="205"/>
      <c r="C412" s="206"/>
      <c r="D412" s="195" t="s">
        <v>155</v>
      </c>
      <c r="E412" s="207" t="s">
        <v>21</v>
      </c>
      <c r="F412" s="208" t="s">
        <v>157</v>
      </c>
      <c r="G412" s="206"/>
      <c r="H412" s="209">
        <v>3328.736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155</v>
      </c>
      <c r="AU412" s="215" t="s">
        <v>82</v>
      </c>
      <c r="AV412" s="14" t="s">
        <v>153</v>
      </c>
      <c r="AW412" s="14" t="s">
        <v>34</v>
      </c>
      <c r="AX412" s="14" t="s">
        <v>73</v>
      </c>
      <c r="AY412" s="215" t="s">
        <v>145</v>
      </c>
    </row>
    <row r="413" spans="2:51" s="13" customFormat="1" ht="11.25">
      <c r="B413" s="193"/>
      <c r="C413" s="194"/>
      <c r="D413" s="195" t="s">
        <v>155</v>
      </c>
      <c r="E413" s="196" t="s">
        <v>21</v>
      </c>
      <c r="F413" s="197" t="s">
        <v>688</v>
      </c>
      <c r="G413" s="194"/>
      <c r="H413" s="198">
        <v>6657.472</v>
      </c>
      <c r="I413" s="199"/>
      <c r="J413" s="194"/>
      <c r="K413" s="194"/>
      <c r="L413" s="200"/>
      <c r="M413" s="201"/>
      <c r="N413" s="202"/>
      <c r="O413" s="202"/>
      <c r="P413" s="202"/>
      <c r="Q413" s="202"/>
      <c r="R413" s="202"/>
      <c r="S413" s="202"/>
      <c r="T413" s="203"/>
      <c r="AT413" s="204" t="s">
        <v>155</v>
      </c>
      <c r="AU413" s="204" t="s">
        <v>82</v>
      </c>
      <c r="AV413" s="13" t="s">
        <v>82</v>
      </c>
      <c r="AW413" s="13" t="s">
        <v>34</v>
      </c>
      <c r="AX413" s="13" t="s">
        <v>80</v>
      </c>
      <c r="AY413" s="204" t="s">
        <v>145</v>
      </c>
    </row>
    <row r="414" spans="1:65" s="2" customFormat="1" ht="14.45" customHeight="1">
      <c r="A414" s="36"/>
      <c r="B414" s="37"/>
      <c r="C414" s="240" t="s">
        <v>689</v>
      </c>
      <c r="D414" s="240" t="s">
        <v>404</v>
      </c>
      <c r="E414" s="241" t="s">
        <v>690</v>
      </c>
      <c r="F414" s="242" t="s">
        <v>691</v>
      </c>
      <c r="G414" s="243" t="s">
        <v>173</v>
      </c>
      <c r="H414" s="244">
        <v>3395.311</v>
      </c>
      <c r="I414" s="245"/>
      <c r="J414" s="246">
        <f>ROUND(I414*H414,2)</f>
        <v>0</v>
      </c>
      <c r="K414" s="242" t="s">
        <v>152</v>
      </c>
      <c r="L414" s="247"/>
      <c r="M414" s="248" t="s">
        <v>21</v>
      </c>
      <c r="N414" s="249" t="s">
        <v>44</v>
      </c>
      <c r="O414" s="66"/>
      <c r="P414" s="189">
        <f>O414*H414</f>
        <v>0</v>
      </c>
      <c r="Q414" s="189">
        <v>0.00761</v>
      </c>
      <c r="R414" s="189">
        <f>Q414*H414</f>
        <v>25.83831671</v>
      </c>
      <c r="S414" s="189">
        <v>0</v>
      </c>
      <c r="T414" s="190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91" t="s">
        <v>355</v>
      </c>
      <c r="AT414" s="191" t="s">
        <v>404</v>
      </c>
      <c r="AU414" s="191" t="s">
        <v>82</v>
      </c>
      <c r="AY414" s="19" t="s">
        <v>145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19" t="s">
        <v>80</v>
      </c>
      <c r="BK414" s="192">
        <f>ROUND(I414*H414,2)</f>
        <v>0</v>
      </c>
      <c r="BL414" s="19" t="s">
        <v>251</v>
      </c>
      <c r="BM414" s="191" t="s">
        <v>692</v>
      </c>
    </row>
    <row r="415" spans="1:47" s="2" customFormat="1" ht="39">
      <c r="A415" s="36"/>
      <c r="B415" s="37"/>
      <c r="C415" s="38"/>
      <c r="D415" s="195" t="s">
        <v>693</v>
      </c>
      <c r="E415" s="38"/>
      <c r="F415" s="250" t="s">
        <v>694</v>
      </c>
      <c r="G415" s="38"/>
      <c r="H415" s="38"/>
      <c r="I415" s="251"/>
      <c r="J415" s="38"/>
      <c r="K415" s="38"/>
      <c r="L415" s="41"/>
      <c r="M415" s="252"/>
      <c r="N415" s="253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693</v>
      </c>
      <c r="AU415" s="19" t="s">
        <v>82</v>
      </c>
    </row>
    <row r="416" spans="2:51" s="13" customFormat="1" ht="11.25">
      <c r="B416" s="193"/>
      <c r="C416" s="194"/>
      <c r="D416" s="195" t="s">
        <v>155</v>
      </c>
      <c r="E416" s="194"/>
      <c r="F416" s="197" t="s">
        <v>695</v>
      </c>
      <c r="G416" s="194"/>
      <c r="H416" s="198">
        <v>3395.311</v>
      </c>
      <c r="I416" s="199"/>
      <c r="J416" s="194"/>
      <c r="K416" s="194"/>
      <c r="L416" s="200"/>
      <c r="M416" s="201"/>
      <c r="N416" s="202"/>
      <c r="O416" s="202"/>
      <c r="P416" s="202"/>
      <c r="Q416" s="202"/>
      <c r="R416" s="202"/>
      <c r="S416" s="202"/>
      <c r="T416" s="203"/>
      <c r="AT416" s="204" t="s">
        <v>155</v>
      </c>
      <c r="AU416" s="204" t="s">
        <v>82</v>
      </c>
      <c r="AV416" s="13" t="s">
        <v>82</v>
      </c>
      <c r="AW416" s="13" t="s">
        <v>4</v>
      </c>
      <c r="AX416" s="13" t="s">
        <v>80</v>
      </c>
      <c r="AY416" s="204" t="s">
        <v>145</v>
      </c>
    </row>
    <row r="417" spans="1:65" s="2" customFormat="1" ht="24.2" customHeight="1">
      <c r="A417" s="36"/>
      <c r="B417" s="37"/>
      <c r="C417" s="180" t="s">
        <v>696</v>
      </c>
      <c r="D417" s="180" t="s">
        <v>148</v>
      </c>
      <c r="E417" s="181" t="s">
        <v>697</v>
      </c>
      <c r="F417" s="182" t="s">
        <v>698</v>
      </c>
      <c r="G417" s="183" t="s">
        <v>173</v>
      </c>
      <c r="H417" s="184">
        <v>3328.736</v>
      </c>
      <c r="I417" s="185"/>
      <c r="J417" s="186">
        <f>ROUND(I417*H417,2)</f>
        <v>0</v>
      </c>
      <c r="K417" s="182" t="s">
        <v>152</v>
      </c>
      <c r="L417" s="41"/>
      <c r="M417" s="187" t="s">
        <v>21</v>
      </c>
      <c r="N417" s="188" t="s">
        <v>44</v>
      </c>
      <c r="O417" s="66"/>
      <c r="P417" s="189">
        <f>O417*H417</f>
        <v>0</v>
      </c>
      <c r="Q417" s="189">
        <v>8E-05</v>
      </c>
      <c r="R417" s="189">
        <f>Q417*H417</f>
        <v>0.26629888</v>
      </c>
      <c r="S417" s="189">
        <v>0</v>
      </c>
      <c r="T417" s="190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1" t="s">
        <v>251</v>
      </c>
      <c r="AT417" s="191" t="s">
        <v>148</v>
      </c>
      <c r="AU417" s="191" t="s">
        <v>82</v>
      </c>
      <c r="AY417" s="19" t="s">
        <v>145</v>
      </c>
      <c r="BE417" s="192">
        <f>IF(N417="základní",J417,0)</f>
        <v>0</v>
      </c>
      <c r="BF417" s="192">
        <f>IF(N417="snížená",J417,0)</f>
        <v>0</v>
      </c>
      <c r="BG417" s="192">
        <f>IF(N417="zákl. přenesená",J417,0)</f>
        <v>0</v>
      </c>
      <c r="BH417" s="192">
        <f>IF(N417="sníž. přenesená",J417,0)</f>
        <v>0</v>
      </c>
      <c r="BI417" s="192">
        <f>IF(N417="nulová",J417,0)</f>
        <v>0</v>
      </c>
      <c r="BJ417" s="19" t="s">
        <v>80</v>
      </c>
      <c r="BK417" s="192">
        <f>ROUND(I417*H417,2)</f>
        <v>0</v>
      </c>
      <c r="BL417" s="19" t="s">
        <v>251</v>
      </c>
      <c r="BM417" s="191" t="s">
        <v>699</v>
      </c>
    </row>
    <row r="418" spans="2:51" s="15" customFormat="1" ht="11.25">
      <c r="B418" s="216"/>
      <c r="C418" s="217"/>
      <c r="D418" s="195" t="s">
        <v>155</v>
      </c>
      <c r="E418" s="218" t="s">
        <v>21</v>
      </c>
      <c r="F418" s="219" t="s">
        <v>425</v>
      </c>
      <c r="G418" s="217"/>
      <c r="H418" s="218" t="s">
        <v>21</v>
      </c>
      <c r="I418" s="220"/>
      <c r="J418" s="217"/>
      <c r="K418" s="217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155</v>
      </c>
      <c r="AU418" s="225" t="s">
        <v>82</v>
      </c>
      <c r="AV418" s="15" t="s">
        <v>80</v>
      </c>
      <c r="AW418" s="15" t="s">
        <v>34</v>
      </c>
      <c r="AX418" s="15" t="s">
        <v>73</v>
      </c>
      <c r="AY418" s="225" t="s">
        <v>145</v>
      </c>
    </row>
    <row r="419" spans="2:51" s="13" customFormat="1" ht="11.25">
      <c r="B419" s="193"/>
      <c r="C419" s="194"/>
      <c r="D419" s="195" t="s">
        <v>155</v>
      </c>
      <c r="E419" s="196" t="s">
        <v>21</v>
      </c>
      <c r="F419" s="197" t="s">
        <v>426</v>
      </c>
      <c r="G419" s="194"/>
      <c r="H419" s="198">
        <v>3843.996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155</v>
      </c>
      <c r="AU419" s="204" t="s">
        <v>82</v>
      </c>
      <c r="AV419" s="13" t="s">
        <v>82</v>
      </c>
      <c r="AW419" s="13" t="s">
        <v>34</v>
      </c>
      <c r="AX419" s="13" t="s">
        <v>73</v>
      </c>
      <c r="AY419" s="204" t="s">
        <v>145</v>
      </c>
    </row>
    <row r="420" spans="2:51" s="13" customFormat="1" ht="11.25">
      <c r="B420" s="193"/>
      <c r="C420" s="194"/>
      <c r="D420" s="195" t="s">
        <v>155</v>
      </c>
      <c r="E420" s="196" t="s">
        <v>21</v>
      </c>
      <c r="F420" s="197" t="s">
        <v>427</v>
      </c>
      <c r="G420" s="194"/>
      <c r="H420" s="198">
        <v>-515.26</v>
      </c>
      <c r="I420" s="199"/>
      <c r="J420" s="194"/>
      <c r="K420" s="194"/>
      <c r="L420" s="200"/>
      <c r="M420" s="201"/>
      <c r="N420" s="202"/>
      <c r="O420" s="202"/>
      <c r="P420" s="202"/>
      <c r="Q420" s="202"/>
      <c r="R420" s="202"/>
      <c r="S420" s="202"/>
      <c r="T420" s="203"/>
      <c r="AT420" s="204" t="s">
        <v>155</v>
      </c>
      <c r="AU420" s="204" t="s">
        <v>82</v>
      </c>
      <c r="AV420" s="13" t="s">
        <v>82</v>
      </c>
      <c r="AW420" s="13" t="s">
        <v>34</v>
      </c>
      <c r="AX420" s="13" t="s">
        <v>73</v>
      </c>
      <c r="AY420" s="204" t="s">
        <v>145</v>
      </c>
    </row>
    <row r="421" spans="2:51" s="14" customFormat="1" ht="11.25">
      <c r="B421" s="205"/>
      <c r="C421" s="206"/>
      <c r="D421" s="195" t="s">
        <v>155</v>
      </c>
      <c r="E421" s="207" t="s">
        <v>21</v>
      </c>
      <c r="F421" s="208" t="s">
        <v>157</v>
      </c>
      <c r="G421" s="206"/>
      <c r="H421" s="209">
        <v>3328.736</v>
      </c>
      <c r="I421" s="210"/>
      <c r="J421" s="206"/>
      <c r="K421" s="206"/>
      <c r="L421" s="211"/>
      <c r="M421" s="212"/>
      <c r="N421" s="213"/>
      <c r="O421" s="213"/>
      <c r="P421" s="213"/>
      <c r="Q421" s="213"/>
      <c r="R421" s="213"/>
      <c r="S421" s="213"/>
      <c r="T421" s="214"/>
      <c r="AT421" s="215" t="s">
        <v>155</v>
      </c>
      <c r="AU421" s="215" t="s">
        <v>82</v>
      </c>
      <c r="AV421" s="14" t="s">
        <v>153</v>
      </c>
      <c r="AW421" s="14" t="s">
        <v>34</v>
      </c>
      <c r="AX421" s="14" t="s">
        <v>80</v>
      </c>
      <c r="AY421" s="215" t="s">
        <v>145</v>
      </c>
    </row>
    <row r="422" spans="1:65" s="2" customFormat="1" ht="24.2" customHeight="1">
      <c r="A422" s="36"/>
      <c r="B422" s="37"/>
      <c r="C422" s="180" t="s">
        <v>700</v>
      </c>
      <c r="D422" s="180" t="s">
        <v>148</v>
      </c>
      <c r="E422" s="181" t="s">
        <v>701</v>
      </c>
      <c r="F422" s="182" t="s">
        <v>702</v>
      </c>
      <c r="G422" s="183" t="s">
        <v>272</v>
      </c>
      <c r="H422" s="184">
        <v>154.345</v>
      </c>
      <c r="I422" s="185"/>
      <c r="J422" s="186">
        <f>ROUND(I422*H422,2)</f>
        <v>0</v>
      </c>
      <c r="K422" s="182" t="s">
        <v>152</v>
      </c>
      <c r="L422" s="41"/>
      <c r="M422" s="187" t="s">
        <v>21</v>
      </c>
      <c r="N422" s="188" t="s">
        <v>44</v>
      </c>
      <c r="O422" s="66"/>
      <c r="P422" s="189">
        <f>O422*H422</f>
        <v>0</v>
      </c>
      <c r="Q422" s="189">
        <v>0.0001578</v>
      </c>
      <c r="R422" s="189">
        <f>Q422*H422</f>
        <v>0.024355640999999997</v>
      </c>
      <c r="S422" s="189">
        <v>0</v>
      </c>
      <c r="T422" s="190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91" t="s">
        <v>251</v>
      </c>
      <c r="AT422" s="191" t="s">
        <v>148</v>
      </c>
      <c r="AU422" s="191" t="s">
        <v>82</v>
      </c>
      <c r="AY422" s="19" t="s">
        <v>145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19" t="s">
        <v>80</v>
      </c>
      <c r="BK422" s="192">
        <f>ROUND(I422*H422,2)</f>
        <v>0</v>
      </c>
      <c r="BL422" s="19" t="s">
        <v>251</v>
      </c>
      <c r="BM422" s="191" t="s">
        <v>703</v>
      </c>
    </row>
    <row r="423" spans="2:51" s="15" customFormat="1" ht="11.25">
      <c r="B423" s="216"/>
      <c r="C423" s="217"/>
      <c r="D423" s="195" t="s">
        <v>155</v>
      </c>
      <c r="E423" s="218" t="s">
        <v>21</v>
      </c>
      <c r="F423" s="219" t="s">
        <v>425</v>
      </c>
      <c r="G423" s="217"/>
      <c r="H423" s="218" t="s">
        <v>21</v>
      </c>
      <c r="I423" s="220"/>
      <c r="J423" s="217"/>
      <c r="K423" s="217"/>
      <c r="L423" s="221"/>
      <c r="M423" s="222"/>
      <c r="N423" s="223"/>
      <c r="O423" s="223"/>
      <c r="P423" s="223"/>
      <c r="Q423" s="223"/>
      <c r="R423" s="223"/>
      <c r="S423" s="223"/>
      <c r="T423" s="224"/>
      <c r="AT423" s="225" t="s">
        <v>155</v>
      </c>
      <c r="AU423" s="225" t="s">
        <v>82</v>
      </c>
      <c r="AV423" s="15" t="s">
        <v>80</v>
      </c>
      <c r="AW423" s="15" t="s">
        <v>34</v>
      </c>
      <c r="AX423" s="15" t="s">
        <v>73</v>
      </c>
      <c r="AY423" s="225" t="s">
        <v>145</v>
      </c>
    </row>
    <row r="424" spans="2:51" s="13" customFormat="1" ht="11.25">
      <c r="B424" s="193"/>
      <c r="C424" s="194"/>
      <c r="D424" s="195" t="s">
        <v>155</v>
      </c>
      <c r="E424" s="196" t="s">
        <v>21</v>
      </c>
      <c r="F424" s="197" t="s">
        <v>704</v>
      </c>
      <c r="G424" s="194"/>
      <c r="H424" s="198">
        <v>67.345</v>
      </c>
      <c r="I424" s="199"/>
      <c r="J424" s="194"/>
      <c r="K424" s="194"/>
      <c r="L424" s="200"/>
      <c r="M424" s="201"/>
      <c r="N424" s="202"/>
      <c r="O424" s="202"/>
      <c r="P424" s="202"/>
      <c r="Q424" s="202"/>
      <c r="R424" s="202"/>
      <c r="S424" s="202"/>
      <c r="T424" s="203"/>
      <c r="AT424" s="204" t="s">
        <v>155</v>
      </c>
      <c r="AU424" s="204" t="s">
        <v>82</v>
      </c>
      <c r="AV424" s="13" t="s">
        <v>82</v>
      </c>
      <c r="AW424" s="13" t="s">
        <v>34</v>
      </c>
      <c r="AX424" s="13" t="s">
        <v>73</v>
      </c>
      <c r="AY424" s="204" t="s">
        <v>145</v>
      </c>
    </row>
    <row r="425" spans="2:51" s="13" customFormat="1" ht="11.25">
      <c r="B425" s="193"/>
      <c r="C425" s="194"/>
      <c r="D425" s="195" t="s">
        <v>155</v>
      </c>
      <c r="E425" s="196" t="s">
        <v>21</v>
      </c>
      <c r="F425" s="197" t="s">
        <v>705</v>
      </c>
      <c r="G425" s="194"/>
      <c r="H425" s="198">
        <v>87</v>
      </c>
      <c r="I425" s="199"/>
      <c r="J425" s="194"/>
      <c r="K425" s="194"/>
      <c r="L425" s="200"/>
      <c r="M425" s="201"/>
      <c r="N425" s="202"/>
      <c r="O425" s="202"/>
      <c r="P425" s="202"/>
      <c r="Q425" s="202"/>
      <c r="R425" s="202"/>
      <c r="S425" s="202"/>
      <c r="T425" s="203"/>
      <c r="AT425" s="204" t="s">
        <v>155</v>
      </c>
      <c r="AU425" s="204" t="s">
        <v>82</v>
      </c>
      <c r="AV425" s="13" t="s">
        <v>82</v>
      </c>
      <c r="AW425" s="13" t="s">
        <v>34</v>
      </c>
      <c r="AX425" s="13" t="s">
        <v>73</v>
      </c>
      <c r="AY425" s="204" t="s">
        <v>145</v>
      </c>
    </row>
    <row r="426" spans="2:51" s="14" customFormat="1" ht="11.25">
      <c r="B426" s="205"/>
      <c r="C426" s="206"/>
      <c r="D426" s="195" t="s">
        <v>155</v>
      </c>
      <c r="E426" s="207" t="s">
        <v>21</v>
      </c>
      <c r="F426" s="208" t="s">
        <v>157</v>
      </c>
      <c r="G426" s="206"/>
      <c r="H426" s="209">
        <v>154.345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155</v>
      </c>
      <c r="AU426" s="215" t="s">
        <v>82</v>
      </c>
      <c r="AV426" s="14" t="s">
        <v>153</v>
      </c>
      <c r="AW426" s="14" t="s">
        <v>34</v>
      </c>
      <c r="AX426" s="14" t="s">
        <v>80</v>
      </c>
      <c r="AY426" s="215" t="s">
        <v>145</v>
      </c>
    </row>
    <row r="427" spans="1:65" s="2" customFormat="1" ht="14.45" customHeight="1">
      <c r="A427" s="36"/>
      <c r="B427" s="37"/>
      <c r="C427" s="240" t="s">
        <v>706</v>
      </c>
      <c r="D427" s="240" t="s">
        <v>404</v>
      </c>
      <c r="E427" s="241" t="s">
        <v>707</v>
      </c>
      <c r="F427" s="242" t="s">
        <v>708</v>
      </c>
      <c r="G427" s="243" t="s">
        <v>412</v>
      </c>
      <c r="H427" s="244">
        <v>5.258</v>
      </c>
      <c r="I427" s="245"/>
      <c r="J427" s="246">
        <f>ROUND(I427*H427,2)</f>
        <v>0</v>
      </c>
      <c r="K427" s="242" t="s">
        <v>152</v>
      </c>
      <c r="L427" s="247"/>
      <c r="M427" s="248" t="s">
        <v>21</v>
      </c>
      <c r="N427" s="249" t="s">
        <v>44</v>
      </c>
      <c r="O427" s="66"/>
      <c r="P427" s="189">
        <f>O427*H427</f>
        <v>0</v>
      </c>
      <c r="Q427" s="189">
        <v>0.032</v>
      </c>
      <c r="R427" s="189">
        <f>Q427*H427</f>
        <v>0.16825600000000002</v>
      </c>
      <c r="S427" s="189">
        <v>0</v>
      </c>
      <c r="T427" s="190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91" t="s">
        <v>355</v>
      </c>
      <c r="AT427" s="191" t="s">
        <v>404</v>
      </c>
      <c r="AU427" s="191" t="s">
        <v>82</v>
      </c>
      <c r="AY427" s="19" t="s">
        <v>145</v>
      </c>
      <c r="BE427" s="192">
        <f>IF(N427="základní",J427,0)</f>
        <v>0</v>
      </c>
      <c r="BF427" s="192">
        <f>IF(N427="snížená",J427,0)</f>
        <v>0</v>
      </c>
      <c r="BG427" s="192">
        <f>IF(N427="zákl. přenesená",J427,0)</f>
        <v>0</v>
      </c>
      <c r="BH427" s="192">
        <f>IF(N427="sníž. přenesená",J427,0)</f>
        <v>0</v>
      </c>
      <c r="BI427" s="192">
        <f>IF(N427="nulová",J427,0)</f>
        <v>0</v>
      </c>
      <c r="BJ427" s="19" t="s">
        <v>80</v>
      </c>
      <c r="BK427" s="192">
        <f>ROUND(I427*H427,2)</f>
        <v>0</v>
      </c>
      <c r="BL427" s="19" t="s">
        <v>251</v>
      </c>
      <c r="BM427" s="191" t="s">
        <v>709</v>
      </c>
    </row>
    <row r="428" spans="2:51" s="15" customFormat="1" ht="11.25">
      <c r="B428" s="216"/>
      <c r="C428" s="217"/>
      <c r="D428" s="195" t="s">
        <v>155</v>
      </c>
      <c r="E428" s="218" t="s">
        <v>21</v>
      </c>
      <c r="F428" s="219" t="s">
        <v>425</v>
      </c>
      <c r="G428" s="217"/>
      <c r="H428" s="218" t="s">
        <v>21</v>
      </c>
      <c r="I428" s="220"/>
      <c r="J428" s="217"/>
      <c r="K428" s="217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155</v>
      </c>
      <c r="AU428" s="225" t="s">
        <v>82</v>
      </c>
      <c r="AV428" s="15" t="s">
        <v>80</v>
      </c>
      <c r="AW428" s="15" t="s">
        <v>34</v>
      </c>
      <c r="AX428" s="15" t="s">
        <v>73</v>
      </c>
      <c r="AY428" s="225" t="s">
        <v>145</v>
      </c>
    </row>
    <row r="429" spans="2:51" s="13" customFormat="1" ht="11.25">
      <c r="B429" s="193"/>
      <c r="C429" s="194"/>
      <c r="D429" s="195" t="s">
        <v>155</v>
      </c>
      <c r="E429" s="196" t="s">
        <v>21</v>
      </c>
      <c r="F429" s="197" t="s">
        <v>710</v>
      </c>
      <c r="G429" s="194"/>
      <c r="H429" s="198">
        <v>2.371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155</v>
      </c>
      <c r="AU429" s="204" t="s">
        <v>82</v>
      </c>
      <c r="AV429" s="13" t="s">
        <v>82</v>
      </c>
      <c r="AW429" s="13" t="s">
        <v>34</v>
      </c>
      <c r="AX429" s="13" t="s">
        <v>73</v>
      </c>
      <c r="AY429" s="204" t="s">
        <v>145</v>
      </c>
    </row>
    <row r="430" spans="2:51" s="13" customFormat="1" ht="11.25">
      <c r="B430" s="193"/>
      <c r="C430" s="194"/>
      <c r="D430" s="195" t="s">
        <v>155</v>
      </c>
      <c r="E430" s="196" t="s">
        <v>21</v>
      </c>
      <c r="F430" s="197" t="s">
        <v>711</v>
      </c>
      <c r="G430" s="194"/>
      <c r="H430" s="198">
        <v>2.784</v>
      </c>
      <c r="I430" s="199"/>
      <c r="J430" s="194"/>
      <c r="K430" s="194"/>
      <c r="L430" s="200"/>
      <c r="M430" s="201"/>
      <c r="N430" s="202"/>
      <c r="O430" s="202"/>
      <c r="P430" s="202"/>
      <c r="Q430" s="202"/>
      <c r="R430" s="202"/>
      <c r="S430" s="202"/>
      <c r="T430" s="203"/>
      <c r="AT430" s="204" t="s">
        <v>155</v>
      </c>
      <c r="AU430" s="204" t="s">
        <v>82</v>
      </c>
      <c r="AV430" s="13" t="s">
        <v>82</v>
      </c>
      <c r="AW430" s="13" t="s">
        <v>34</v>
      </c>
      <c r="AX430" s="13" t="s">
        <v>73</v>
      </c>
      <c r="AY430" s="204" t="s">
        <v>145</v>
      </c>
    </row>
    <row r="431" spans="2:51" s="14" customFormat="1" ht="11.25">
      <c r="B431" s="205"/>
      <c r="C431" s="206"/>
      <c r="D431" s="195" t="s">
        <v>155</v>
      </c>
      <c r="E431" s="207" t="s">
        <v>21</v>
      </c>
      <c r="F431" s="208" t="s">
        <v>157</v>
      </c>
      <c r="G431" s="206"/>
      <c r="H431" s="209">
        <v>5.154999999999999</v>
      </c>
      <c r="I431" s="210"/>
      <c r="J431" s="206"/>
      <c r="K431" s="206"/>
      <c r="L431" s="211"/>
      <c r="M431" s="212"/>
      <c r="N431" s="213"/>
      <c r="O431" s="213"/>
      <c r="P431" s="213"/>
      <c r="Q431" s="213"/>
      <c r="R431" s="213"/>
      <c r="S431" s="213"/>
      <c r="T431" s="214"/>
      <c r="AT431" s="215" t="s">
        <v>155</v>
      </c>
      <c r="AU431" s="215" t="s">
        <v>82</v>
      </c>
      <c r="AV431" s="14" t="s">
        <v>153</v>
      </c>
      <c r="AW431" s="14" t="s">
        <v>34</v>
      </c>
      <c r="AX431" s="14" t="s">
        <v>80</v>
      </c>
      <c r="AY431" s="215" t="s">
        <v>145</v>
      </c>
    </row>
    <row r="432" spans="2:51" s="13" customFormat="1" ht="11.25">
      <c r="B432" s="193"/>
      <c r="C432" s="194"/>
      <c r="D432" s="195" t="s">
        <v>155</v>
      </c>
      <c r="E432" s="194"/>
      <c r="F432" s="197" t="s">
        <v>712</v>
      </c>
      <c r="G432" s="194"/>
      <c r="H432" s="198">
        <v>5.258</v>
      </c>
      <c r="I432" s="199"/>
      <c r="J432" s="194"/>
      <c r="K432" s="194"/>
      <c r="L432" s="200"/>
      <c r="M432" s="201"/>
      <c r="N432" s="202"/>
      <c r="O432" s="202"/>
      <c r="P432" s="202"/>
      <c r="Q432" s="202"/>
      <c r="R432" s="202"/>
      <c r="S432" s="202"/>
      <c r="T432" s="203"/>
      <c r="AT432" s="204" t="s">
        <v>155</v>
      </c>
      <c r="AU432" s="204" t="s">
        <v>82</v>
      </c>
      <c r="AV432" s="13" t="s">
        <v>82</v>
      </c>
      <c r="AW432" s="13" t="s">
        <v>4</v>
      </c>
      <c r="AX432" s="13" t="s">
        <v>80</v>
      </c>
      <c r="AY432" s="204" t="s">
        <v>145</v>
      </c>
    </row>
    <row r="433" spans="1:65" s="2" customFormat="1" ht="24.2" customHeight="1">
      <c r="A433" s="36"/>
      <c r="B433" s="37"/>
      <c r="C433" s="180" t="s">
        <v>713</v>
      </c>
      <c r="D433" s="180" t="s">
        <v>148</v>
      </c>
      <c r="E433" s="181" t="s">
        <v>714</v>
      </c>
      <c r="F433" s="182" t="s">
        <v>715</v>
      </c>
      <c r="G433" s="183" t="s">
        <v>215</v>
      </c>
      <c r="H433" s="184">
        <v>26.741</v>
      </c>
      <c r="I433" s="185"/>
      <c r="J433" s="186">
        <f>ROUND(I433*H433,2)</f>
        <v>0</v>
      </c>
      <c r="K433" s="182" t="s">
        <v>152</v>
      </c>
      <c r="L433" s="41"/>
      <c r="M433" s="187" t="s">
        <v>21</v>
      </c>
      <c r="N433" s="188" t="s">
        <v>44</v>
      </c>
      <c r="O433" s="66"/>
      <c r="P433" s="189">
        <f>O433*H433</f>
        <v>0</v>
      </c>
      <c r="Q433" s="189">
        <v>0</v>
      </c>
      <c r="R433" s="189">
        <f>Q433*H433</f>
        <v>0</v>
      </c>
      <c r="S433" s="189">
        <v>0</v>
      </c>
      <c r="T433" s="190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1" t="s">
        <v>251</v>
      </c>
      <c r="AT433" s="191" t="s">
        <v>148</v>
      </c>
      <c r="AU433" s="191" t="s">
        <v>82</v>
      </c>
      <c r="AY433" s="19" t="s">
        <v>145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80</v>
      </c>
      <c r="BK433" s="192">
        <f>ROUND(I433*H433,2)</f>
        <v>0</v>
      </c>
      <c r="BL433" s="19" t="s">
        <v>251</v>
      </c>
      <c r="BM433" s="191" t="s">
        <v>716</v>
      </c>
    </row>
    <row r="434" spans="2:63" s="12" customFormat="1" ht="22.9" customHeight="1">
      <c r="B434" s="164"/>
      <c r="C434" s="165"/>
      <c r="D434" s="166" t="s">
        <v>72</v>
      </c>
      <c r="E434" s="178" t="s">
        <v>717</v>
      </c>
      <c r="F434" s="178" t="s">
        <v>718</v>
      </c>
      <c r="G434" s="165"/>
      <c r="H434" s="165"/>
      <c r="I434" s="168"/>
      <c r="J434" s="179">
        <f>BK434</f>
        <v>0</v>
      </c>
      <c r="K434" s="165"/>
      <c r="L434" s="170"/>
      <c r="M434" s="171"/>
      <c r="N434" s="172"/>
      <c r="O434" s="172"/>
      <c r="P434" s="173">
        <f>SUM(P435:P444)</f>
        <v>0</v>
      </c>
      <c r="Q434" s="172"/>
      <c r="R434" s="173">
        <f>SUM(R435:R444)</f>
        <v>1.930552372</v>
      </c>
      <c r="S434" s="172"/>
      <c r="T434" s="174">
        <f>SUM(T435:T444)</f>
        <v>0</v>
      </c>
      <c r="AR434" s="175" t="s">
        <v>82</v>
      </c>
      <c r="AT434" s="176" t="s">
        <v>72</v>
      </c>
      <c r="AU434" s="176" t="s">
        <v>80</v>
      </c>
      <c r="AY434" s="175" t="s">
        <v>145</v>
      </c>
      <c r="BK434" s="177">
        <f>SUM(BK435:BK444)</f>
        <v>0</v>
      </c>
    </row>
    <row r="435" spans="1:65" s="2" customFormat="1" ht="24.2" customHeight="1">
      <c r="A435" s="36"/>
      <c r="B435" s="37"/>
      <c r="C435" s="180" t="s">
        <v>719</v>
      </c>
      <c r="D435" s="180" t="s">
        <v>148</v>
      </c>
      <c r="E435" s="181" t="s">
        <v>720</v>
      </c>
      <c r="F435" s="182" t="s">
        <v>721</v>
      </c>
      <c r="G435" s="183" t="s">
        <v>173</v>
      </c>
      <c r="H435" s="184">
        <v>25.591</v>
      </c>
      <c r="I435" s="185"/>
      <c r="J435" s="186">
        <f>ROUND(I435*H435,2)</f>
        <v>0</v>
      </c>
      <c r="K435" s="182" t="s">
        <v>152</v>
      </c>
      <c r="L435" s="41"/>
      <c r="M435" s="187" t="s">
        <v>21</v>
      </c>
      <c r="N435" s="188" t="s">
        <v>44</v>
      </c>
      <c r="O435" s="66"/>
      <c r="P435" s="189">
        <f>O435*H435</f>
        <v>0</v>
      </c>
      <c r="Q435" s="189">
        <v>0.015792</v>
      </c>
      <c r="R435" s="189">
        <f>Q435*H435</f>
        <v>0.40413307200000004</v>
      </c>
      <c r="S435" s="189">
        <v>0</v>
      </c>
      <c r="T435" s="190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91" t="s">
        <v>251</v>
      </c>
      <c r="AT435" s="191" t="s">
        <v>148</v>
      </c>
      <c r="AU435" s="191" t="s">
        <v>82</v>
      </c>
      <c r="AY435" s="19" t="s">
        <v>145</v>
      </c>
      <c r="BE435" s="192">
        <f>IF(N435="základní",J435,0)</f>
        <v>0</v>
      </c>
      <c r="BF435" s="192">
        <f>IF(N435="snížená",J435,0)</f>
        <v>0</v>
      </c>
      <c r="BG435" s="192">
        <f>IF(N435="zákl. přenesená",J435,0)</f>
        <v>0</v>
      </c>
      <c r="BH435" s="192">
        <f>IF(N435="sníž. přenesená",J435,0)</f>
        <v>0</v>
      </c>
      <c r="BI435" s="192">
        <f>IF(N435="nulová",J435,0)</f>
        <v>0</v>
      </c>
      <c r="BJ435" s="19" t="s">
        <v>80</v>
      </c>
      <c r="BK435" s="192">
        <f>ROUND(I435*H435,2)</f>
        <v>0</v>
      </c>
      <c r="BL435" s="19" t="s">
        <v>251</v>
      </c>
      <c r="BM435" s="191" t="s">
        <v>722</v>
      </c>
    </row>
    <row r="436" spans="2:51" s="15" customFormat="1" ht="11.25">
      <c r="B436" s="216"/>
      <c r="C436" s="217"/>
      <c r="D436" s="195" t="s">
        <v>155</v>
      </c>
      <c r="E436" s="218" t="s">
        <v>21</v>
      </c>
      <c r="F436" s="219" t="s">
        <v>425</v>
      </c>
      <c r="G436" s="217"/>
      <c r="H436" s="218" t="s">
        <v>21</v>
      </c>
      <c r="I436" s="220"/>
      <c r="J436" s="217"/>
      <c r="K436" s="217"/>
      <c r="L436" s="221"/>
      <c r="M436" s="222"/>
      <c r="N436" s="223"/>
      <c r="O436" s="223"/>
      <c r="P436" s="223"/>
      <c r="Q436" s="223"/>
      <c r="R436" s="223"/>
      <c r="S436" s="223"/>
      <c r="T436" s="224"/>
      <c r="AT436" s="225" t="s">
        <v>155</v>
      </c>
      <c r="AU436" s="225" t="s">
        <v>82</v>
      </c>
      <c r="AV436" s="15" t="s">
        <v>80</v>
      </c>
      <c r="AW436" s="15" t="s">
        <v>34</v>
      </c>
      <c r="AX436" s="15" t="s">
        <v>73</v>
      </c>
      <c r="AY436" s="225" t="s">
        <v>145</v>
      </c>
    </row>
    <row r="437" spans="2:51" s="13" customFormat="1" ht="11.25">
      <c r="B437" s="193"/>
      <c r="C437" s="194"/>
      <c r="D437" s="195" t="s">
        <v>155</v>
      </c>
      <c r="E437" s="196" t="s">
        <v>21</v>
      </c>
      <c r="F437" s="197" t="s">
        <v>723</v>
      </c>
      <c r="G437" s="194"/>
      <c r="H437" s="198">
        <v>25.591</v>
      </c>
      <c r="I437" s="199"/>
      <c r="J437" s="194"/>
      <c r="K437" s="194"/>
      <c r="L437" s="200"/>
      <c r="M437" s="201"/>
      <c r="N437" s="202"/>
      <c r="O437" s="202"/>
      <c r="P437" s="202"/>
      <c r="Q437" s="202"/>
      <c r="R437" s="202"/>
      <c r="S437" s="202"/>
      <c r="T437" s="203"/>
      <c r="AT437" s="204" t="s">
        <v>155</v>
      </c>
      <c r="AU437" s="204" t="s">
        <v>82</v>
      </c>
      <c r="AV437" s="13" t="s">
        <v>82</v>
      </c>
      <c r="AW437" s="13" t="s">
        <v>34</v>
      </c>
      <c r="AX437" s="13" t="s">
        <v>73</v>
      </c>
      <c r="AY437" s="204" t="s">
        <v>145</v>
      </c>
    </row>
    <row r="438" spans="2:51" s="14" customFormat="1" ht="11.25">
      <c r="B438" s="205"/>
      <c r="C438" s="206"/>
      <c r="D438" s="195" t="s">
        <v>155</v>
      </c>
      <c r="E438" s="207" t="s">
        <v>21</v>
      </c>
      <c r="F438" s="208" t="s">
        <v>157</v>
      </c>
      <c r="G438" s="206"/>
      <c r="H438" s="209">
        <v>25.591</v>
      </c>
      <c r="I438" s="210"/>
      <c r="J438" s="206"/>
      <c r="K438" s="206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155</v>
      </c>
      <c r="AU438" s="215" t="s">
        <v>82</v>
      </c>
      <c r="AV438" s="14" t="s">
        <v>153</v>
      </c>
      <c r="AW438" s="14" t="s">
        <v>34</v>
      </c>
      <c r="AX438" s="14" t="s">
        <v>80</v>
      </c>
      <c r="AY438" s="215" t="s">
        <v>145</v>
      </c>
    </row>
    <row r="439" spans="1:65" s="2" customFormat="1" ht="24.2" customHeight="1">
      <c r="A439" s="36"/>
      <c r="B439" s="37"/>
      <c r="C439" s="180" t="s">
        <v>724</v>
      </c>
      <c r="D439" s="180" t="s">
        <v>148</v>
      </c>
      <c r="E439" s="181" t="s">
        <v>725</v>
      </c>
      <c r="F439" s="182" t="s">
        <v>726</v>
      </c>
      <c r="G439" s="183" t="s">
        <v>173</v>
      </c>
      <c r="H439" s="184">
        <v>96.67</v>
      </c>
      <c r="I439" s="185"/>
      <c r="J439" s="186">
        <f>ROUND(I439*H439,2)</f>
        <v>0</v>
      </c>
      <c r="K439" s="182" t="s">
        <v>21</v>
      </c>
      <c r="L439" s="41"/>
      <c r="M439" s="187" t="s">
        <v>21</v>
      </c>
      <c r="N439" s="188" t="s">
        <v>44</v>
      </c>
      <c r="O439" s="66"/>
      <c r="P439" s="189">
        <f>O439*H439</f>
        <v>0</v>
      </c>
      <c r="Q439" s="189">
        <v>0.01579</v>
      </c>
      <c r="R439" s="189">
        <f>Q439*H439</f>
        <v>1.5264193</v>
      </c>
      <c r="S439" s="189">
        <v>0</v>
      </c>
      <c r="T439" s="190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91" t="s">
        <v>251</v>
      </c>
      <c r="AT439" s="191" t="s">
        <v>148</v>
      </c>
      <c r="AU439" s="191" t="s">
        <v>82</v>
      </c>
      <c r="AY439" s="19" t="s">
        <v>145</v>
      </c>
      <c r="BE439" s="192">
        <f>IF(N439="základní",J439,0)</f>
        <v>0</v>
      </c>
      <c r="BF439" s="192">
        <f>IF(N439="snížená",J439,0)</f>
        <v>0</v>
      </c>
      <c r="BG439" s="192">
        <f>IF(N439="zákl. přenesená",J439,0)</f>
        <v>0</v>
      </c>
      <c r="BH439" s="192">
        <f>IF(N439="sníž. přenesená",J439,0)</f>
        <v>0</v>
      </c>
      <c r="BI439" s="192">
        <f>IF(N439="nulová",J439,0)</f>
        <v>0</v>
      </c>
      <c r="BJ439" s="19" t="s">
        <v>80</v>
      </c>
      <c r="BK439" s="192">
        <f>ROUND(I439*H439,2)</f>
        <v>0</v>
      </c>
      <c r="BL439" s="19" t="s">
        <v>251</v>
      </c>
      <c r="BM439" s="191" t="s">
        <v>727</v>
      </c>
    </row>
    <row r="440" spans="2:51" s="15" customFormat="1" ht="11.25">
      <c r="B440" s="216"/>
      <c r="C440" s="217"/>
      <c r="D440" s="195" t="s">
        <v>155</v>
      </c>
      <c r="E440" s="218" t="s">
        <v>21</v>
      </c>
      <c r="F440" s="219" t="s">
        <v>274</v>
      </c>
      <c r="G440" s="217"/>
      <c r="H440" s="218" t="s">
        <v>21</v>
      </c>
      <c r="I440" s="220"/>
      <c r="J440" s="217"/>
      <c r="K440" s="217"/>
      <c r="L440" s="221"/>
      <c r="M440" s="222"/>
      <c r="N440" s="223"/>
      <c r="O440" s="223"/>
      <c r="P440" s="223"/>
      <c r="Q440" s="223"/>
      <c r="R440" s="223"/>
      <c r="S440" s="223"/>
      <c r="T440" s="224"/>
      <c r="AT440" s="225" t="s">
        <v>155</v>
      </c>
      <c r="AU440" s="225" t="s">
        <v>82</v>
      </c>
      <c r="AV440" s="15" t="s">
        <v>80</v>
      </c>
      <c r="AW440" s="15" t="s">
        <v>34</v>
      </c>
      <c r="AX440" s="15" t="s">
        <v>73</v>
      </c>
      <c r="AY440" s="225" t="s">
        <v>145</v>
      </c>
    </row>
    <row r="441" spans="2:51" s="15" customFormat="1" ht="11.25">
      <c r="B441" s="216"/>
      <c r="C441" s="217"/>
      <c r="D441" s="195" t="s">
        <v>155</v>
      </c>
      <c r="E441" s="218" t="s">
        <v>21</v>
      </c>
      <c r="F441" s="219" t="s">
        <v>728</v>
      </c>
      <c r="G441" s="217"/>
      <c r="H441" s="218" t="s">
        <v>21</v>
      </c>
      <c r="I441" s="220"/>
      <c r="J441" s="217"/>
      <c r="K441" s="217"/>
      <c r="L441" s="221"/>
      <c r="M441" s="222"/>
      <c r="N441" s="223"/>
      <c r="O441" s="223"/>
      <c r="P441" s="223"/>
      <c r="Q441" s="223"/>
      <c r="R441" s="223"/>
      <c r="S441" s="223"/>
      <c r="T441" s="224"/>
      <c r="AT441" s="225" t="s">
        <v>155</v>
      </c>
      <c r="AU441" s="225" t="s">
        <v>82</v>
      </c>
      <c r="AV441" s="15" t="s">
        <v>80</v>
      </c>
      <c r="AW441" s="15" t="s">
        <v>34</v>
      </c>
      <c r="AX441" s="15" t="s">
        <v>73</v>
      </c>
      <c r="AY441" s="225" t="s">
        <v>145</v>
      </c>
    </row>
    <row r="442" spans="2:51" s="13" customFormat="1" ht="11.25">
      <c r="B442" s="193"/>
      <c r="C442" s="194"/>
      <c r="D442" s="195" t="s">
        <v>155</v>
      </c>
      <c r="E442" s="196" t="s">
        <v>21</v>
      </c>
      <c r="F442" s="197" t="s">
        <v>729</v>
      </c>
      <c r="G442" s="194"/>
      <c r="H442" s="198">
        <v>96.67</v>
      </c>
      <c r="I442" s="199"/>
      <c r="J442" s="194"/>
      <c r="K442" s="194"/>
      <c r="L442" s="200"/>
      <c r="M442" s="201"/>
      <c r="N442" s="202"/>
      <c r="O442" s="202"/>
      <c r="P442" s="202"/>
      <c r="Q442" s="202"/>
      <c r="R442" s="202"/>
      <c r="S442" s="202"/>
      <c r="T442" s="203"/>
      <c r="AT442" s="204" t="s">
        <v>155</v>
      </c>
      <c r="AU442" s="204" t="s">
        <v>82</v>
      </c>
      <c r="AV442" s="13" t="s">
        <v>82</v>
      </c>
      <c r="AW442" s="13" t="s">
        <v>34</v>
      </c>
      <c r="AX442" s="13" t="s">
        <v>73</v>
      </c>
      <c r="AY442" s="204" t="s">
        <v>145</v>
      </c>
    </row>
    <row r="443" spans="2:51" s="14" customFormat="1" ht="11.25">
      <c r="B443" s="205"/>
      <c r="C443" s="206"/>
      <c r="D443" s="195" t="s">
        <v>155</v>
      </c>
      <c r="E443" s="207" t="s">
        <v>21</v>
      </c>
      <c r="F443" s="208" t="s">
        <v>157</v>
      </c>
      <c r="G443" s="206"/>
      <c r="H443" s="209">
        <v>96.67</v>
      </c>
      <c r="I443" s="210"/>
      <c r="J443" s="206"/>
      <c r="K443" s="206"/>
      <c r="L443" s="211"/>
      <c r="M443" s="212"/>
      <c r="N443" s="213"/>
      <c r="O443" s="213"/>
      <c r="P443" s="213"/>
      <c r="Q443" s="213"/>
      <c r="R443" s="213"/>
      <c r="S443" s="213"/>
      <c r="T443" s="214"/>
      <c r="AT443" s="215" t="s">
        <v>155</v>
      </c>
      <c r="AU443" s="215" t="s">
        <v>82</v>
      </c>
      <c r="AV443" s="14" t="s">
        <v>153</v>
      </c>
      <c r="AW443" s="14" t="s">
        <v>34</v>
      </c>
      <c r="AX443" s="14" t="s">
        <v>80</v>
      </c>
      <c r="AY443" s="215" t="s">
        <v>145</v>
      </c>
    </row>
    <row r="444" spans="1:65" s="2" customFormat="1" ht="24.2" customHeight="1">
      <c r="A444" s="36"/>
      <c r="B444" s="37"/>
      <c r="C444" s="180" t="s">
        <v>730</v>
      </c>
      <c r="D444" s="180" t="s">
        <v>148</v>
      </c>
      <c r="E444" s="181" t="s">
        <v>731</v>
      </c>
      <c r="F444" s="182" t="s">
        <v>732</v>
      </c>
      <c r="G444" s="183" t="s">
        <v>215</v>
      </c>
      <c r="H444" s="184">
        <v>1.931</v>
      </c>
      <c r="I444" s="185"/>
      <c r="J444" s="186">
        <f>ROUND(I444*H444,2)</f>
        <v>0</v>
      </c>
      <c r="K444" s="182" t="s">
        <v>152</v>
      </c>
      <c r="L444" s="41"/>
      <c r="M444" s="187" t="s">
        <v>21</v>
      </c>
      <c r="N444" s="188" t="s">
        <v>44</v>
      </c>
      <c r="O444" s="66"/>
      <c r="P444" s="189">
        <f>O444*H444</f>
        <v>0</v>
      </c>
      <c r="Q444" s="189">
        <v>0</v>
      </c>
      <c r="R444" s="189">
        <f>Q444*H444</f>
        <v>0</v>
      </c>
      <c r="S444" s="189">
        <v>0</v>
      </c>
      <c r="T444" s="190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91" t="s">
        <v>251</v>
      </c>
      <c r="AT444" s="191" t="s">
        <v>148</v>
      </c>
      <c r="AU444" s="191" t="s">
        <v>82</v>
      </c>
      <c r="AY444" s="19" t="s">
        <v>145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19" t="s">
        <v>80</v>
      </c>
      <c r="BK444" s="192">
        <f>ROUND(I444*H444,2)</f>
        <v>0</v>
      </c>
      <c r="BL444" s="19" t="s">
        <v>251</v>
      </c>
      <c r="BM444" s="191" t="s">
        <v>733</v>
      </c>
    </row>
    <row r="445" spans="2:63" s="12" customFormat="1" ht="22.9" customHeight="1">
      <c r="B445" s="164"/>
      <c r="C445" s="165"/>
      <c r="D445" s="166" t="s">
        <v>72</v>
      </c>
      <c r="E445" s="178" t="s">
        <v>267</v>
      </c>
      <c r="F445" s="178" t="s">
        <v>268</v>
      </c>
      <c r="G445" s="165"/>
      <c r="H445" s="165"/>
      <c r="I445" s="168"/>
      <c r="J445" s="179">
        <f>BK445</f>
        <v>0</v>
      </c>
      <c r="K445" s="165"/>
      <c r="L445" s="170"/>
      <c r="M445" s="171"/>
      <c r="N445" s="172"/>
      <c r="O445" s="172"/>
      <c r="P445" s="173">
        <f>SUM(P446:P489)</f>
        <v>0</v>
      </c>
      <c r="Q445" s="172"/>
      <c r="R445" s="173">
        <f>SUM(R446:R489)</f>
        <v>4.31907120732</v>
      </c>
      <c r="S445" s="172"/>
      <c r="T445" s="174">
        <f>SUM(T446:T489)</f>
        <v>0</v>
      </c>
      <c r="AR445" s="175" t="s">
        <v>82</v>
      </c>
      <c r="AT445" s="176" t="s">
        <v>72</v>
      </c>
      <c r="AU445" s="176" t="s">
        <v>80</v>
      </c>
      <c r="AY445" s="175" t="s">
        <v>145</v>
      </c>
      <c r="BK445" s="177">
        <f>SUM(BK446:BK489)</f>
        <v>0</v>
      </c>
    </row>
    <row r="446" spans="1:65" s="2" customFormat="1" ht="24.2" customHeight="1">
      <c r="A446" s="36"/>
      <c r="B446" s="37"/>
      <c r="C446" s="180" t="s">
        <v>734</v>
      </c>
      <c r="D446" s="180" t="s">
        <v>148</v>
      </c>
      <c r="E446" s="181" t="s">
        <v>735</v>
      </c>
      <c r="F446" s="182" t="s">
        <v>736</v>
      </c>
      <c r="G446" s="183" t="s">
        <v>272</v>
      </c>
      <c r="H446" s="184">
        <v>87</v>
      </c>
      <c r="I446" s="185"/>
      <c r="J446" s="186">
        <f>ROUND(I446*H446,2)</f>
        <v>0</v>
      </c>
      <c r="K446" s="182" t="s">
        <v>21</v>
      </c>
      <c r="L446" s="41"/>
      <c r="M446" s="187" t="s">
        <v>21</v>
      </c>
      <c r="N446" s="188" t="s">
        <v>44</v>
      </c>
      <c r="O446" s="66"/>
      <c r="P446" s="189">
        <f>O446*H446</f>
        <v>0</v>
      </c>
      <c r="Q446" s="189">
        <v>0.00692</v>
      </c>
      <c r="R446" s="189">
        <f>Q446*H446</f>
        <v>0.60204</v>
      </c>
      <c r="S446" s="189">
        <v>0</v>
      </c>
      <c r="T446" s="190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91" t="s">
        <v>251</v>
      </c>
      <c r="AT446" s="191" t="s">
        <v>148</v>
      </c>
      <c r="AU446" s="191" t="s">
        <v>82</v>
      </c>
      <c r="AY446" s="19" t="s">
        <v>145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19" t="s">
        <v>80</v>
      </c>
      <c r="BK446" s="192">
        <f>ROUND(I446*H446,2)</f>
        <v>0</v>
      </c>
      <c r="BL446" s="19" t="s">
        <v>251</v>
      </c>
      <c r="BM446" s="191" t="s">
        <v>737</v>
      </c>
    </row>
    <row r="447" spans="2:51" s="15" customFormat="1" ht="11.25">
      <c r="B447" s="216"/>
      <c r="C447" s="217"/>
      <c r="D447" s="195" t="s">
        <v>155</v>
      </c>
      <c r="E447" s="218" t="s">
        <v>21</v>
      </c>
      <c r="F447" s="219" t="s">
        <v>274</v>
      </c>
      <c r="G447" s="217"/>
      <c r="H447" s="218" t="s">
        <v>21</v>
      </c>
      <c r="I447" s="220"/>
      <c r="J447" s="217"/>
      <c r="K447" s="217"/>
      <c r="L447" s="221"/>
      <c r="M447" s="222"/>
      <c r="N447" s="223"/>
      <c r="O447" s="223"/>
      <c r="P447" s="223"/>
      <c r="Q447" s="223"/>
      <c r="R447" s="223"/>
      <c r="S447" s="223"/>
      <c r="T447" s="224"/>
      <c r="AT447" s="225" t="s">
        <v>155</v>
      </c>
      <c r="AU447" s="225" t="s">
        <v>82</v>
      </c>
      <c r="AV447" s="15" t="s">
        <v>80</v>
      </c>
      <c r="AW447" s="15" t="s">
        <v>34</v>
      </c>
      <c r="AX447" s="15" t="s">
        <v>73</v>
      </c>
      <c r="AY447" s="225" t="s">
        <v>145</v>
      </c>
    </row>
    <row r="448" spans="2:51" s="13" customFormat="1" ht="11.25">
      <c r="B448" s="193"/>
      <c r="C448" s="194"/>
      <c r="D448" s="195" t="s">
        <v>155</v>
      </c>
      <c r="E448" s="196" t="s">
        <v>21</v>
      </c>
      <c r="F448" s="197" t="s">
        <v>738</v>
      </c>
      <c r="G448" s="194"/>
      <c r="H448" s="198">
        <v>87</v>
      </c>
      <c r="I448" s="199"/>
      <c r="J448" s="194"/>
      <c r="K448" s="194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155</v>
      </c>
      <c r="AU448" s="204" t="s">
        <v>82</v>
      </c>
      <c r="AV448" s="13" t="s">
        <v>82</v>
      </c>
      <c r="AW448" s="13" t="s">
        <v>34</v>
      </c>
      <c r="AX448" s="13" t="s">
        <v>73</v>
      </c>
      <c r="AY448" s="204" t="s">
        <v>145</v>
      </c>
    </row>
    <row r="449" spans="2:51" s="14" customFormat="1" ht="11.25">
      <c r="B449" s="205"/>
      <c r="C449" s="206"/>
      <c r="D449" s="195" t="s">
        <v>155</v>
      </c>
      <c r="E449" s="207" t="s">
        <v>21</v>
      </c>
      <c r="F449" s="208" t="s">
        <v>157</v>
      </c>
      <c r="G449" s="206"/>
      <c r="H449" s="209">
        <v>87</v>
      </c>
      <c r="I449" s="210"/>
      <c r="J449" s="206"/>
      <c r="K449" s="206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155</v>
      </c>
      <c r="AU449" s="215" t="s">
        <v>82</v>
      </c>
      <c r="AV449" s="14" t="s">
        <v>153</v>
      </c>
      <c r="AW449" s="14" t="s">
        <v>34</v>
      </c>
      <c r="AX449" s="14" t="s">
        <v>80</v>
      </c>
      <c r="AY449" s="215" t="s">
        <v>145</v>
      </c>
    </row>
    <row r="450" spans="1:65" s="2" customFormat="1" ht="24.2" customHeight="1">
      <c r="A450" s="36"/>
      <c r="B450" s="37"/>
      <c r="C450" s="180" t="s">
        <v>739</v>
      </c>
      <c r="D450" s="180" t="s">
        <v>148</v>
      </c>
      <c r="E450" s="181" t="s">
        <v>740</v>
      </c>
      <c r="F450" s="182" t="s">
        <v>741</v>
      </c>
      <c r="G450" s="183" t="s">
        <v>272</v>
      </c>
      <c r="H450" s="184">
        <v>93</v>
      </c>
      <c r="I450" s="185"/>
      <c r="J450" s="186">
        <f>ROUND(I450*H450,2)</f>
        <v>0</v>
      </c>
      <c r="K450" s="182" t="s">
        <v>21</v>
      </c>
      <c r="L450" s="41"/>
      <c r="M450" s="187" t="s">
        <v>21</v>
      </c>
      <c r="N450" s="188" t="s">
        <v>44</v>
      </c>
      <c r="O450" s="66"/>
      <c r="P450" s="189">
        <f>O450*H450</f>
        <v>0</v>
      </c>
      <c r="Q450" s="189">
        <v>0.0059</v>
      </c>
      <c r="R450" s="189">
        <f>Q450*H450</f>
        <v>0.5487</v>
      </c>
      <c r="S450" s="189">
        <v>0</v>
      </c>
      <c r="T450" s="190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91" t="s">
        <v>251</v>
      </c>
      <c r="AT450" s="191" t="s">
        <v>148</v>
      </c>
      <c r="AU450" s="191" t="s">
        <v>82</v>
      </c>
      <c r="AY450" s="19" t="s">
        <v>145</v>
      </c>
      <c r="BE450" s="192">
        <f>IF(N450="základní",J450,0)</f>
        <v>0</v>
      </c>
      <c r="BF450" s="192">
        <f>IF(N450="snížená",J450,0)</f>
        <v>0</v>
      </c>
      <c r="BG450" s="192">
        <f>IF(N450="zákl. přenesená",J450,0)</f>
        <v>0</v>
      </c>
      <c r="BH450" s="192">
        <f>IF(N450="sníž. přenesená",J450,0)</f>
        <v>0</v>
      </c>
      <c r="BI450" s="192">
        <f>IF(N450="nulová",J450,0)</f>
        <v>0</v>
      </c>
      <c r="BJ450" s="19" t="s">
        <v>80</v>
      </c>
      <c r="BK450" s="192">
        <f>ROUND(I450*H450,2)</f>
        <v>0</v>
      </c>
      <c r="BL450" s="19" t="s">
        <v>251</v>
      </c>
      <c r="BM450" s="191" t="s">
        <v>742</v>
      </c>
    </row>
    <row r="451" spans="2:51" s="15" customFormat="1" ht="11.25">
      <c r="B451" s="216"/>
      <c r="C451" s="217"/>
      <c r="D451" s="195" t="s">
        <v>155</v>
      </c>
      <c r="E451" s="218" t="s">
        <v>21</v>
      </c>
      <c r="F451" s="219" t="s">
        <v>274</v>
      </c>
      <c r="G451" s="217"/>
      <c r="H451" s="218" t="s">
        <v>21</v>
      </c>
      <c r="I451" s="220"/>
      <c r="J451" s="217"/>
      <c r="K451" s="217"/>
      <c r="L451" s="221"/>
      <c r="M451" s="222"/>
      <c r="N451" s="223"/>
      <c r="O451" s="223"/>
      <c r="P451" s="223"/>
      <c r="Q451" s="223"/>
      <c r="R451" s="223"/>
      <c r="S451" s="223"/>
      <c r="T451" s="224"/>
      <c r="AT451" s="225" t="s">
        <v>155</v>
      </c>
      <c r="AU451" s="225" t="s">
        <v>82</v>
      </c>
      <c r="AV451" s="15" t="s">
        <v>80</v>
      </c>
      <c r="AW451" s="15" t="s">
        <v>34</v>
      </c>
      <c r="AX451" s="15" t="s">
        <v>73</v>
      </c>
      <c r="AY451" s="225" t="s">
        <v>145</v>
      </c>
    </row>
    <row r="452" spans="2:51" s="13" customFormat="1" ht="11.25">
      <c r="B452" s="193"/>
      <c r="C452" s="194"/>
      <c r="D452" s="195" t="s">
        <v>155</v>
      </c>
      <c r="E452" s="196" t="s">
        <v>21</v>
      </c>
      <c r="F452" s="197" t="s">
        <v>743</v>
      </c>
      <c r="G452" s="194"/>
      <c r="H452" s="198">
        <v>93</v>
      </c>
      <c r="I452" s="199"/>
      <c r="J452" s="194"/>
      <c r="K452" s="194"/>
      <c r="L452" s="200"/>
      <c r="M452" s="201"/>
      <c r="N452" s="202"/>
      <c r="O452" s="202"/>
      <c r="P452" s="202"/>
      <c r="Q452" s="202"/>
      <c r="R452" s="202"/>
      <c r="S452" s="202"/>
      <c r="T452" s="203"/>
      <c r="AT452" s="204" t="s">
        <v>155</v>
      </c>
      <c r="AU452" s="204" t="s">
        <v>82</v>
      </c>
      <c r="AV452" s="13" t="s">
        <v>82</v>
      </c>
      <c r="AW452" s="13" t="s">
        <v>34</v>
      </c>
      <c r="AX452" s="13" t="s">
        <v>73</v>
      </c>
      <c r="AY452" s="204" t="s">
        <v>145</v>
      </c>
    </row>
    <row r="453" spans="2:51" s="14" customFormat="1" ht="11.25">
      <c r="B453" s="205"/>
      <c r="C453" s="206"/>
      <c r="D453" s="195" t="s">
        <v>155</v>
      </c>
      <c r="E453" s="207" t="s">
        <v>21</v>
      </c>
      <c r="F453" s="208" t="s">
        <v>157</v>
      </c>
      <c r="G453" s="206"/>
      <c r="H453" s="209">
        <v>93</v>
      </c>
      <c r="I453" s="210"/>
      <c r="J453" s="206"/>
      <c r="K453" s="206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155</v>
      </c>
      <c r="AU453" s="215" t="s">
        <v>82</v>
      </c>
      <c r="AV453" s="14" t="s">
        <v>153</v>
      </c>
      <c r="AW453" s="14" t="s">
        <v>34</v>
      </c>
      <c r="AX453" s="14" t="s">
        <v>80</v>
      </c>
      <c r="AY453" s="215" t="s">
        <v>145</v>
      </c>
    </row>
    <row r="454" spans="1:65" s="2" customFormat="1" ht="24.2" customHeight="1">
      <c r="A454" s="36"/>
      <c r="B454" s="37"/>
      <c r="C454" s="180" t="s">
        <v>744</v>
      </c>
      <c r="D454" s="180" t="s">
        <v>148</v>
      </c>
      <c r="E454" s="181" t="s">
        <v>745</v>
      </c>
      <c r="F454" s="182" t="s">
        <v>746</v>
      </c>
      <c r="G454" s="183" t="s">
        <v>272</v>
      </c>
      <c r="H454" s="184">
        <v>97</v>
      </c>
      <c r="I454" s="185"/>
      <c r="J454" s="186">
        <f>ROUND(I454*H454,2)</f>
        <v>0</v>
      </c>
      <c r="K454" s="182" t="s">
        <v>21</v>
      </c>
      <c r="L454" s="41"/>
      <c r="M454" s="187" t="s">
        <v>21</v>
      </c>
      <c r="N454" s="188" t="s">
        <v>44</v>
      </c>
      <c r="O454" s="66"/>
      <c r="P454" s="189">
        <f>O454*H454</f>
        <v>0</v>
      </c>
      <c r="Q454" s="189">
        <v>0.00296</v>
      </c>
      <c r="R454" s="189">
        <f>Q454*H454</f>
        <v>0.28712</v>
      </c>
      <c r="S454" s="189">
        <v>0</v>
      </c>
      <c r="T454" s="190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91" t="s">
        <v>251</v>
      </c>
      <c r="AT454" s="191" t="s">
        <v>148</v>
      </c>
      <c r="AU454" s="191" t="s">
        <v>82</v>
      </c>
      <c r="AY454" s="19" t="s">
        <v>145</v>
      </c>
      <c r="BE454" s="192">
        <f>IF(N454="základní",J454,0)</f>
        <v>0</v>
      </c>
      <c r="BF454" s="192">
        <f>IF(N454="snížená",J454,0)</f>
        <v>0</v>
      </c>
      <c r="BG454" s="192">
        <f>IF(N454="zákl. přenesená",J454,0)</f>
        <v>0</v>
      </c>
      <c r="BH454" s="192">
        <f>IF(N454="sníž. přenesená",J454,0)</f>
        <v>0</v>
      </c>
      <c r="BI454" s="192">
        <f>IF(N454="nulová",J454,0)</f>
        <v>0</v>
      </c>
      <c r="BJ454" s="19" t="s">
        <v>80</v>
      </c>
      <c r="BK454" s="192">
        <f>ROUND(I454*H454,2)</f>
        <v>0</v>
      </c>
      <c r="BL454" s="19" t="s">
        <v>251</v>
      </c>
      <c r="BM454" s="191" t="s">
        <v>747</v>
      </c>
    </row>
    <row r="455" spans="2:51" s="15" customFormat="1" ht="11.25">
      <c r="B455" s="216"/>
      <c r="C455" s="217"/>
      <c r="D455" s="195" t="s">
        <v>155</v>
      </c>
      <c r="E455" s="218" t="s">
        <v>21</v>
      </c>
      <c r="F455" s="219" t="s">
        <v>274</v>
      </c>
      <c r="G455" s="217"/>
      <c r="H455" s="218" t="s">
        <v>21</v>
      </c>
      <c r="I455" s="220"/>
      <c r="J455" s="217"/>
      <c r="K455" s="217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155</v>
      </c>
      <c r="AU455" s="225" t="s">
        <v>82</v>
      </c>
      <c r="AV455" s="15" t="s">
        <v>80</v>
      </c>
      <c r="AW455" s="15" t="s">
        <v>34</v>
      </c>
      <c r="AX455" s="15" t="s">
        <v>73</v>
      </c>
      <c r="AY455" s="225" t="s">
        <v>145</v>
      </c>
    </row>
    <row r="456" spans="2:51" s="13" customFormat="1" ht="11.25">
      <c r="B456" s="193"/>
      <c r="C456" s="194"/>
      <c r="D456" s="195" t="s">
        <v>155</v>
      </c>
      <c r="E456" s="196" t="s">
        <v>21</v>
      </c>
      <c r="F456" s="197" t="s">
        <v>748</v>
      </c>
      <c r="G456" s="194"/>
      <c r="H456" s="198">
        <v>97</v>
      </c>
      <c r="I456" s="199"/>
      <c r="J456" s="194"/>
      <c r="K456" s="194"/>
      <c r="L456" s="200"/>
      <c r="M456" s="201"/>
      <c r="N456" s="202"/>
      <c r="O456" s="202"/>
      <c r="P456" s="202"/>
      <c r="Q456" s="202"/>
      <c r="R456" s="202"/>
      <c r="S456" s="202"/>
      <c r="T456" s="203"/>
      <c r="AT456" s="204" t="s">
        <v>155</v>
      </c>
      <c r="AU456" s="204" t="s">
        <v>82</v>
      </c>
      <c r="AV456" s="13" t="s">
        <v>82</v>
      </c>
      <c r="AW456" s="13" t="s">
        <v>34</v>
      </c>
      <c r="AX456" s="13" t="s">
        <v>73</v>
      </c>
      <c r="AY456" s="204" t="s">
        <v>145</v>
      </c>
    </row>
    <row r="457" spans="2:51" s="14" customFormat="1" ht="11.25">
      <c r="B457" s="205"/>
      <c r="C457" s="206"/>
      <c r="D457" s="195" t="s">
        <v>155</v>
      </c>
      <c r="E457" s="207" t="s">
        <v>21</v>
      </c>
      <c r="F457" s="208" t="s">
        <v>157</v>
      </c>
      <c r="G457" s="206"/>
      <c r="H457" s="209">
        <v>97</v>
      </c>
      <c r="I457" s="210"/>
      <c r="J457" s="206"/>
      <c r="K457" s="206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155</v>
      </c>
      <c r="AU457" s="215" t="s">
        <v>82</v>
      </c>
      <c r="AV457" s="14" t="s">
        <v>153</v>
      </c>
      <c r="AW457" s="14" t="s">
        <v>34</v>
      </c>
      <c r="AX457" s="14" t="s">
        <v>80</v>
      </c>
      <c r="AY457" s="215" t="s">
        <v>145</v>
      </c>
    </row>
    <row r="458" spans="1:65" s="2" customFormat="1" ht="24.2" customHeight="1">
      <c r="A458" s="36"/>
      <c r="B458" s="37"/>
      <c r="C458" s="180" t="s">
        <v>749</v>
      </c>
      <c r="D458" s="180" t="s">
        <v>148</v>
      </c>
      <c r="E458" s="181" t="s">
        <v>750</v>
      </c>
      <c r="F458" s="182" t="s">
        <v>751</v>
      </c>
      <c r="G458" s="183" t="s">
        <v>272</v>
      </c>
      <c r="H458" s="184">
        <v>41</v>
      </c>
      <c r="I458" s="185"/>
      <c r="J458" s="186">
        <f>ROUND(I458*H458,2)</f>
        <v>0</v>
      </c>
      <c r="K458" s="182" t="s">
        <v>152</v>
      </c>
      <c r="L458" s="41"/>
      <c r="M458" s="187" t="s">
        <v>21</v>
      </c>
      <c r="N458" s="188" t="s">
        <v>44</v>
      </c>
      <c r="O458" s="66"/>
      <c r="P458" s="189">
        <f>O458*H458</f>
        <v>0</v>
      </c>
      <c r="Q458" s="189">
        <v>0.00696</v>
      </c>
      <c r="R458" s="189">
        <f>Q458*H458</f>
        <v>0.28536</v>
      </c>
      <c r="S458" s="189">
        <v>0</v>
      </c>
      <c r="T458" s="190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91" t="s">
        <v>251</v>
      </c>
      <c r="AT458" s="191" t="s">
        <v>148</v>
      </c>
      <c r="AU458" s="191" t="s">
        <v>82</v>
      </c>
      <c r="AY458" s="19" t="s">
        <v>145</v>
      </c>
      <c r="BE458" s="192">
        <f>IF(N458="základní",J458,0)</f>
        <v>0</v>
      </c>
      <c r="BF458" s="192">
        <f>IF(N458="snížená",J458,0)</f>
        <v>0</v>
      </c>
      <c r="BG458" s="192">
        <f>IF(N458="zákl. přenesená",J458,0)</f>
        <v>0</v>
      </c>
      <c r="BH458" s="192">
        <f>IF(N458="sníž. přenesená",J458,0)</f>
        <v>0</v>
      </c>
      <c r="BI458" s="192">
        <f>IF(N458="nulová",J458,0)</f>
        <v>0</v>
      </c>
      <c r="BJ458" s="19" t="s">
        <v>80</v>
      </c>
      <c r="BK458" s="192">
        <f>ROUND(I458*H458,2)</f>
        <v>0</v>
      </c>
      <c r="BL458" s="19" t="s">
        <v>251</v>
      </c>
      <c r="BM458" s="191" t="s">
        <v>752</v>
      </c>
    </row>
    <row r="459" spans="2:51" s="15" customFormat="1" ht="11.25">
      <c r="B459" s="216"/>
      <c r="C459" s="217"/>
      <c r="D459" s="195" t="s">
        <v>155</v>
      </c>
      <c r="E459" s="218" t="s">
        <v>21</v>
      </c>
      <c r="F459" s="219" t="s">
        <v>274</v>
      </c>
      <c r="G459" s="217"/>
      <c r="H459" s="218" t="s">
        <v>21</v>
      </c>
      <c r="I459" s="220"/>
      <c r="J459" s="217"/>
      <c r="K459" s="217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155</v>
      </c>
      <c r="AU459" s="225" t="s">
        <v>82</v>
      </c>
      <c r="AV459" s="15" t="s">
        <v>80</v>
      </c>
      <c r="AW459" s="15" t="s">
        <v>34</v>
      </c>
      <c r="AX459" s="15" t="s">
        <v>73</v>
      </c>
      <c r="AY459" s="225" t="s">
        <v>145</v>
      </c>
    </row>
    <row r="460" spans="2:51" s="13" customFormat="1" ht="11.25">
      <c r="B460" s="193"/>
      <c r="C460" s="194"/>
      <c r="D460" s="195" t="s">
        <v>155</v>
      </c>
      <c r="E460" s="196" t="s">
        <v>21</v>
      </c>
      <c r="F460" s="197" t="s">
        <v>753</v>
      </c>
      <c r="G460" s="194"/>
      <c r="H460" s="198">
        <v>41</v>
      </c>
      <c r="I460" s="199"/>
      <c r="J460" s="194"/>
      <c r="K460" s="194"/>
      <c r="L460" s="200"/>
      <c r="M460" s="201"/>
      <c r="N460" s="202"/>
      <c r="O460" s="202"/>
      <c r="P460" s="202"/>
      <c r="Q460" s="202"/>
      <c r="R460" s="202"/>
      <c r="S460" s="202"/>
      <c r="T460" s="203"/>
      <c r="AT460" s="204" t="s">
        <v>155</v>
      </c>
      <c r="AU460" s="204" t="s">
        <v>82</v>
      </c>
      <c r="AV460" s="13" t="s">
        <v>82</v>
      </c>
      <c r="AW460" s="13" t="s">
        <v>34</v>
      </c>
      <c r="AX460" s="13" t="s">
        <v>73</v>
      </c>
      <c r="AY460" s="204" t="s">
        <v>145</v>
      </c>
    </row>
    <row r="461" spans="2:51" s="14" customFormat="1" ht="11.25">
      <c r="B461" s="205"/>
      <c r="C461" s="206"/>
      <c r="D461" s="195" t="s">
        <v>155</v>
      </c>
      <c r="E461" s="207" t="s">
        <v>21</v>
      </c>
      <c r="F461" s="208" t="s">
        <v>157</v>
      </c>
      <c r="G461" s="206"/>
      <c r="H461" s="209">
        <v>41</v>
      </c>
      <c r="I461" s="210"/>
      <c r="J461" s="206"/>
      <c r="K461" s="206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155</v>
      </c>
      <c r="AU461" s="215" t="s">
        <v>82</v>
      </c>
      <c r="AV461" s="14" t="s">
        <v>153</v>
      </c>
      <c r="AW461" s="14" t="s">
        <v>34</v>
      </c>
      <c r="AX461" s="14" t="s">
        <v>80</v>
      </c>
      <c r="AY461" s="215" t="s">
        <v>145</v>
      </c>
    </row>
    <row r="462" spans="1:65" s="2" customFormat="1" ht="24.2" customHeight="1">
      <c r="A462" s="36"/>
      <c r="B462" s="37"/>
      <c r="C462" s="180" t="s">
        <v>754</v>
      </c>
      <c r="D462" s="180" t="s">
        <v>148</v>
      </c>
      <c r="E462" s="181" t="s">
        <v>755</v>
      </c>
      <c r="F462" s="182" t="s">
        <v>756</v>
      </c>
      <c r="G462" s="183" t="s">
        <v>272</v>
      </c>
      <c r="H462" s="184">
        <v>118.02</v>
      </c>
      <c r="I462" s="185"/>
      <c r="J462" s="186">
        <f>ROUND(I462*H462,2)</f>
        <v>0</v>
      </c>
      <c r="K462" s="182" t="s">
        <v>152</v>
      </c>
      <c r="L462" s="41"/>
      <c r="M462" s="187" t="s">
        <v>21</v>
      </c>
      <c r="N462" s="188" t="s">
        <v>44</v>
      </c>
      <c r="O462" s="66"/>
      <c r="P462" s="189">
        <f>O462*H462</f>
        <v>0</v>
      </c>
      <c r="Q462" s="189">
        <v>0.001358966</v>
      </c>
      <c r="R462" s="189">
        <f>Q462*H462</f>
        <v>0.16038516732</v>
      </c>
      <c r="S462" s="189">
        <v>0</v>
      </c>
      <c r="T462" s="190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91" t="s">
        <v>251</v>
      </c>
      <c r="AT462" s="191" t="s">
        <v>148</v>
      </c>
      <c r="AU462" s="191" t="s">
        <v>82</v>
      </c>
      <c r="AY462" s="19" t="s">
        <v>145</v>
      </c>
      <c r="BE462" s="192">
        <f>IF(N462="základní",J462,0)</f>
        <v>0</v>
      </c>
      <c r="BF462" s="192">
        <f>IF(N462="snížená",J462,0)</f>
        <v>0</v>
      </c>
      <c r="BG462" s="192">
        <f>IF(N462="zákl. přenesená",J462,0)</f>
        <v>0</v>
      </c>
      <c r="BH462" s="192">
        <f>IF(N462="sníž. přenesená",J462,0)</f>
        <v>0</v>
      </c>
      <c r="BI462" s="192">
        <f>IF(N462="nulová",J462,0)</f>
        <v>0</v>
      </c>
      <c r="BJ462" s="19" t="s">
        <v>80</v>
      </c>
      <c r="BK462" s="192">
        <f>ROUND(I462*H462,2)</f>
        <v>0</v>
      </c>
      <c r="BL462" s="19" t="s">
        <v>251</v>
      </c>
      <c r="BM462" s="191" t="s">
        <v>757</v>
      </c>
    </row>
    <row r="463" spans="2:51" s="15" customFormat="1" ht="11.25">
      <c r="B463" s="216"/>
      <c r="C463" s="217"/>
      <c r="D463" s="195" t="s">
        <v>155</v>
      </c>
      <c r="E463" s="218" t="s">
        <v>21</v>
      </c>
      <c r="F463" s="219" t="s">
        <v>758</v>
      </c>
      <c r="G463" s="217"/>
      <c r="H463" s="218" t="s">
        <v>21</v>
      </c>
      <c r="I463" s="220"/>
      <c r="J463" s="217"/>
      <c r="K463" s="217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155</v>
      </c>
      <c r="AU463" s="225" t="s">
        <v>82</v>
      </c>
      <c r="AV463" s="15" t="s">
        <v>80</v>
      </c>
      <c r="AW463" s="15" t="s">
        <v>34</v>
      </c>
      <c r="AX463" s="15" t="s">
        <v>73</v>
      </c>
      <c r="AY463" s="225" t="s">
        <v>145</v>
      </c>
    </row>
    <row r="464" spans="2:51" s="13" customFormat="1" ht="11.25">
      <c r="B464" s="193"/>
      <c r="C464" s="194"/>
      <c r="D464" s="195" t="s">
        <v>155</v>
      </c>
      <c r="E464" s="196" t="s">
        <v>21</v>
      </c>
      <c r="F464" s="197" t="s">
        <v>759</v>
      </c>
      <c r="G464" s="194"/>
      <c r="H464" s="198">
        <v>24.12</v>
      </c>
      <c r="I464" s="199"/>
      <c r="J464" s="194"/>
      <c r="K464" s="194"/>
      <c r="L464" s="200"/>
      <c r="M464" s="201"/>
      <c r="N464" s="202"/>
      <c r="O464" s="202"/>
      <c r="P464" s="202"/>
      <c r="Q464" s="202"/>
      <c r="R464" s="202"/>
      <c r="S464" s="202"/>
      <c r="T464" s="203"/>
      <c r="AT464" s="204" t="s">
        <v>155</v>
      </c>
      <c r="AU464" s="204" t="s">
        <v>82</v>
      </c>
      <c r="AV464" s="13" t="s">
        <v>82</v>
      </c>
      <c r="AW464" s="13" t="s">
        <v>34</v>
      </c>
      <c r="AX464" s="13" t="s">
        <v>73</v>
      </c>
      <c r="AY464" s="204" t="s">
        <v>145</v>
      </c>
    </row>
    <row r="465" spans="2:51" s="13" customFormat="1" ht="11.25">
      <c r="B465" s="193"/>
      <c r="C465" s="194"/>
      <c r="D465" s="195" t="s">
        <v>155</v>
      </c>
      <c r="E465" s="196" t="s">
        <v>21</v>
      </c>
      <c r="F465" s="197" t="s">
        <v>760</v>
      </c>
      <c r="G465" s="194"/>
      <c r="H465" s="198">
        <v>17.37</v>
      </c>
      <c r="I465" s="199"/>
      <c r="J465" s="194"/>
      <c r="K465" s="194"/>
      <c r="L465" s="200"/>
      <c r="M465" s="201"/>
      <c r="N465" s="202"/>
      <c r="O465" s="202"/>
      <c r="P465" s="202"/>
      <c r="Q465" s="202"/>
      <c r="R465" s="202"/>
      <c r="S465" s="202"/>
      <c r="T465" s="203"/>
      <c r="AT465" s="204" t="s">
        <v>155</v>
      </c>
      <c r="AU465" s="204" t="s">
        <v>82</v>
      </c>
      <c r="AV465" s="13" t="s">
        <v>82</v>
      </c>
      <c r="AW465" s="13" t="s">
        <v>34</v>
      </c>
      <c r="AX465" s="13" t="s">
        <v>73</v>
      </c>
      <c r="AY465" s="204" t="s">
        <v>145</v>
      </c>
    </row>
    <row r="466" spans="2:51" s="13" customFormat="1" ht="11.25">
      <c r="B466" s="193"/>
      <c r="C466" s="194"/>
      <c r="D466" s="195" t="s">
        <v>155</v>
      </c>
      <c r="E466" s="196" t="s">
        <v>21</v>
      </c>
      <c r="F466" s="197" t="s">
        <v>761</v>
      </c>
      <c r="G466" s="194"/>
      <c r="H466" s="198">
        <v>40.53</v>
      </c>
      <c r="I466" s="199"/>
      <c r="J466" s="194"/>
      <c r="K466" s="194"/>
      <c r="L466" s="200"/>
      <c r="M466" s="201"/>
      <c r="N466" s="202"/>
      <c r="O466" s="202"/>
      <c r="P466" s="202"/>
      <c r="Q466" s="202"/>
      <c r="R466" s="202"/>
      <c r="S466" s="202"/>
      <c r="T466" s="203"/>
      <c r="AT466" s="204" t="s">
        <v>155</v>
      </c>
      <c r="AU466" s="204" t="s">
        <v>82</v>
      </c>
      <c r="AV466" s="13" t="s">
        <v>82</v>
      </c>
      <c r="AW466" s="13" t="s">
        <v>34</v>
      </c>
      <c r="AX466" s="13" t="s">
        <v>73</v>
      </c>
      <c r="AY466" s="204" t="s">
        <v>145</v>
      </c>
    </row>
    <row r="467" spans="2:51" s="13" customFormat="1" ht="11.25">
      <c r="B467" s="193"/>
      <c r="C467" s="194"/>
      <c r="D467" s="195" t="s">
        <v>155</v>
      </c>
      <c r="E467" s="196" t="s">
        <v>21</v>
      </c>
      <c r="F467" s="197" t="s">
        <v>762</v>
      </c>
      <c r="G467" s="194"/>
      <c r="H467" s="198">
        <v>12</v>
      </c>
      <c r="I467" s="199"/>
      <c r="J467" s="194"/>
      <c r="K467" s="194"/>
      <c r="L467" s="200"/>
      <c r="M467" s="201"/>
      <c r="N467" s="202"/>
      <c r="O467" s="202"/>
      <c r="P467" s="202"/>
      <c r="Q467" s="202"/>
      <c r="R467" s="202"/>
      <c r="S467" s="202"/>
      <c r="T467" s="203"/>
      <c r="AT467" s="204" t="s">
        <v>155</v>
      </c>
      <c r="AU467" s="204" t="s">
        <v>82</v>
      </c>
      <c r="AV467" s="13" t="s">
        <v>82</v>
      </c>
      <c r="AW467" s="13" t="s">
        <v>34</v>
      </c>
      <c r="AX467" s="13" t="s">
        <v>73</v>
      </c>
      <c r="AY467" s="204" t="s">
        <v>145</v>
      </c>
    </row>
    <row r="468" spans="2:51" s="13" customFormat="1" ht="11.25">
      <c r="B468" s="193"/>
      <c r="C468" s="194"/>
      <c r="D468" s="195" t="s">
        <v>155</v>
      </c>
      <c r="E468" s="196" t="s">
        <v>21</v>
      </c>
      <c r="F468" s="197" t="s">
        <v>763</v>
      </c>
      <c r="G468" s="194"/>
      <c r="H468" s="198">
        <v>24</v>
      </c>
      <c r="I468" s="199"/>
      <c r="J468" s="194"/>
      <c r="K468" s="194"/>
      <c r="L468" s="200"/>
      <c r="M468" s="201"/>
      <c r="N468" s="202"/>
      <c r="O468" s="202"/>
      <c r="P468" s="202"/>
      <c r="Q468" s="202"/>
      <c r="R468" s="202"/>
      <c r="S468" s="202"/>
      <c r="T468" s="203"/>
      <c r="AT468" s="204" t="s">
        <v>155</v>
      </c>
      <c r="AU468" s="204" t="s">
        <v>82</v>
      </c>
      <c r="AV468" s="13" t="s">
        <v>82</v>
      </c>
      <c r="AW468" s="13" t="s">
        <v>34</v>
      </c>
      <c r="AX468" s="13" t="s">
        <v>73</v>
      </c>
      <c r="AY468" s="204" t="s">
        <v>145</v>
      </c>
    </row>
    <row r="469" spans="2:51" s="14" customFormat="1" ht="11.25">
      <c r="B469" s="205"/>
      <c r="C469" s="206"/>
      <c r="D469" s="195" t="s">
        <v>155</v>
      </c>
      <c r="E469" s="207" t="s">
        <v>21</v>
      </c>
      <c r="F469" s="208" t="s">
        <v>157</v>
      </c>
      <c r="G469" s="206"/>
      <c r="H469" s="209">
        <v>118.02000000000001</v>
      </c>
      <c r="I469" s="210"/>
      <c r="J469" s="206"/>
      <c r="K469" s="206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155</v>
      </c>
      <c r="AU469" s="215" t="s">
        <v>82</v>
      </c>
      <c r="AV469" s="14" t="s">
        <v>153</v>
      </c>
      <c r="AW469" s="14" t="s">
        <v>34</v>
      </c>
      <c r="AX469" s="14" t="s">
        <v>80</v>
      </c>
      <c r="AY469" s="215" t="s">
        <v>145</v>
      </c>
    </row>
    <row r="470" spans="1:65" s="2" customFormat="1" ht="24.2" customHeight="1">
      <c r="A470" s="36"/>
      <c r="B470" s="37"/>
      <c r="C470" s="180" t="s">
        <v>764</v>
      </c>
      <c r="D470" s="180" t="s">
        <v>148</v>
      </c>
      <c r="E470" s="181" t="s">
        <v>765</v>
      </c>
      <c r="F470" s="182" t="s">
        <v>766</v>
      </c>
      <c r="G470" s="183" t="s">
        <v>272</v>
      </c>
      <c r="H470" s="184">
        <v>175.522</v>
      </c>
      <c r="I470" s="185"/>
      <c r="J470" s="186">
        <f>ROUND(I470*H470,2)</f>
        <v>0</v>
      </c>
      <c r="K470" s="182" t="s">
        <v>21</v>
      </c>
      <c r="L470" s="41"/>
      <c r="M470" s="187" t="s">
        <v>21</v>
      </c>
      <c r="N470" s="188" t="s">
        <v>44</v>
      </c>
      <c r="O470" s="66"/>
      <c r="P470" s="189">
        <f>O470*H470</f>
        <v>0</v>
      </c>
      <c r="Q470" s="189">
        <v>0.00352</v>
      </c>
      <c r="R470" s="189">
        <f>Q470*H470</f>
        <v>0.61783744</v>
      </c>
      <c r="S470" s="189">
        <v>0</v>
      </c>
      <c r="T470" s="190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91" t="s">
        <v>251</v>
      </c>
      <c r="AT470" s="191" t="s">
        <v>148</v>
      </c>
      <c r="AU470" s="191" t="s">
        <v>82</v>
      </c>
      <c r="AY470" s="19" t="s">
        <v>145</v>
      </c>
      <c r="BE470" s="192">
        <f>IF(N470="základní",J470,0)</f>
        <v>0</v>
      </c>
      <c r="BF470" s="192">
        <f>IF(N470="snížená",J470,0)</f>
        <v>0</v>
      </c>
      <c r="BG470" s="192">
        <f>IF(N470="zákl. přenesená",J470,0)</f>
        <v>0</v>
      </c>
      <c r="BH470" s="192">
        <f>IF(N470="sníž. přenesená",J470,0)</f>
        <v>0</v>
      </c>
      <c r="BI470" s="192">
        <f>IF(N470="nulová",J470,0)</f>
        <v>0</v>
      </c>
      <c r="BJ470" s="19" t="s">
        <v>80</v>
      </c>
      <c r="BK470" s="192">
        <f>ROUND(I470*H470,2)</f>
        <v>0</v>
      </c>
      <c r="BL470" s="19" t="s">
        <v>251</v>
      </c>
      <c r="BM470" s="191" t="s">
        <v>767</v>
      </c>
    </row>
    <row r="471" spans="2:51" s="15" customFormat="1" ht="11.25">
      <c r="B471" s="216"/>
      <c r="C471" s="217"/>
      <c r="D471" s="195" t="s">
        <v>155</v>
      </c>
      <c r="E471" s="218" t="s">
        <v>21</v>
      </c>
      <c r="F471" s="219" t="s">
        <v>768</v>
      </c>
      <c r="G471" s="217"/>
      <c r="H471" s="218" t="s">
        <v>21</v>
      </c>
      <c r="I471" s="220"/>
      <c r="J471" s="217"/>
      <c r="K471" s="217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155</v>
      </c>
      <c r="AU471" s="225" t="s">
        <v>82</v>
      </c>
      <c r="AV471" s="15" t="s">
        <v>80</v>
      </c>
      <c r="AW471" s="15" t="s">
        <v>34</v>
      </c>
      <c r="AX471" s="15" t="s">
        <v>73</v>
      </c>
      <c r="AY471" s="225" t="s">
        <v>145</v>
      </c>
    </row>
    <row r="472" spans="2:51" s="13" customFormat="1" ht="11.25">
      <c r="B472" s="193"/>
      <c r="C472" s="194"/>
      <c r="D472" s="195" t="s">
        <v>155</v>
      </c>
      <c r="E472" s="196" t="s">
        <v>21</v>
      </c>
      <c r="F472" s="197" t="s">
        <v>769</v>
      </c>
      <c r="G472" s="194"/>
      <c r="H472" s="198">
        <v>189.442</v>
      </c>
      <c r="I472" s="199"/>
      <c r="J472" s="194"/>
      <c r="K472" s="194"/>
      <c r="L472" s="200"/>
      <c r="M472" s="201"/>
      <c r="N472" s="202"/>
      <c r="O472" s="202"/>
      <c r="P472" s="202"/>
      <c r="Q472" s="202"/>
      <c r="R472" s="202"/>
      <c r="S472" s="202"/>
      <c r="T472" s="203"/>
      <c r="AT472" s="204" t="s">
        <v>155</v>
      </c>
      <c r="AU472" s="204" t="s">
        <v>82</v>
      </c>
      <c r="AV472" s="13" t="s">
        <v>82</v>
      </c>
      <c r="AW472" s="13" t="s">
        <v>34</v>
      </c>
      <c r="AX472" s="13" t="s">
        <v>73</v>
      </c>
      <c r="AY472" s="204" t="s">
        <v>145</v>
      </c>
    </row>
    <row r="473" spans="2:51" s="13" customFormat="1" ht="11.25">
      <c r="B473" s="193"/>
      <c r="C473" s="194"/>
      <c r="D473" s="195" t="s">
        <v>155</v>
      </c>
      <c r="E473" s="196" t="s">
        <v>21</v>
      </c>
      <c r="F473" s="197" t="s">
        <v>770</v>
      </c>
      <c r="G473" s="194"/>
      <c r="H473" s="198">
        <v>-13.92</v>
      </c>
      <c r="I473" s="199"/>
      <c r="J473" s="194"/>
      <c r="K473" s="194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155</v>
      </c>
      <c r="AU473" s="204" t="s">
        <v>82</v>
      </c>
      <c r="AV473" s="13" t="s">
        <v>82</v>
      </c>
      <c r="AW473" s="13" t="s">
        <v>34</v>
      </c>
      <c r="AX473" s="13" t="s">
        <v>73</v>
      </c>
      <c r="AY473" s="204" t="s">
        <v>145</v>
      </c>
    </row>
    <row r="474" spans="2:51" s="14" customFormat="1" ht="11.25">
      <c r="B474" s="205"/>
      <c r="C474" s="206"/>
      <c r="D474" s="195" t="s">
        <v>155</v>
      </c>
      <c r="E474" s="207" t="s">
        <v>21</v>
      </c>
      <c r="F474" s="208" t="s">
        <v>157</v>
      </c>
      <c r="G474" s="206"/>
      <c r="H474" s="209">
        <v>175.52200000000002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155</v>
      </c>
      <c r="AU474" s="215" t="s">
        <v>82</v>
      </c>
      <c r="AV474" s="14" t="s">
        <v>153</v>
      </c>
      <c r="AW474" s="14" t="s">
        <v>34</v>
      </c>
      <c r="AX474" s="14" t="s">
        <v>80</v>
      </c>
      <c r="AY474" s="215" t="s">
        <v>145</v>
      </c>
    </row>
    <row r="475" spans="1:65" s="2" customFormat="1" ht="14.45" customHeight="1">
      <c r="A475" s="36"/>
      <c r="B475" s="37"/>
      <c r="C475" s="180" t="s">
        <v>771</v>
      </c>
      <c r="D475" s="180" t="s">
        <v>148</v>
      </c>
      <c r="E475" s="181" t="s">
        <v>772</v>
      </c>
      <c r="F475" s="182" t="s">
        <v>773</v>
      </c>
      <c r="G475" s="183" t="s">
        <v>272</v>
      </c>
      <c r="H475" s="184">
        <v>87</v>
      </c>
      <c r="I475" s="185"/>
      <c r="J475" s="186">
        <f>ROUND(I475*H475,2)</f>
        <v>0</v>
      </c>
      <c r="K475" s="182" t="s">
        <v>152</v>
      </c>
      <c r="L475" s="41"/>
      <c r="M475" s="187" t="s">
        <v>21</v>
      </c>
      <c r="N475" s="188" t="s">
        <v>44</v>
      </c>
      <c r="O475" s="66"/>
      <c r="P475" s="189">
        <f>O475*H475</f>
        <v>0</v>
      </c>
      <c r="Q475" s="189">
        <v>0.0038</v>
      </c>
      <c r="R475" s="189">
        <f>Q475*H475</f>
        <v>0.3306</v>
      </c>
      <c r="S475" s="189">
        <v>0</v>
      </c>
      <c r="T475" s="190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91" t="s">
        <v>251</v>
      </c>
      <c r="AT475" s="191" t="s">
        <v>148</v>
      </c>
      <c r="AU475" s="191" t="s">
        <v>82</v>
      </c>
      <c r="AY475" s="19" t="s">
        <v>145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19" t="s">
        <v>80</v>
      </c>
      <c r="BK475" s="192">
        <f>ROUND(I475*H475,2)</f>
        <v>0</v>
      </c>
      <c r="BL475" s="19" t="s">
        <v>251</v>
      </c>
      <c r="BM475" s="191" t="s">
        <v>774</v>
      </c>
    </row>
    <row r="476" spans="2:51" s="15" customFormat="1" ht="11.25">
      <c r="B476" s="216"/>
      <c r="C476" s="217"/>
      <c r="D476" s="195" t="s">
        <v>155</v>
      </c>
      <c r="E476" s="218" t="s">
        <v>21</v>
      </c>
      <c r="F476" s="219" t="s">
        <v>274</v>
      </c>
      <c r="G476" s="217"/>
      <c r="H476" s="218" t="s">
        <v>21</v>
      </c>
      <c r="I476" s="220"/>
      <c r="J476" s="217"/>
      <c r="K476" s="217"/>
      <c r="L476" s="221"/>
      <c r="M476" s="222"/>
      <c r="N476" s="223"/>
      <c r="O476" s="223"/>
      <c r="P476" s="223"/>
      <c r="Q476" s="223"/>
      <c r="R476" s="223"/>
      <c r="S476" s="223"/>
      <c r="T476" s="224"/>
      <c r="AT476" s="225" t="s">
        <v>155</v>
      </c>
      <c r="AU476" s="225" t="s">
        <v>82</v>
      </c>
      <c r="AV476" s="15" t="s">
        <v>80</v>
      </c>
      <c r="AW476" s="15" t="s">
        <v>34</v>
      </c>
      <c r="AX476" s="15" t="s">
        <v>73</v>
      </c>
      <c r="AY476" s="225" t="s">
        <v>145</v>
      </c>
    </row>
    <row r="477" spans="2:51" s="13" customFormat="1" ht="11.25">
      <c r="B477" s="193"/>
      <c r="C477" s="194"/>
      <c r="D477" s="195" t="s">
        <v>155</v>
      </c>
      <c r="E477" s="196" t="s">
        <v>21</v>
      </c>
      <c r="F477" s="197" t="s">
        <v>775</v>
      </c>
      <c r="G477" s="194"/>
      <c r="H477" s="198">
        <v>87</v>
      </c>
      <c r="I477" s="199"/>
      <c r="J477" s="194"/>
      <c r="K477" s="194"/>
      <c r="L477" s="200"/>
      <c r="M477" s="201"/>
      <c r="N477" s="202"/>
      <c r="O477" s="202"/>
      <c r="P477" s="202"/>
      <c r="Q477" s="202"/>
      <c r="R477" s="202"/>
      <c r="S477" s="202"/>
      <c r="T477" s="203"/>
      <c r="AT477" s="204" t="s">
        <v>155</v>
      </c>
      <c r="AU477" s="204" t="s">
        <v>82</v>
      </c>
      <c r="AV477" s="13" t="s">
        <v>82</v>
      </c>
      <c r="AW477" s="13" t="s">
        <v>34</v>
      </c>
      <c r="AX477" s="13" t="s">
        <v>73</v>
      </c>
      <c r="AY477" s="204" t="s">
        <v>145</v>
      </c>
    </row>
    <row r="478" spans="2:51" s="14" customFormat="1" ht="11.25">
      <c r="B478" s="205"/>
      <c r="C478" s="206"/>
      <c r="D478" s="195" t="s">
        <v>155</v>
      </c>
      <c r="E478" s="207" t="s">
        <v>21</v>
      </c>
      <c r="F478" s="208" t="s">
        <v>157</v>
      </c>
      <c r="G478" s="206"/>
      <c r="H478" s="209">
        <v>87</v>
      </c>
      <c r="I478" s="210"/>
      <c r="J478" s="206"/>
      <c r="K478" s="206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155</v>
      </c>
      <c r="AU478" s="215" t="s">
        <v>82</v>
      </c>
      <c r="AV478" s="14" t="s">
        <v>153</v>
      </c>
      <c r="AW478" s="14" t="s">
        <v>34</v>
      </c>
      <c r="AX478" s="14" t="s">
        <v>80</v>
      </c>
      <c r="AY478" s="215" t="s">
        <v>145</v>
      </c>
    </row>
    <row r="479" spans="1:65" s="2" customFormat="1" ht="24.2" customHeight="1">
      <c r="A479" s="36"/>
      <c r="B479" s="37"/>
      <c r="C479" s="180" t="s">
        <v>776</v>
      </c>
      <c r="D479" s="180" t="s">
        <v>148</v>
      </c>
      <c r="E479" s="181" t="s">
        <v>777</v>
      </c>
      <c r="F479" s="182" t="s">
        <v>778</v>
      </c>
      <c r="G479" s="183" t="s">
        <v>160</v>
      </c>
      <c r="H479" s="184">
        <v>6</v>
      </c>
      <c r="I479" s="185"/>
      <c r="J479" s="186">
        <f>ROUND(I479*H479,2)</f>
        <v>0</v>
      </c>
      <c r="K479" s="182" t="s">
        <v>152</v>
      </c>
      <c r="L479" s="41"/>
      <c r="M479" s="187" t="s">
        <v>21</v>
      </c>
      <c r="N479" s="188" t="s">
        <v>44</v>
      </c>
      <c r="O479" s="66"/>
      <c r="P479" s="189">
        <f>O479*H479</f>
        <v>0</v>
      </c>
      <c r="Q479" s="189">
        <v>0.00357</v>
      </c>
      <c r="R479" s="189">
        <f>Q479*H479</f>
        <v>0.021419999999999998</v>
      </c>
      <c r="S479" s="189">
        <v>0</v>
      </c>
      <c r="T479" s="190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91" t="s">
        <v>251</v>
      </c>
      <c r="AT479" s="191" t="s">
        <v>148</v>
      </c>
      <c r="AU479" s="191" t="s">
        <v>82</v>
      </c>
      <c r="AY479" s="19" t="s">
        <v>145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19" t="s">
        <v>80</v>
      </c>
      <c r="BK479" s="192">
        <f>ROUND(I479*H479,2)</f>
        <v>0</v>
      </c>
      <c r="BL479" s="19" t="s">
        <v>251</v>
      </c>
      <c r="BM479" s="191" t="s">
        <v>779</v>
      </c>
    </row>
    <row r="480" spans="1:65" s="2" customFormat="1" ht="24.2" customHeight="1">
      <c r="A480" s="36"/>
      <c r="B480" s="37"/>
      <c r="C480" s="180" t="s">
        <v>780</v>
      </c>
      <c r="D480" s="180" t="s">
        <v>148</v>
      </c>
      <c r="E480" s="181" t="s">
        <v>781</v>
      </c>
      <c r="F480" s="182" t="s">
        <v>782</v>
      </c>
      <c r="G480" s="183" t="s">
        <v>272</v>
      </c>
      <c r="H480" s="184">
        <v>118.6</v>
      </c>
      <c r="I480" s="185"/>
      <c r="J480" s="186">
        <f>ROUND(I480*H480,2)</f>
        <v>0</v>
      </c>
      <c r="K480" s="182" t="s">
        <v>152</v>
      </c>
      <c r="L480" s="41"/>
      <c r="M480" s="187" t="s">
        <v>21</v>
      </c>
      <c r="N480" s="188" t="s">
        <v>44</v>
      </c>
      <c r="O480" s="66"/>
      <c r="P480" s="189">
        <f>O480*H480</f>
        <v>0</v>
      </c>
      <c r="Q480" s="189">
        <v>0.010499</v>
      </c>
      <c r="R480" s="189">
        <f>Q480*H480</f>
        <v>1.2451813999999999</v>
      </c>
      <c r="S480" s="189">
        <v>0</v>
      </c>
      <c r="T480" s="190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91" t="s">
        <v>251</v>
      </c>
      <c r="AT480" s="191" t="s">
        <v>148</v>
      </c>
      <c r="AU480" s="191" t="s">
        <v>82</v>
      </c>
      <c r="AY480" s="19" t="s">
        <v>145</v>
      </c>
      <c r="BE480" s="192">
        <f>IF(N480="základní",J480,0)</f>
        <v>0</v>
      </c>
      <c r="BF480" s="192">
        <f>IF(N480="snížená",J480,0)</f>
        <v>0</v>
      </c>
      <c r="BG480" s="192">
        <f>IF(N480="zákl. přenesená",J480,0)</f>
        <v>0</v>
      </c>
      <c r="BH480" s="192">
        <f>IF(N480="sníž. přenesená",J480,0)</f>
        <v>0</v>
      </c>
      <c r="BI480" s="192">
        <f>IF(N480="nulová",J480,0)</f>
        <v>0</v>
      </c>
      <c r="BJ480" s="19" t="s">
        <v>80</v>
      </c>
      <c r="BK480" s="192">
        <f>ROUND(I480*H480,2)</f>
        <v>0</v>
      </c>
      <c r="BL480" s="19" t="s">
        <v>251</v>
      </c>
      <c r="BM480" s="191" t="s">
        <v>783</v>
      </c>
    </row>
    <row r="481" spans="2:51" s="15" customFormat="1" ht="11.25">
      <c r="B481" s="216"/>
      <c r="C481" s="217"/>
      <c r="D481" s="195" t="s">
        <v>155</v>
      </c>
      <c r="E481" s="218" t="s">
        <v>21</v>
      </c>
      <c r="F481" s="219" t="s">
        <v>274</v>
      </c>
      <c r="G481" s="217"/>
      <c r="H481" s="218" t="s">
        <v>21</v>
      </c>
      <c r="I481" s="220"/>
      <c r="J481" s="217"/>
      <c r="K481" s="217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155</v>
      </c>
      <c r="AU481" s="225" t="s">
        <v>82</v>
      </c>
      <c r="AV481" s="15" t="s">
        <v>80</v>
      </c>
      <c r="AW481" s="15" t="s">
        <v>34</v>
      </c>
      <c r="AX481" s="15" t="s">
        <v>73</v>
      </c>
      <c r="AY481" s="225" t="s">
        <v>145</v>
      </c>
    </row>
    <row r="482" spans="2:51" s="13" customFormat="1" ht="11.25">
      <c r="B482" s="193"/>
      <c r="C482" s="194"/>
      <c r="D482" s="195" t="s">
        <v>155</v>
      </c>
      <c r="E482" s="196" t="s">
        <v>21</v>
      </c>
      <c r="F482" s="197" t="s">
        <v>784</v>
      </c>
      <c r="G482" s="194"/>
      <c r="H482" s="198">
        <v>118.6</v>
      </c>
      <c r="I482" s="199"/>
      <c r="J482" s="194"/>
      <c r="K482" s="194"/>
      <c r="L482" s="200"/>
      <c r="M482" s="201"/>
      <c r="N482" s="202"/>
      <c r="O482" s="202"/>
      <c r="P482" s="202"/>
      <c r="Q482" s="202"/>
      <c r="R482" s="202"/>
      <c r="S482" s="202"/>
      <c r="T482" s="203"/>
      <c r="AT482" s="204" t="s">
        <v>155</v>
      </c>
      <c r="AU482" s="204" t="s">
        <v>82</v>
      </c>
      <c r="AV482" s="13" t="s">
        <v>82</v>
      </c>
      <c r="AW482" s="13" t="s">
        <v>34</v>
      </c>
      <c r="AX482" s="13" t="s">
        <v>73</v>
      </c>
      <c r="AY482" s="204" t="s">
        <v>145</v>
      </c>
    </row>
    <row r="483" spans="2:51" s="14" customFormat="1" ht="11.25">
      <c r="B483" s="205"/>
      <c r="C483" s="206"/>
      <c r="D483" s="195" t="s">
        <v>155</v>
      </c>
      <c r="E483" s="207" t="s">
        <v>21</v>
      </c>
      <c r="F483" s="208" t="s">
        <v>157</v>
      </c>
      <c r="G483" s="206"/>
      <c r="H483" s="209">
        <v>118.6</v>
      </c>
      <c r="I483" s="210"/>
      <c r="J483" s="206"/>
      <c r="K483" s="206"/>
      <c r="L483" s="211"/>
      <c r="M483" s="212"/>
      <c r="N483" s="213"/>
      <c r="O483" s="213"/>
      <c r="P483" s="213"/>
      <c r="Q483" s="213"/>
      <c r="R483" s="213"/>
      <c r="S483" s="213"/>
      <c r="T483" s="214"/>
      <c r="AT483" s="215" t="s">
        <v>155</v>
      </c>
      <c r="AU483" s="215" t="s">
        <v>82</v>
      </c>
      <c r="AV483" s="14" t="s">
        <v>153</v>
      </c>
      <c r="AW483" s="14" t="s">
        <v>34</v>
      </c>
      <c r="AX483" s="14" t="s">
        <v>80</v>
      </c>
      <c r="AY483" s="215" t="s">
        <v>145</v>
      </c>
    </row>
    <row r="484" spans="1:65" s="2" customFormat="1" ht="24.2" customHeight="1">
      <c r="A484" s="36"/>
      <c r="B484" s="37"/>
      <c r="C484" s="180" t="s">
        <v>785</v>
      </c>
      <c r="D484" s="180" t="s">
        <v>148</v>
      </c>
      <c r="E484" s="181" t="s">
        <v>786</v>
      </c>
      <c r="F484" s="182" t="s">
        <v>787</v>
      </c>
      <c r="G484" s="183" t="s">
        <v>160</v>
      </c>
      <c r="H484" s="184">
        <v>6</v>
      </c>
      <c r="I484" s="185"/>
      <c r="J484" s="186">
        <f>ROUND(I484*H484,2)</f>
        <v>0</v>
      </c>
      <c r="K484" s="182" t="s">
        <v>152</v>
      </c>
      <c r="L484" s="41"/>
      <c r="M484" s="187" t="s">
        <v>21</v>
      </c>
      <c r="N484" s="188" t="s">
        <v>44</v>
      </c>
      <c r="O484" s="66"/>
      <c r="P484" s="189">
        <f>O484*H484</f>
        <v>0</v>
      </c>
      <c r="Q484" s="189">
        <v>0.0005112</v>
      </c>
      <c r="R484" s="189">
        <f>Q484*H484</f>
        <v>0.0030672</v>
      </c>
      <c r="S484" s="189">
        <v>0</v>
      </c>
      <c r="T484" s="190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91" t="s">
        <v>251</v>
      </c>
      <c r="AT484" s="191" t="s">
        <v>148</v>
      </c>
      <c r="AU484" s="191" t="s">
        <v>82</v>
      </c>
      <c r="AY484" s="19" t="s">
        <v>145</v>
      </c>
      <c r="BE484" s="192">
        <f>IF(N484="základní",J484,0)</f>
        <v>0</v>
      </c>
      <c r="BF484" s="192">
        <f>IF(N484="snížená",J484,0)</f>
        <v>0</v>
      </c>
      <c r="BG484" s="192">
        <f>IF(N484="zákl. přenesená",J484,0)</f>
        <v>0</v>
      </c>
      <c r="BH484" s="192">
        <f>IF(N484="sníž. přenesená",J484,0)</f>
        <v>0</v>
      </c>
      <c r="BI484" s="192">
        <f>IF(N484="nulová",J484,0)</f>
        <v>0</v>
      </c>
      <c r="BJ484" s="19" t="s">
        <v>80</v>
      </c>
      <c r="BK484" s="192">
        <f>ROUND(I484*H484,2)</f>
        <v>0</v>
      </c>
      <c r="BL484" s="19" t="s">
        <v>251</v>
      </c>
      <c r="BM484" s="191" t="s">
        <v>788</v>
      </c>
    </row>
    <row r="485" spans="1:65" s="2" customFormat="1" ht="24.2" customHeight="1">
      <c r="A485" s="36"/>
      <c r="B485" s="37"/>
      <c r="C485" s="180" t="s">
        <v>789</v>
      </c>
      <c r="D485" s="180" t="s">
        <v>148</v>
      </c>
      <c r="E485" s="181" t="s">
        <v>790</v>
      </c>
      <c r="F485" s="182" t="s">
        <v>791</v>
      </c>
      <c r="G485" s="183" t="s">
        <v>272</v>
      </c>
      <c r="H485" s="184">
        <v>76</v>
      </c>
      <c r="I485" s="185"/>
      <c r="J485" s="186">
        <f>ROUND(I485*H485,2)</f>
        <v>0</v>
      </c>
      <c r="K485" s="182" t="s">
        <v>21</v>
      </c>
      <c r="L485" s="41"/>
      <c r="M485" s="187" t="s">
        <v>21</v>
      </c>
      <c r="N485" s="188" t="s">
        <v>44</v>
      </c>
      <c r="O485" s="66"/>
      <c r="P485" s="189">
        <f>O485*H485</f>
        <v>0</v>
      </c>
      <c r="Q485" s="189">
        <v>0.00286</v>
      </c>
      <c r="R485" s="189">
        <f>Q485*H485</f>
        <v>0.21736</v>
      </c>
      <c r="S485" s="189">
        <v>0</v>
      </c>
      <c r="T485" s="190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91" t="s">
        <v>251</v>
      </c>
      <c r="AT485" s="191" t="s">
        <v>148</v>
      </c>
      <c r="AU485" s="191" t="s">
        <v>82</v>
      </c>
      <c r="AY485" s="19" t="s">
        <v>145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19" t="s">
        <v>80</v>
      </c>
      <c r="BK485" s="192">
        <f>ROUND(I485*H485,2)</f>
        <v>0</v>
      </c>
      <c r="BL485" s="19" t="s">
        <v>251</v>
      </c>
      <c r="BM485" s="191" t="s">
        <v>792</v>
      </c>
    </row>
    <row r="486" spans="2:51" s="15" customFormat="1" ht="11.25">
      <c r="B486" s="216"/>
      <c r="C486" s="217"/>
      <c r="D486" s="195" t="s">
        <v>155</v>
      </c>
      <c r="E486" s="218" t="s">
        <v>21</v>
      </c>
      <c r="F486" s="219" t="s">
        <v>274</v>
      </c>
      <c r="G486" s="217"/>
      <c r="H486" s="218" t="s">
        <v>21</v>
      </c>
      <c r="I486" s="220"/>
      <c r="J486" s="217"/>
      <c r="K486" s="217"/>
      <c r="L486" s="221"/>
      <c r="M486" s="222"/>
      <c r="N486" s="223"/>
      <c r="O486" s="223"/>
      <c r="P486" s="223"/>
      <c r="Q486" s="223"/>
      <c r="R486" s="223"/>
      <c r="S486" s="223"/>
      <c r="T486" s="224"/>
      <c r="AT486" s="225" t="s">
        <v>155</v>
      </c>
      <c r="AU486" s="225" t="s">
        <v>82</v>
      </c>
      <c r="AV486" s="15" t="s">
        <v>80</v>
      </c>
      <c r="AW486" s="15" t="s">
        <v>34</v>
      </c>
      <c r="AX486" s="15" t="s">
        <v>73</v>
      </c>
      <c r="AY486" s="225" t="s">
        <v>145</v>
      </c>
    </row>
    <row r="487" spans="2:51" s="13" customFormat="1" ht="11.25">
      <c r="B487" s="193"/>
      <c r="C487" s="194"/>
      <c r="D487" s="195" t="s">
        <v>155</v>
      </c>
      <c r="E487" s="196" t="s">
        <v>21</v>
      </c>
      <c r="F487" s="197" t="s">
        <v>793</v>
      </c>
      <c r="G487" s="194"/>
      <c r="H487" s="198">
        <v>76</v>
      </c>
      <c r="I487" s="199"/>
      <c r="J487" s="194"/>
      <c r="K487" s="194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155</v>
      </c>
      <c r="AU487" s="204" t="s">
        <v>82</v>
      </c>
      <c r="AV487" s="13" t="s">
        <v>82</v>
      </c>
      <c r="AW487" s="13" t="s">
        <v>34</v>
      </c>
      <c r="AX487" s="13" t="s">
        <v>73</v>
      </c>
      <c r="AY487" s="204" t="s">
        <v>145</v>
      </c>
    </row>
    <row r="488" spans="2:51" s="14" customFormat="1" ht="11.25">
      <c r="B488" s="205"/>
      <c r="C488" s="206"/>
      <c r="D488" s="195" t="s">
        <v>155</v>
      </c>
      <c r="E488" s="207" t="s">
        <v>21</v>
      </c>
      <c r="F488" s="208" t="s">
        <v>157</v>
      </c>
      <c r="G488" s="206"/>
      <c r="H488" s="209">
        <v>76</v>
      </c>
      <c r="I488" s="210"/>
      <c r="J488" s="206"/>
      <c r="K488" s="206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155</v>
      </c>
      <c r="AU488" s="215" t="s">
        <v>82</v>
      </c>
      <c r="AV488" s="14" t="s">
        <v>153</v>
      </c>
      <c r="AW488" s="14" t="s">
        <v>34</v>
      </c>
      <c r="AX488" s="14" t="s">
        <v>80</v>
      </c>
      <c r="AY488" s="215" t="s">
        <v>145</v>
      </c>
    </row>
    <row r="489" spans="1:65" s="2" customFormat="1" ht="24.2" customHeight="1">
      <c r="A489" s="36"/>
      <c r="B489" s="37"/>
      <c r="C489" s="180" t="s">
        <v>794</v>
      </c>
      <c r="D489" s="180" t="s">
        <v>148</v>
      </c>
      <c r="E489" s="181" t="s">
        <v>795</v>
      </c>
      <c r="F489" s="182" t="s">
        <v>796</v>
      </c>
      <c r="G489" s="183" t="s">
        <v>215</v>
      </c>
      <c r="H489" s="184">
        <v>4.319</v>
      </c>
      <c r="I489" s="185"/>
      <c r="J489" s="186">
        <f>ROUND(I489*H489,2)</f>
        <v>0</v>
      </c>
      <c r="K489" s="182" t="s">
        <v>152</v>
      </c>
      <c r="L489" s="41"/>
      <c r="M489" s="187" t="s">
        <v>21</v>
      </c>
      <c r="N489" s="188" t="s">
        <v>44</v>
      </c>
      <c r="O489" s="66"/>
      <c r="P489" s="189">
        <f>O489*H489</f>
        <v>0</v>
      </c>
      <c r="Q489" s="189">
        <v>0</v>
      </c>
      <c r="R489" s="189">
        <f>Q489*H489</f>
        <v>0</v>
      </c>
      <c r="S489" s="189">
        <v>0</v>
      </c>
      <c r="T489" s="190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91" t="s">
        <v>251</v>
      </c>
      <c r="AT489" s="191" t="s">
        <v>148</v>
      </c>
      <c r="AU489" s="191" t="s">
        <v>82</v>
      </c>
      <c r="AY489" s="19" t="s">
        <v>145</v>
      </c>
      <c r="BE489" s="192">
        <f>IF(N489="základní",J489,0)</f>
        <v>0</v>
      </c>
      <c r="BF489" s="192">
        <f>IF(N489="snížená",J489,0)</f>
        <v>0</v>
      </c>
      <c r="BG489" s="192">
        <f>IF(N489="zákl. přenesená",J489,0)</f>
        <v>0</v>
      </c>
      <c r="BH489" s="192">
        <f>IF(N489="sníž. přenesená",J489,0)</f>
        <v>0</v>
      </c>
      <c r="BI489" s="192">
        <f>IF(N489="nulová",J489,0)</f>
        <v>0</v>
      </c>
      <c r="BJ489" s="19" t="s">
        <v>80</v>
      </c>
      <c r="BK489" s="192">
        <f>ROUND(I489*H489,2)</f>
        <v>0</v>
      </c>
      <c r="BL489" s="19" t="s">
        <v>251</v>
      </c>
      <c r="BM489" s="191" t="s">
        <v>797</v>
      </c>
    </row>
    <row r="490" spans="2:63" s="12" customFormat="1" ht="22.9" customHeight="1">
      <c r="B490" s="164"/>
      <c r="C490" s="165"/>
      <c r="D490" s="166" t="s">
        <v>72</v>
      </c>
      <c r="E490" s="178" t="s">
        <v>300</v>
      </c>
      <c r="F490" s="178" t="s">
        <v>301</v>
      </c>
      <c r="G490" s="165"/>
      <c r="H490" s="165"/>
      <c r="I490" s="168"/>
      <c r="J490" s="179">
        <f>BK490</f>
        <v>0</v>
      </c>
      <c r="K490" s="165"/>
      <c r="L490" s="170"/>
      <c r="M490" s="171"/>
      <c r="N490" s="172"/>
      <c r="O490" s="172"/>
      <c r="P490" s="173">
        <f>SUM(P491:P520)</f>
        <v>0</v>
      </c>
      <c r="Q490" s="172"/>
      <c r="R490" s="173">
        <f>SUM(R491:R520)</f>
        <v>5.2366220000000006</v>
      </c>
      <c r="S490" s="172"/>
      <c r="T490" s="174">
        <f>SUM(T491:T520)</f>
        <v>0</v>
      </c>
      <c r="AR490" s="175" t="s">
        <v>82</v>
      </c>
      <c r="AT490" s="176" t="s">
        <v>72</v>
      </c>
      <c r="AU490" s="176" t="s">
        <v>80</v>
      </c>
      <c r="AY490" s="175" t="s">
        <v>145</v>
      </c>
      <c r="BK490" s="177">
        <f>SUM(BK491:BK520)</f>
        <v>0</v>
      </c>
    </row>
    <row r="491" spans="1:65" s="2" customFormat="1" ht="14.45" customHeight="1">
      <c r="A491" s="36"/>
      <c r="B491" s="37"/>
      <c r="C491" s="180" t="s">
        <v>798</v>
      </c>
      <c r="D491" s="180" t="s">
        <v>148</v>
      </c>
      <c r="E491" s="181" t="s">
        <v>799</v>
      </c>
      <c r="F491" s="182" t="s">
        <v>800</v>
      </c>
      <c r="G491" s="183" t="s">
        <v>160</v>
      </c>
      <c r="H491" s="184">
        <v>2</v>
      </c>
      <c r="I491" s="185"/>
      <c r="J491" s="186">
        <f aca="true" t="shared" si="0" ref="J491:J498">ROUND(I491*H491,2)</f>
        <v>0</v>
      </c>
      <c r="K491" s="182" t="s">
        <v>21</v>
      </c>
      <c r="L491" s="41"/>
      <c r="M491" s="187" t="s">
        <v>21</v>
      </c>
      <c r="N491" s="188" t="s">
        <v>44</v>
      </c>
      <c r="O491" s="66"/>
      <c r="P491" s="189">
        <f aca="true" t="shared" si="1" ref="P491:P498">O491*H491</f>
        <v>0</v>
      </c>
      <c r="Q491" s="189">
        <v>0.48</v>
      </c>
      <c r="R491" s="189">
        <f aca="true" t="shared" si="2" ref="R491:R498">Q491*H491</f>
        <v>0.96</v>
      </c>
      <c r="S491" s="189">
        <v>0</v>
      </c>
      <c r="T491" s="190">
        <f aca="true" t="shared" si="3" ref="T491:T498"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91" t="s">
        <v>251</v>
      </c>
      <c r="AT491" s="191" t="s">
        <v>148</v>
      </c>
      <c r="AU491" s="191" t="s">
        <v>82</v>
      </c>
      <c r="AY491" s="19" t="s">
        <v>145</v>
      </c>
      <c r="BE491" s="192">
        <f aca="true" t="shared" si="4" ref="BE491:BE498">IF(N491="základní",J491,0)</f>
        <v>0</v>
      </c>
      <c r="BF491" s="192">
        <f aca="true" t="shared" si="5" ref="BF491:BF498">IF(N491="snížená",J491,0)</f>
        <v>0</v>
      </c>
      <c r="BG491" s="192">
        <f aca="true" t="shared" si="6" ref="BG491:BG498">IF(N491="zákl. přenesená",J491,0)</f>
        <v>0</v>
      </c>
      <c r="BH491" s="192">
        <f aca="true" t="shared" si="7" ref="BH491:BH498">IF(N491="sníž. přenesená",J491,0)</f>
        <v>0</v>
      </c>
      <c r="BI491" s="192">
        <f aca="true" t="shared" si="8" ref="BI491:BI498">IF(N491="nulová",J491,0)</f>
        <v>0</v>
      </c>
      <c r="BJ491" s="19" t="s">
        <v>80</v>
      </c>
      <c r="BK491" s="192">
        <f aca="true" t="shared" si="9" ref="BK491:BK498">ROUND(I491*H491,2)</f>
        <v>0</v>
      </c>
      <c r="BL491" s="19" t="s">
        <v>251</v>
      </c>
      <c r="BM491" s="191" t="s">
        <v>801</v>
      </c>
    </row>
    <row r="492" spans="1:65" s="2" customFormat="1" ht="14.45" customHeight="1">
      <c r="A492" s="36"/>
      <c r="B492" s="37"/>
      <c r="C492" s="180" t="s">
        <v>802</v>
      </c>
      <c r="D492" s="180" t="s">
        <v>148</v>
      </c>
      <c r="E492" s="181" t="s">
        <v>803</v>
      </c>
      <c r="F492" s="182" t="s">
        <v>804</v>
      </c>
      <c r="G492" s="183" t="s">
        <v>160</v>
      </c>
      <c r="H492" s="184">
        <v>2</v>
      </c>
      <c r="I492" s="185"/>
      <c r="J492" s="186">
        <f t="shared" si="0"/>
        <v>0</v>
      </c>
      <c r="K492" s="182" t="s">
        <v>21</v>
      </c>
      <c r="L492" s="41"/>
      <c r="M492" s="187" t="s">
        <v>21</v>
      </c>
      <c r="N492" s="188" t="s">
        <v>44</v>
      </c>
      <c r="O492" s="66"/>
      <c r="P492" s="189">
        <f t="shared" si="1"/>
        <v>0</v>
      </c>
      <c r="Q492" s="189">
        <v>0.24</v>
      </c>
      <c r="R492" s="189">
        <f t="shared" si="2"/>
        <v>0.48</v>
      </c>
      <c r="S492" s="189">
        <v>0</v>
      </c>
      <c r="T492" s="190">
        <f t="shared" si="3"/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91" t="s">
        <v>251</v>
      </c>
      <c r="AT492" s="191" t="s">
        <v>148</v>
      </c>
      <c r="AU492" s="191" t="s">
        <v>82</v>
      </c>
      <c r="AY492" s="19" t="s">
        <v>145</v>
      </c>
      <c r="BE492" s="192">
        <f t="shared" si="4"/>
        <v>0</v>
      </c>
      <c r="BF492" s="192">
        <f t="shared" si="5"/>
        <v>0</v>
      </c>
      <c r="BG492" s="192">
        <f t="shared" si="6"/>
        <v>0</v>
      </c>
      <c r="BH492" s="192">
        <f t="shared" si="7"/>
        <v>0</v>
      </c>
      <c r="BI492" s="192">
        <f t="shared" si="8"/>
        <v>0</v>
      </c>
      <c r="BJ492" s="19" t="s">
        <v>80</v>
      </c>
      <c r="BK492" s="192">
        <f t="shared" si="9"/>
        <v>0</v>
      </c>
      <c r="BL492" s="19" t="s">
        <v>251</v>
      </c>
      <c r="BM492" s="191" t="s">
        <v>805</v>
      </c>
    </row>
    <row r="493" spans="1:65" s="2" customFormat="1" ht="14.45" customHeight="1">
      <c r="A493" s="36"/>
      <c r="B493" s="37"/>
      <c r="C493" s="180" t="s">
        <v>806</v>
      </c>
      <c r="D493" s="180" t="s">
        <v>148</v>
      </c>
      <c r="E493" s="181" t="s">
        <v>807</v>
      </c>
      <c r="F493" s="182" t="s">
        <v>808</v>
      </c>
      <c r="G493" s="183" t="s">
        <v>160</v>
      </c>
      <c r="H493" s="184">
        <v>3</v>
      </c>
      <c r="I493" s="185"/>
      <c r="J493" s="186">
        <f t="shared" si="0"/>
        <v>0</v>
      </c>
      <c r="K493" s="182" t="s">
        <v>21</v>
      </c>
      <c r="L493" s="41"/>
      <c r="M493" s="187" t="s">
        <v>21</v>
      </c>
      <c r="N493" s="188" t="s">
        <v>44</v>
      </c>
      <c r="O493" s="66"/>
      <c r="P493" s="189">
        <f t="shared" si="1"/>
        <v>0</v>
      </c>
      <c r="Q493" s="189">
        <v>0.23</v>
      </c>
      <c r="R493" s="189">
        <f t="shared" si="2"/>
        <v>0.6900000000000001</v>
      </c>
      <c r="S493" s="189">
        <v>0</v>
      </c>
      <c r="T493" s="190">
        <f t="shared" si="3"/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91" t="s">
        <v>251</v>
      </c>
      <c r="AT493" s="191" t="s">
        <v>148</v>
      </c>
      <c r="AU493" s="191" t="s">
        <v>82</v>
      </c>
      <c r="AY493" s="19" t="s">
        <v>145</v>
      </c>
      <c r="BE493" s="192">
        <f t="shared" si="4"/>
        <v>0</v>
      </c>
      <c r="BF493" s="192">
        <f t="shared" si="5"/>
        <v>0</v>
      </c>
      <c r="BG493" s="192">
        <f t="shared" si="6"/>
        <v>0</v>
      </c>
      <c r="BH493" s="192">
        <f t="shared" si="7"/>
        <v>0</v>
      </c>
      <c r="BI493" s="192">
        <f t="shared" si="8"/>
        <v>0</v>
      </c>
      <c r="BJ493" s="19" t="s">
        <v>80</v>
      </c>
      <c r="BK493" s="192">
        <f t="shared" si="9"/>
        <v>0</v>
      </c>
      <c r="BL493" s="19" t="s">
        <v>251</v>
      </c>
      <c r="BM493" s="191" t="s">
        <v>809</v>
      </c>
    </row>
    <row r="494" spans="1:65" s="2" customFormat="1" ht="14.45" customHeight="1">
      <c r="A494" s="36"/>
      <c r="B494" s="37"/>
      <c r="C494" s="180" t="s">
        <v>810</v>
      </c>
      <c r="D494" s="180" t="s">
        <v>148</v>
      </c>
      <c r="E494" s="181" t="s">
        <v>811</v>
      </c>
      <c r="F494" s="182" t="s">
        <v>812</v>
      </c>
      <c r="G494" s="183" t="s">
        <v>160</v>
      </c>
      <c r="H494" s="184">
        <v>7</v>
      </c>
      <c r="I494" s="185"/>
      <c r="J494" s="186">
        <f t="shared" si="0"/>
        <v>0</v>
      </c>
      <c r="K494" s="182" t="s">
        <v>21</v>
      </c>
      <c r="L494" s="41"/>
      <c r="M494" s="187" t="s">
        <v>21</v>
      </c>
      <c r="N494" s="188" t="s">
        <v>44</v>
      </c>
      <c r="O494" s="66"/>
      <c r="P494" s="189">
        <f t="shared" si="1"/>
        <v>0</v>
      </c>
      <c r="Q494" s="189">
        <v>0.23</v>
      </c>
      <c r="R494" s="189">
        <f t="shared" si="2"/>
        <v>1.61</v>
      </c>
      <c r="S494" s="189">
        <v>0</v>
      </c>
      <c r="T494" s="190">
        <f t="shared" si="3"/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91" t="s">
        <v>251</v>
      </c>
      <c r="AT494" s="191" t="s">
        <v>148</v>
      </c>
      <c r="AU494" s="191" t="s">
        <v>82</v>
      </c>
      <c r="AY494" s="19" t="s">
        <v>145</v>
      </c>
      <c r="BE494" s="192">
        <f t="shared" si="4"/>
        <v>0</v>
      </c>
      <c r="BF494" s="192">
        <f t="shared" si="5"/>
        <v>0</v>
      </c>
      <c r="BG494" s="192">
        <f t="shared" si="6"/>
        <v>0</v>
      </c>
      <c r="BH494" s="192">
        <f t="shared" si="7"/>
        <v>0</v>
      </c>
      <c r="BI494" s="192">
        <f t="shared" si="8"/>
        <v>0</v>
      </c>
      <c r="BJ494" s="19" t="s">
        <v>80</v>
      </c>
      <c r="BK494" s="192">
        <f t="shared" si="9"/>
        <v>0</v>
      </c>
      <c r="BL494" s="19" t="s">
        <v>251</v>
      </c>
      <c r="BM494" s="191" t="s">
        <v>813</v>
      </c>
    </row>
    <row r="495" spans="1:65" s="2" customFormat="1" ht="14.45" customHeight="1">
      <c r="A495" s="36"/>
      <c r="B495" s="37"/>
      <c r="C495" s="180" t="s">
        <v>814</v>
      </c>
      <c r="D495" s="180" t="s">
        <v>148</v>
      </c>
      <c r="E495" s="181" t="s">
        <v>815</v>
      </c>
      <c r="F495" s="182" t="s">
        <v>816</v>
      </c>
      <c r="G495" s="183" t="s">
        <v>160</v>
      </c>
      <c r="H495" s="184">
        <v>10</v>
      </c>
      <c r="I495" s="185"/>
      <c r="J495" s="186">
        <f t="shared" si="0"/>
        <v>0</v>
      </c>
      <c r="K495" s="182" t="s">
        <v>21</v>
      </c>
      <c r="L495" s="41"/>
      <c r="M495" s="187" t="s">
        <v>21</v>
      </c>
      <c r="N495" s="188" t="s">
        <v>44</v>
      </c>
      <c r="O495" s="66"/>
      <c r="P495" s="189">
        <f t="shared" si="1"/>
        <v>0</v>
      </c>
      <c r="Q495" s="189">
        <v>0.043</v>
      </c>
      <c r="R495" s="189">
        <f t="shared" si="2"/>
        <v>0.42999999999999994</v>
      </c>
      <c r="S495" s="189">
        <v>0</v>
      </c>
      <c r="T495" s="190">
        <f t="shared" si="3"/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91" t="s">
        <v>251</v>
      </c>
      <c r="AT495" s="191" t="s">
        <v>148</v>
      </c>
      <c r="AU495" s="191" t="s">
        <v>82</v>
      </c>
      <c r="AY495" s="19" t="s">
        <v>145</v>
      </c>
      <c r="BE495" s="192">
        <f t="shared" si="4"/>
        <v>0</v>
      </c>
      <c r="BF495" s="192">
        <f t="shared" si="5"/>
        <v>0</v>
      </c>
      <c r="BG495" s="192">
        <f t="shared" si="6"/>
        <v>0</v>
      </c>
      <c r="BH495" s="192">
        <f t="shared" si="7"/>
        <v>0</v>
      </c>
      <c r="BI495" s="192">
        <f t="shared" si="8"/>
        <v>0</v>
      </c>
      <c r="BJ495" s="19" t="s">
        <v>80</v>
      </c>
      <c r="BK495" s="192">
        <f t="shared" si="9"/>
        <v>0</v>
      </c>
      <c r="BL495" s="19" t="s">
        <v>251</v>
      </c>
      <c r="BM495" s="191" t="s">
        <v>817</v>
      </c>
    </row>
    <row r="496" spans="1:65" s="2" customFormat="1" ht="14.45" customHeight="1">
      <c r="A496" s="36"/>
      <c r="B496" s="37"/>
      <c r="C496" s="180" t="s">
        <v>818</v>
      </c>
      <c r="D496" s="180" t="s">
        <v>148</v>
      </c>
      <c r="E496" s="181" t="s">
        <v>819</v>
      </c>
      <c r="F496" s="182" t="s">
        <v>820</v>
      </c>
      <c r="G496" s="183" t="s">
        <v>160</v>
      </c>
      <c r="H496" s="184">
        <v>10</v>
      </c>
      <c r="I496" s="185"/>
      <c r="J496" s="186">
        <f t="shared" si="0"/>
        <v>0</v>
      </c>
      <c r="K496" s="182" t="s">
        <v>21</v>
      </c>
      <c r="L496" s="41"/>
      <c r="M496" s="187" t="s">
        <v>21</v>
      </c>
      <c r="N496" s="188" t="s">
        <v>44</v>
      </c>
      <c r="O496" s="66"/>
      <c r="P496" s="189">
        <f t="shared" si="1"/>
        <v>0</v>
      </c>
      <c r="Q496" s="189">
        <v>0.09</v>
      </c>
      <c r="R496" s="189">
        <f t="shared" si="2"/>
        <v>0.8999999999999999</v>
      </c>
      <c r="S496" s="189">
        <v>0</v>
      </c>
      <c r="T496" s="190">
        <f t="shared" si="3"/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91" t="s">
        <v>251</v>
      </c>
      <c r="AT496" s="191" t="s">
        <v>148</v>
      </c>
      <c r="AU496" s="191" t="s">
        <v>82</v>
      </c>
      <c r="AY496" s="19" t="s">
        <v>145</v>
      </c>
      <c r="BE496" s="192">
        <f t="shared" si="4"/>
        <v>0</v>
      </c>
      <c r="BF496" s="192">
        <f t="shared" si="5"/>
        <v>0</v>
      </c>
      <c r="BG496" s="192">
        <f t="shared" si="6"/>
        <v>0</v>
      </c>
      <c r="BH496" s="192">
        <f t="shared" si="7"/>
        <v>0</v>
      </c>
      <c r="BI496" s="192">
        <f t="shared" si="8"/>
        <v>0</v>
      </c>
      <c r="BJ496" s="19" t="s">
        <v>80</v>
      </c>
      <c r="BK496" s="192">
        <f t="shared" si="9"/>
        <v>0</v>
      </c>
      <c r="BL496" s="19" t="s">
        <v>251</v>
      </c>
      <c r="BM496" s="191" t="s">
        <v>821</v>
      </c>
    </row>
    <row r="497" spans="1:65" s="2" customFormat="1" ht="14.45" customHeight="1">
      <c r="A497" s="36"/>
      <c r="B497" s="37"/>
      <c r="C497" s="180" t="s">
        <v>822</v>
      </c>
      <c r="D497" s="180" t="s">
        <v>148</v>
      </c>
      <c r="E497" s="181" t="s">
        <v>823</v>
      </c>
      <c r="F497" s="182" t="s">
        <v>824</v>
      </c>
      <c r="G497" s="183" t="s">
        <v>160</v>
      </c>
      <c r="H497" s="184">
        <v>1</v>
      </c>
      <c r="I497" s="185"/>
      <c r="J497" s="186">
        <f t="shared" si="0"/>
        <v>0</v>
      </c>
      <c r="K497" s="182" t="s">
        <v>21</v>
      </c>
      <c r="L497" s="41"/>
      <c r="M497" s="187" t="s">
        <v>21</v>
      </c>
      <c r="N497" s="188" t="s">
        <v>44</v>
      </c>
      <c r="O497" s="66"/>
      <c r="P497" s="189">
        <f t="shared" si="1"/>
        <v>0</v>
      </c>
      <c r="Q497" s="189">
        <v>0.03</v>
      </c>
      <c r="R497" s="189">
        <f t="shared" si="2"/>
        <v>0.03</v>
      </c>
      <c r="S497" s="189">
        <v>0</v>
      </c>
      <c r="T497" s="190">
        <f t="shared" si="3"/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91" t="s">
        <v>251</v>
      </c>
      <c r="AT497" s="191" t="s">
        <v>148</v>
      </c>
      <c r="AU497" s="191" t="s">
        <v>82</v>
      </c>
      <c r="AY497" s="19" t="s">
        <v>145</v>
      </c>
      <c r="BE497" s="192">
        <f t="shared" si="4"/>
        <v>0</v>
      </c>
      <c r="BF497" s="192">
        <f t="shared" si="5"/>
        <v>0</v>
      </c>
      <c r="BG497" s="192">
        <f t="shared" si="6"/>
        <v>0</v>
      </c>
      <c r="BH497" s="192">
        <f t="shared" si="7"/>
        <v>0</v>
      </c>
      <c r="BI497" s="192">
        <f t="shared" si="8"/>
        <v>0</v>
      </c>
      <c r="BJ497" s="19" t="s">
        <v>80</v>
      </c>
      <c r="BK497" s="192">
        <f t="shared" si="9"/>
        <v>0</v>
      </c>
      <c r="BL497" s="19" t="s">
        <v>251</v>
      </c>
      <c r="BM497" s="191" t="s">
        <v>825</v>
      </c>
    </row>
    <row r="498" spans="1:65" s="2" customFormat="1" ht="24.2" customHeight="1">
      <c r="A498" s="36"/>
      <c r="B498" s="37"/>
      <c r="C498" s="180" t="s">
        <v>826</v>
      </c>
      <c r="D498" s="180" t="s">
        <v>148</v>
      </c>
      <c r="E498" s="181" t="s">
        <v>827</v>
      </c>
      <c r="F498" s="182" t="s">
        <v>828</v>
      </c>
      <c r="G498" s="183" t="s">
        <v>160</v>
      </c>
      <c r="H498" s="184">
        <v>10</v>
      </c>
      <c r="I498" s="185"/>
      <c r="J498" s="186">
        <f t="shared" si="0"/>
        <v>0</v>
      </c>
      <c r="K498" s="182" t="s">
        <v>152</v>
      </c>
      <c r="L498" s="41"/>
      <c r="M498" s="187" t="s">
        <v>21</v>
      </c>
      <c r="N498" s="188" t="s">
        <v>44</v>
      </c>
      <c r="O498" s="66"/>
      <c r="P498" s="189">
        <f t="shared" si="1"/>
        <v>0</v>
      </c>
      <c r="Q498" s="189">
        <v>0</v>
      </c>
      <c r="R498" s="189">
        <f t="shared" si="2"/>
        <v>0</v>
      </c>
      <c r="S498" s="189">
        <v>0</v>
      </c>
      <c r="T498" s="190">
        <f t="shared" si="3"/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91" t="s">
        <v>251</v>
      </c>
      <c r="AT498" s="191" t="s">
        <v>148</v>
      </c>
      <c r="AU498" s="191" t="s">
        <v>82</v>
      </c>
      <c r="AY498" s="19" t="s">
        <v>145</v>
      </c>
      <c r="BE498" s="192">
        <f t="shared" si="4"/>
        <v>0</v>
      </c>
      <c r="BF498" s="192">
        <f t="shared" si="5"/>
        <v>0</v>
      </c>
      <c r="BG498" s="192">
        <f t="shared" si="6"/>
        <v>0</v>
      </c>
      <c r="BH498" s="192">
        <f t="shared" si="7"/>
        <v>0</v>
      </c>
      <c r="BI498" s="192">
        <f t="shared" si="8"/>
        <v>0</v>
      </c>
      <c r="BJ498" s="19" t="s">
        <v>80</v>
      </c>
      <c r="BK498" s="192">
        <f t="shared" si="9"/>
        <v>0</v>
      </c>
      <c r="BL498" s="19" t="s">
        <v>251</v>
      </c>
      <c r="BM498" s="191" t="s">
        <v>829</v>
      </c>
    </row>
    <row r="499" spans="2:51" s="15" customFormat="1" ht="11.25">
      <c r="B499" s="216"/>
      <c r="C499" s="217"/>
      <c r="D499" s="195" t="s">
        <v>155</v>
      </c>
      <c r="E499" s="218" t="s">
        <v>21</v>
      </c>
      <c r="F499" s="219" t="s">
        <v>758</v>
      </c>
      <c r="G499" s="217"/>
      <c r="H499" s="218" t="s">
        <v>21</v>
      </c>
      <c r="I499" s="220"/>
      <c r="J499" s="217"/>
      <c r="K499" s="217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155</v>
      </c>
      <c r="AU499" s="225" t="s">
        <v>82</v>
      </c>
      <c r="AV499" s="15" t="s">
        <v>80</v>
      </c>
      <c r="AW499" s="15" t="s">
        <v>34</v>
      </c>
      <c r="AX499" s="15" t="s">
        <v>73</v>
      </c>
      <c r="AY499" s="225" t="s">
        <v>145</v>
      </c>
    </row>
    <row r="500" spans="2:51" s="13" customFormat="1" ht="11.25">
      <c r="B500" s="193"/>
      <c r="C500" s="194"/>
      <c r="D500" s="195" t="s">
        <v>155</v>
      </c>
      <c r="E500" s="196" t="s">
        <v>21</v>
      </c>
      <c r="F500" s="197" t="s">
        <v>830</v>
      </c>
      <c r="G500" s="194"/>
      <c r="H500" s="198">
        <v>10</v>
      </c>
      <c r="I500" s="199"/>
      <c r="J500" s="194"/>
      <c r="K500" s="194"/>
      <c r="L500" s="200"/>
      <c r="M500" s="201"/>
      <c r="N500" s="202"/>
      <c r="O500" s="202"/>
      <c r="P500" s="202"/>
      <c r="Q500" s="202"/>
      <c r="R500" s="202"/>
      <c r="S500" s="202"/>
      <c r="T500" s="203"/>
      <c r="AT500" s="204" t="s">
        <v>155</v>
      </c>
      <c r="AU500" s="204" t="s">
        <v>82</v>
      </c>
      <c r="AV500" s="13" t="s">
        <v>82</v>
      </c>
      <c r="AW500" s="13" t="s">
        <v>34</v>
      </c>
      <c r="AX500" s="13" t="s">
        <v>73</v>
      </c>
      <c r="AY500" s="204" t="s">
        <v>145</v>
      </c>
    </row>
    <row r="501" spans="2:51" s="14" customFormat="1" ht="11.25">
      <c r="B501" s="205"/>
      <c r="C501" s="206"/>
      <c r="D501" s="195" t="s">
        <v>155</v>
      </c>
      <c r="E501" s="207" t="s">
        <v>21</v>
      </c>
      <c r="F501" s="208" t="s">
        <v>157</v>
      </c>
      <c r="G501" s="206"/>
      <c r="H501" s="209">
        <v>10</v>
      </c>
      <c r="I501" s="210"/>
      <c r="J501" s="206"/>
      <c r="K501" s="206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155</v>
      </c>
      <c r="AU501" s="215" t="s">
        <v>82</v>
      </c>
      <c r="AV501" s="14" t="s">
        <v>153</v>
      </c>
      <c r="AW501" s="14" t="s">
        <v>34</v>
      </c>
      <c r="AX501" s="14" t="s">
        <v>80</v>
      </c>
      <c r="AY501" s="215" t="s">
        <v>145</v>
      </c>
    </row>
    <row r="502" spans="1:65" s="2" customFormat="1" ht="24.2" customHeight="1">
      <c r="A502" s="36"/>
      <c r="B502" s="37"/>
      <c r="C502" s="180" t="s">
        <v>831</v>
      </c>
      <c r="D502" s="180" t="s">
        <v>148</v>
      </c>
      <c r="E502" s="181" t="s">
        <v>832</v>
      </c>
      <c r="F502" s="182" t="s">
        <v>833</v>
      </c>
      <c r="G502" s="183" t="s">
        <v>160</v>
      </c>
      <c r="H502" s="184">
        <v>10</v>
      </c>
      <c r="I502" s="185"/>
      <c r="J502" s="186">
        <f>ROUND(I502*H502,2)</f>
        <v>0</v>
      </c>
      <c r="K502" s="182" t="s">
        <v>152</v>
      </c>
      <c r="L502" s="41"/>
      <c r="M502" s="187" t="s">
        <v>21</v>
      </c>
      <c r="N502" s="188" t="s">
        <v>44</v>
      </c>
      <c r="O502" s="66"/>
      <c r="P502" s="189">
        <f>O502*H502</f>
        <v>0</v>
      </c>
      <c r="Q502" s="189">
        <v>0</v>
      </c>
      <c r="R502" s="189">
        <f>Q502*H502</f>
        <v>0</v>
      </c>
      <c r="S502" s="189">
        <v>0</v>
      </c>
      <c r="T502" s="190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91" t="s">
        <v>251</v>
      </c>
      <c r="AT502" s="191" t="s">
        <v>148</v>
      </c>
      <c r="AU502" s="191" t="s">
        <v>82</v>
      </c>
      <c r="AY502" s="19" t="s">
        <v>145</v>
      </c>
      <c r="BE502" s="192">
        <f>IF(N502="základní",J502,0)</f>
        <v>0</v>
      </c>
      <c r="BF502" s="192">
        <f>IF(N502="snížená",J502,0)</f>
        <v>0</v>
      </c>
      <c r="BG502" s="192">
        <f>IF(N502="zákl. přenesená",J502,0)</f>
        <v>0</v>
      </c>
      <c r="BH502" s="192">
        <f>IF(N502="sníž. přenesená",J502,0)</f>
        <v>0</v>
      </c>
      <c r="BI502" s="192">
        <f>IF(N502="nulová",J502,0)</f>
        <v>0</v>
      </c>
      <c r="BJ502" s="19" t="s">
        <v>80</v>
      </c>
      <c r="BK502" s="192">
        <f>ROUND(I502*H502,2)</f>
        <v>0</v>
      </c>
      <c r="BL502" s="19" t="s">
        <v>251</v>
      </c>
      <c r="BM502" s="191" t="s">
        <v>834</v>
      </c>
    </row>
    <row r="503" spans="2:51" s="13" customFormat="1" ht="11.25">
      <c r="B503" s="193"/>
      <c r="C503" s="194"/>
      <c r="D503" s="195" t="s">
        <v>155</v>
      </c>
      <c r="E503" s="196" t="s">
        <v>21</v>
      </c>
      <c r="F503" s="197" t="s">
        <v>835</v>
      </c>
      <c r="G503" s="194"/>
      <c r="H503" s="198">
        <v>10</v>
      </c>
      <c r="I503" s="199"/>
      <c r="J503" s="194"/>
      <c r="K503" s="194"/>
      <c r="L503" s="200"/>
      <c r="M503" s="201"/>
      <c r="N503" s="202"/>
      <c r="O503" s="202"/>
      <c r="P503" s="202"/>
      <c r="Q503" s="202"/>
      <c r="R503" s="202"/>
      <c r="S503" s="202"/>
      <c r="T503" s="203"/>
      <c r="AT503" s="204" t="s">
        <v>155</v>
      </c>
      <c r="AU503" s="204" t="s">
        <v>82</v>
      </c>
      <c r="AV503" s="13" t="s">
        <v>82</v>
      </c>
      <c r="AW503" s="13" t="s">
        <v>34</v>
      </c>
      <c r="AX503" s="13" t="s">
        <v>73</v>
      </c>
      <c r="AY503" s="204" t="s">
        <v>145</v>
      </c>
    </row>
    <row r="504" spans="2:51" s="14" customFormat="1" ht="11.25">
      <c r="B504" s="205"/>
      <c r="C504" s="206"/>
      <c r="D504" s="195" t="s">
        <v>155</v>
      </c>
      <c r="E504" s="207" t="s">
        <v>21</v>
      </c>
      <c r="F504" s="208" t="s">
        <v>157</v>
      </c>
      <c r="G504" s="206"/>
      <c r="H504" s="209">
        <v>10</v>
      </c>
      <c r="I504" s="210"/>
      <c r="J504" s="206"/>
      <c r="K504" s="206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155</v>
      </c>
      <c r="AU504" s="215" t="s">
        <v>82</v>
      </c>
      <c r="AV504" s="14" t="s">
        <v>153</v>
      </c>
      <c r="AW504" s="14" t="s">
        <v>34</v>
      </c>
      <c r="AX504" s="14" t="s">
        <v>80</v>
      </c>
      <c r="AY504" s="215" t="s">
        <v>145</v>
      </c>
    </row>
    <row r="505" spans="1:65" s="2" customFormat="1" ht="24.2" customHeight="1">
      <c r="A505" s="36"/>
      <c r="B505" s="37"/>
      <c r="C505" s="180" t="s">
        <v>836</v>
      </c>
      <c r="D505" s="180" t="s">
        <v>148</v>
      </c>
      <c r="E505" s="181" t="s">
        <v>837</v>
      </c>
      <c r="F505" s="182" t="s">
        <v>838</v>
      </c>
      <c r="G505" s="183" t="s">
        <v>160</v>
      </c>
      <c r="H505" s="184">
        <v>14</v>
      </c>
      <c r="I505" s="185"/>
      <c r="J505" s="186">
        <f>ROUND(I505*H505,2)</f>
        <v>0</v>
      </c>
      <c r="K505" s="182" t="s">
        <v>152</v>
      </c>
      <c r="L505" s="41"/>
      <c r="M505" s="187" t="s">
        <v>21</v>
      </c>
      <c r="N505" s="188" t="s">
        <v>44</v>
      </c>
      <c r="O505" s="66"/>
      <c r="P505" s="189">
        <f>O505*H505</f>
        <v>0</v>
      </c>
      <c r="Q505" s="189">
        <v>0</v>
      </c>
      <c r="R505" s="189">
        <f>Q505*H505</f>
        <v>0</v>
      </c>
      <c r="S505" s="189">
        <v>0</v>
      </c>
      <c r="T505" s="190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91" t="s">
        <v>251</v>
      </c>
      <c r="AT505" s="191" t="s">
        <v>148</v>
      </c>
      <c r="AU505" s="191" t="s">
        <v>82</v>
      </c>
      <c r="AY505" s="19" t="s">
        <v>145</v>
      </c>
      <c r="BE505" s="192">
        <f>IF(N505="základní",J505,0)</f>
        <v>0</v>
      </c>
      <c r="BF505" s="192">
        <f>IF(N505="snížená",J505,0)</f>
        <v>0</v>
      </c>
      <c r="BG505" s="192">
        <f>IF(N505="zákl. přenesená",J505,0)</f>
        <v>0</v>
      </c>
      <c r="BH505" s="192">
        <f>IF(N505="sníž. přenesená",J505,0)</f>
        <v>0</v>
      </c>
      <c r="BI505" s="192">
        <f>IF(N505="nulová",J505,0)</f>
        <v>0</v>
      </c>
      <c r="BJ505" s="19" t="s">
        <v>80</v>
      </c>
      <c r="BK505" s="192">
        <f>ROUND(I505*H505,2)</f>
        <v>0</v>
      </c>
      <c r="BL505" s="19" t="s">
        <v>251</v>
      </c>
      <c r="BM505" s="191" t="s">
        <v>839</v>
      </c>
    </row>
    <row r="506" spans="2:51" s="15" customFormat="1" ht="11.25">
      <c r="B506" s="216"/>
      <c r="C506" s="217"/>
      <c r="D506" s="195" t="s">
        <v>155</v>
      </c>
      <c r="E506" s="218" t="s">
        <v>21</v>
      </c>
      <c r="F506" s="219" t="s">
        <v>758</v>
      </c>
      <c r="G506" s="217"/>
      <c r="H506" s="218" t="s">
        <v>21</v>
      </c>
      <c r="I506" s="220"/>
      <c r="J506" s="217"/>
      <c r="K506" s="217"/>
      <c r="L506" s="221"/>
      <c r="M506" s="222"/>
      <c r="N506" s="223"/>
      <c r="O506" s="223"/>
      <c r="P506" s="223"/>
      <c r="Q506" s="223"/>
      <c r="R506" s="223"/>
      <c r="S506" s="223"/>
      <c r="T506" s="224"/>
      <c r="AT506" s="225" t="s">
        <v>155</v>
      </c>
      <c r="AU506" s="225" t="s">
        <v>82</v>
      </c>
      <c r="AV506" s="15" t="s">
        <v>80</v>
      </c>
      <c r="AW506" s="15" t="s">
        <v>34</v>
      </c>
      <c r="AX506" s="15" t="s">
        <v>73</v>
      </c>
      <c r="AY506" s="225" t="s">
        <v>145</v>
      </c>
    </row>
    <row r="507" spans="2:51" s="13" customFormat="1" ht="11.25">
      <c r="B507" s="193"/>
      <c r="C507" s="194"/>
      <c r="D507" s="195" t="s">
        <v>155</v>
      </c>
      <c r="E507" s="196" t="s">
        <v>21</v>
      </c>
      <c r="F507" s="197" t="s">
        <v>840</v>
      </c>
      <c r="G507" s="194"/>
      <c r="H507" s="198">
        <v>4</v>
      </c>
      <c r="I507" s="199"/>
      <c r="J507" s="194"/>
      <c r="K507" s="194"/>
      <c r="L507" s="200"/>
      <c r="M507" s="201"/>
      <c r="N507" s="202"/>
      <c r="O507" s="202"/>
      <c r="P507" s="202"/>
      <c r="Q507" s="202"/>
      <c r="R507" s="202"/>
      <c r="S507" s="202"/>
      <c r="T507" s="203"/>
      <c r="AT507" s="204" t="s">
        <v>155</v>
      </c>
      <c r="AU507" s="204" t="s">
        <v>82</v>
      </c>
      <c r="AV507" s="13" t="s">
        <v>82</v>
      </c>
      <c r="AW507" s="13" t="s">
        <v>34</v>
      </c>
      <c r="AX507" s="13" t="s">
        <v>73</v>
      </c>
      <c r="AY507" s="204" t="s">
        <v>145</v>
      </c>
    </row>
    <row r="508" spans="2:51" s="13" customFormat="1" ht="11.25">
      <c r="B508" s="193"/>
      <c r="C508" s="194"/>
      <c r="D508" s="195" t="s">
        <v>155</v>
      </c>
      <c r="E508" s="196" t="s">
        <v>21</v>
      </c>
      <c r="F508" s="197" t="s">
        <v>841</v>
      </c>
      <c r="G508" s="194"/>
      <c r="H508" s="198">
        <v>3</v>
      </c>
      <c r="I508" s="199"/>
      <c r="J508" s="194"/>
      <c r="K508" s="194"/>
      <c r="L508" s="200"/>
      <c r="M508" s="201"/>
      <c r="N508" s="202"/>
      <c r="O508" s="202"/>
      <c r="P508" s="202"/>
      <c r="Q508" s="202"/>
      <c r="R508" s="202"/>
      <c r="S508" s="202"/>
      <c r="T508" s="203"/>
      <c r="AT508" s="204" t="s">
        <v>155</v>
      </c>
      <c r="AU508" s="204" t="s">
        <v>82</v>
      </c>
      <c r="AV508" s="13" t="s">
        <v>82</v>
      </c>
      <c r="AW508" s="13" t="s">
        <v>34</v>
      </c>
      <c r="AX508" s="13" t="s">
        <v>73</v>
      </c>
      <c r="AY508" s="204" t="s">
        <v>145</v>
      </c>
    </row>
    <row r="509" spans="2:51" s="13" customFormat="1" ht="11.25">
      <c r="B509" s="193"/>
      <c r="C509" s="194"/>
      <c r="D509" s="195" t="s">
        <v>155</v>
      </c>
      <c r="E509" s="196" t="s">
        <v>21</v>
      </c>
      <c r="F509" s="197" t="s">
        <v>842</v>
      </c>
      <c r="G509" s="194"/>
      <c r="H509" s="198">
        <v>7</v>
      </c>
      <c r="I509" s="199"/>
      <c r="J509" s="194"/>
      <c r="K509" s="194"/>
      <c r="L509" s="200"/>
      <c r="M509" s="201"/>
      <c r="N509" s="202"/>
      <c r="O509" s="202"/>
      <c r="P509" s="202"/>
      <c r="Q509" s="202"/>
      <c r="R509" s="202"/>
      <c r="S509" s="202"/>
      <c r="T509" s="203"/>
      <c r="AT509" s="204" t="s">
        <v>155</v>
      </c>
      <c r="AU509" s="204" t="s">
        <v>82</v>
      </c>
      <c r="AV509" s="13" t="s">
        <v>82</v>
      </c>
      <c r="AW509" s="13" t="s">
        <v>34</v>
      </c>
      <c r="AX509" s="13" t="s">
        <v>73</v>
      </c>
      <c r="AY509" s="204" t="s">
        <v>145</v>
      </c>
    </row>
    <row r="510" spans="2:51" s="14" customFormat="1" ht="11.25">
      <c r="B510" s="205"/>
      <c r="C510" s="206"/>
      <c r="D510" s="195" t="s">
        <v>155</v>
      </c>
      <c r="E510" s="207" t="s">
        <v>21</v>
      </c>
      <c r="F510" s="208" t="s">
        <v>157</v>
      </c>
      <c r="G510" s="206"/>
      <c r="H510" s="209">
        <v>14</v>
      </c>
      <c r="I510" s="210"/>
      <c r="J510" s="206"/>
      <c r="K510" s="206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155</v>
      </c>
      <c r="AU510" s="215" t="s">
        <v>82</v>
      </c>
      <c r="AV510" s="14" t="s">
        <v>153</v>
      </c>
      <c r="AW510" s="14" t="s">
        <v>34</v>
      </c>
      <c r="AX510" s="14" t="s">
        <v>80</v>
      </c>
      <c r="AY510" s="215" t="s">
        <v>145</v>
      </c>
    </row>
    <row r="511" spans="1:65" s="2" customFormat="1" ht="14.45" customHeight="1">
      <c r="A511" s="36"/>
      <c r="B511" s="37"/>
      <c r="C511" s="240" t="s">
        <v>843</v>
      </c>
      <c r="D511" s="240" t="s">
        <v>404</v>
      </c>
      <c r="E511" s="241" t="s">
        <v>844</v>
      </c>
      <c r="F511" s="242" t="s">
        <v>845</v>
      </c>
      <c r="G511" s="243" t="s">
        <v>272</v>
      </c>
      <c r="H511" s="244">
        <v>118.02</v>
      </c>
      <c r="I511" s="245"/>
      <c r="J511" s="246">
        <f>ROUND(I511*H511,2)</f>
        <v>0</v>
      </c>
      <c r="K511" s="242" t="s">
        <v>152</v>
      </c>
      <c r="L511" s="247"/>
      <c r="M511" s="248" t="s">
        <v>21</v>
      </c>
      <c r="N511" s="249" t="s">
        <v>44</v>
      </c>
      <c r="O511" s="66"/>
      <c r="P511" s="189">
        <f>O511*H511</f>
        <v>0</v>
      </c>
      <c r="Q511" s="189">
        <v>0.0011</v>
      </c>
      <c r="R511" s="189">
        <f>Q511*H511</f>
        <v>0.129822</v>
      </c>
      <c r="S511" s="189">
        <v>0</v>
      </c>
      <c r="T511" s="190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91" t="s">
        <v>355</v>
      </c>
      <c r="AT511" s="191" t="s">
        <v>404</v>
      </c>
      <c r="AU511" s="191" t="s">
        <v>82</v>
      </c>
      <c r="AY511" s="19" t="s">
        <v>145</v>
      </c>
      <c r="BE511" s="192">
        <f>IF(N511="základní",J511,0)</f>
        <v>0</v>
      </c>
      <c r="BF511" s="192">
        <f>IF(N511="snížená",J511,0)</f>
        <v>0</v>
      </c>
      <c r="BG511" s="192">
        <f>IF(N511="zákl. přenesená",J511,0)</f>
        <v>0</v>
      </c>
      <c r="BH511" s="192">
        <f>IF(N511="sníž. přenesená",J511,0)</f>
        <v>0</v>
      </c>
      <c r="BI511" s="192">
        <f>IF(N511="nulová",J511,0)</f>
        <v>0</v>
      </c>
      <c r="BJ511" s="19" t="s">
        <v>80</v>
      </c>
      <c r="BK511" s="192">
        <f>ROUND(I511*H511,2)</f>
        <v>0</v>
      </c>
      <c r="BL511" s="19" t="s">
        <v>251</v>
      </c>
      <c r="BM511" s="191" t="s">
        <v>846</v>
      </c>
    </row>
    <row r="512" spans="2:51" s="15" customFormat="1" ht="11.25">
      <c r="B512" s="216"/>
      <c r="C512" s="217"/>
      <c r="D512" s="195" t="s">
        <v>155</v>
      </c>
      <c r="E512" s="218" t="s">
        <v>21</v>
      </c>
      <c r="F512" s="219" t="s">
        <v>758</v>
      </c>
      <c r="G512" s="217"/>
      <c r="H512" s="218" t="s">
        <v>21</v>
      </c>
      <c r="I512" s="220"/>
      <c r="J512" s="217"/>
      <c r="K512" s="217"/>
      <c r="L512" s="221"/>
      <c r="M512" s="222"/>
      <c r="N512" s="223"/>
      <c r="O512" s="223"/>
      <c r="P512" s="223"/>
      <c r="Q512" s="223"/>
      <c r="R512" s="223"/>
      <c r="S512" s="223"/>
      <c r="T512" s="224"/>
      <c r="AT512" s="225" t="s">
        <v>155</v>
      </c>
      <c r="AU512" s="225" t="s">
        <v>82</v>
      </c>
      <c r="AV512" s="15" t="s">
        <v>80</v>
      </c>
      <c r="AW512" s="15" t="s">
        <v>34</v>
      </c>
      <c r="AX512" s="15" t="s">
        <v>73</v>
      </c>
      <c r="AY512" s="225" t="s">
        <v>145</v>
      </c>
    </row>
    <row r="513" spans="2:51" s="13" customFormat="1" ht="11.25">
      <c r="B513" s="193"/>
      <c r="C513" s="194"/>
      <c r="D513" s="195" t="s">
        <v>155</v>
      </c>
      <c r="E513" s="196" t="s">
        <v>21</v>
      </c>
      <c r="F513" s="197" t="s">
        <v>759</v>
      </c>
      <c r="G513" s="194"/>
      <c r="H513" s="198">
        <v>24.12</v>
      </c>
      <c r="I513" s="199"/>
      <c r="J513" s="194"/>
      <c r="K513" s="194"/>
      <c r="L513" s="200"/>
      <c r="M513" s="201"/>
      <c r="N513" s="202"/>
      <c r="O513" s="202"/>
      <c r="P513" s="202"/>
      <c r="Q513" s="202"/>
      <c r="R513" s="202"/>
      <c r="S513" s="202"/>
      <c r="T513" s="203"/>
      <c r="AT513" s="204" t="s">
        <v>155</v>
      </c>
      <c r="AU513" s="204" t="s">
        <v>82</v>
      </c>
      <c r="AV513" s="13" t="s">
        <v>82</v>
      </c>
      <c r="AW513" s="13" t="s">
        <v>34</v>
      </c>
      <c r="AX513" s="13" t="s">
        <v>73</v>
      </c>
      <c r="AY513" s="204" t="s">
        <v>145</v>
      </c>
    </row>
    <row r="514" spans="2:51" s="13" customFormat="1" ht="11.25">
      <c r="B514" s="193"/>
      <c r="C514" s="194"/>
      <c r="D514" s="195" t="s">
        <v>155</v>
      </c>
      <c r="E514" s="196" t="s">
        <v>21</v>
      </c>
      <c r="F514" s="197" t="s">
        <v>760</v>
      </c>
      <c r="G514" s="194"/>
      <c r="H514" s="198">
        <v>17.37</v>
      </c>
      <c r="I514" s="199"/>
      <c r="J514" s="194"/>
      <c r="K514" s="194"/>
      <c r="L514" s="200"/>
      <c r="M514" s="201"/>
      <c r="N514" s="202"/>
      <c r="O514" s="202"/>
      <c r="P514" s="202"/>
      <c r="Q514" s="202"/>
      <c r="R514" s="202"/>
      <c r="S514" s="202"/>
      <c r="T514" s="203"/>
      <c r="AT514" s="204" t="s">
        <v>155</v>
      </c>
      <c r="AU514" s="204" t="s">
        <v>82</v>
      </c>
      <c r="AV514" s="13" t="s">
        <v>82</v>
      </c>
      <c r="AW514" s="13" t="s">
        <v>34</v>
      </c>
      <c r="AX514" s="13" t="s">
        <v>73</v>
      </c>
      <c r="AY514" s="204" t="s">
        <v>145</v>
      </c>
    </row>
    <row r="515" spans="2:51" s="13" customFormat="1" ht="11.25">
      <c r="B515" s="193"/>
      <c r="C515" s="194"/>
      <c r="D515" s="195" t="s">
        <v>155</v>
      </c>
      <c r="E515" s="196" t="s">
        <v>21</v>
      </c>
      <c r="F515" s="197" t="s">
        <v>761</v>
      </c>
      <c r="G515" s="194"/>
      <c r="H515" s="198">
        <v>40.53</v>
      </c>
      <c r="I515" s="199"/>
      <c r="J515" s="194"/>
      <c r="K515" s="194"/>
      <c r="L515" s="200"/>
      <c r="M515" s="201"/>
      <c r="N515" s="202"/>
      <c r="O515" s="202"/>
      <c r="P515" s="202"/>
      <c r="Q515" s="202"/>
      <c r="R515" s="202"/>
      <c r="S515" s="202"/>
      <c r="T515" s="203"/>
      <c r="AT515" s="204" t="s">
        <v>155</v>
      </c>
      <c r="AU515" s="204" t="s">
        <v>82</v>
      </c>
      <c r="AV515" s="13" t="s">
        <v>82</v>
      </c>
      <c r="AW515" s="13" t="s">
        <v>34</v>
      </c>
      <c r="AX515" s="13" t="s">
        <v>73</v>
      </c>
      <c r="AY515" s="204" t="s">
        <v>145</v>
      </c>
    </row>
    <row r="516" spans="2:51" s="13" customFormat="1" ht="11.25">
      <c r="B516" s="193"/>
      <c r="C516" s="194"/>
      <c r="D516" s="195" t="s">
        <v>155</v>
      </c>
      <c r="E516" s="196" t="s">
        <v>21</v>
      </c>
      <c r="F516" s="197" t="s">
        <v>762</v>
      </c>
      <c r="G516" s="194"/>
      <c r="H516" s="198">
        <v>12</v>
      </c>
      <c r="I516" s="199"/>
      <c r="J516" s="194"/>
      <c r="K516" s="194"/>
      <c r="L516" s="200"/>
      <c r="M516" s="201"/>
      <c r="N516" s="202"/>
      <c r="O516" s="202"/>
      <c r="P516" s="202"/>
      <c r="Q516" s="202"/>
      <c r="R516" s="202"/>
      <c r="S516" s="202"/>
      <c r="T516" s="203"/>
      <c r="AT516" s="204" t="s">
        <v>155</v>
      </c>
      <c r="AU516" s="204" t="s">
        <v>82</v>
      </c>
      <c r="AV516" s="13" t="s">
        <v>82</v>
      </c>
      <c r="AW516" s="13" t="s">
        <v>34</v>
      </c>
      <c r="AX516" s="13" t="s">
        <v>73</v>
      </c>
      <c r="AY516" s="204" t="s">
        <v>145</v>
      </c>
    </row>
    <row r="517" spans="2:51" s="13" customFormat="1" ht="11.25">
      <c r="B517" s="193"/>
      <c r="C517" s="194"/>
      <c r="D517" s="195" t="s">
        <v>155</v>
      </c>
      <c r="E517" s="196" t="s">
        <v>21</v>
      </c>
      <c r="F517" s="197" t="s">
        <v>763</v>
      </c>
      <c r="G517" s="194"/>
      <c r="H517" s="198">
        <v>24</v>
      </c>
      <c r="I517" s="199"/>
      <c r="J517" s="194"/>
      <c r="K517" s="194"/>
      <c r="L517" s="200"/>
      <c r="M517" s="201"/>
      <c r="N517" s="202"/>
      <c r="O517" s="202"/>
      <c r="P517" s="202"/>
      <c r="Q517" s="202"/>
      <c r="R517" s="202"/>
      <c r="S517" s="202"/>
      <c r="T517" s="203"/>
      <c r="AT517" s="204" t="s">
        <v>155</v>
      </c>
      <c r="AU517" s="204" t="s">
        <v>82</v>
      </c>
      <c r="AV517" s="13" t="s">
        <v>82</v>
      </c>
      <c r="AW517" s="13" t="s">
        <v>34</v>
      </c>
      <c r="AX517" s="13" t="s">
        <v>73</v>
      </c>
      <c r="AY517" s="204" t="s">
        <v>145</v>
      </c>
    </row>
    <row r="518" spans="2:51" s="14" customFormat="1" ht="11.25">
      <c r="B518" s="205"/>
      <c r="C518" s="206"/>
      <c r="D518" s="195" t="s">
        <v>155</v>
      </c>
      <c r="E518" s="207" t="s">
        <v>21</v>
      </c>
      <c r="F518" s="208" t="s">
        <v>157</v>
      </c>
      <c r="G518" s="206"/>
      <c r="H518" s="209">
        <v>118.02</v>
      </c>
      <c r="I518" s="210"/>
      <c r="J518" s="206"/>
      <c r="K518" s="206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155</v>
      </c>
      <c r="AU518" s="215" t="s">
        <v>82</v>
      </c>
      <c r="AV518" s="14" t="s">
        <v>153</v>
      </c>
      <c r="AW518" s="14" t="s">
        <v>34</v>
      </c>
      <c r="AX518" s="14" t="s">
        <v>80</v>
      </c>
      <c r="AY518" s="215" t="s">
        <v>145</v>
      </c>
    </row>
    <row r="519" spans="1:65" s="2" customFormat="1" ht="14.45" customHeight="1">
      <c r="A519" s="36"/>
      <c r="B519" s="37"/>
      <c r="C519" s="240" t="s">
        <v>847</v>
      </c>
      <c r="D519" s="240" t="s">
        <v>404</v>
      </c>
      <c r="E519" s="241" t="s">
        <v>848</v>
      </c>
      <c r="F519" s="242" t="s">
        <v>849</v>
      </c>
      <c r="G519" s="243" t="s">
        <v>850</v>
      </c>
      <c r="H519" s="244">
        <v>34</v>
      </c>
      <c r="I519" s="245"/>
      <c r="J519" s="246">
        <f>ROUND(I519*H519,2)</f>
        <v>0</v>
      </c>
      <c r="K519" s="242" t="s">
        <v>152</v>
      </c>
      <c r="L519" s="247"/>
      <c r="M519" s="248" t="s">
        <v>21</v>
      </c>
      <c r="N519" s="249" t="s">
        <v>44</v>
      </c>
      <c r="O519" s="66"/>
      <c r="P519" s="189">
        <f>O519*H519</f>
        <v>0</v>
      </c>
      <c r="Q519" s="189">
        <v>0.0002</v>
      </c>
      <c r="R519" s="189">
        <f>Q519*H519</f>
        <v>0.0068000000000000005</v>
      </c>
      <c r="S519" s="189">
        <v>0</v>
      </c>
      <c r="T519" s="190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91" t="s">
        <v>355</v>
      </c>
      <c r="AT519" s="191" t="s">
        <v>404</v>
      </c>
      <c r="AU519" s="191" t="s">
        <v>82</v>
      </c>
      <c r="AY519" s="19" t="s">
        <v>145</v>
      </c>
      <c r="BE519" s="192">
        <f>IF(N519="základní",J519,0)</f>
        <v>0</v>
      </c>
      <c r="BF519" s="192">
        <f>IF(N519="snížená",J519,0)</f>
        <v>0</v>
      </c>
      <c r="BG519" s="192">
        <f>IF(N519="zákl. přenesená",J519,0)</f>
        <v>0</v>
      </c>
      <c r="BH519" s="192">
        <f>IF(N519="sníž. přenesená",J519,0)</f>
        <v>0</v>
      </c>
      <c r="BI519" s="192">
        <f>IF(N519="nulová",J519,0)</f>
        <v>0</v>
      </c>
      <c r="BJ519" s="19" t="s">
        <v>80</v>
      </c>
      <c r="BK519" s="192">
        <f>ROUND(I519*H519,2)</f>
        <v>0</v>
      </c>
      <c r="BL519" s="19" t="s">
        <v>251</v>
      </c>
      <c r="BM519" s="191" t="s">
        <v>851</v>
      </c>
    </row>
    <row r="520" spans="1:65" s="2" customFormat="1" ht="24.2" customHeight="1">
      <c r="A520" s="36"/>
      <c r="B520" s="37"/>
      <c r="C520" s="180" t="s">
        <v>852</v>
      </c>
      <c r="D520" s="180" t="s">
        <v>148</v>
      </c>
      <c r="E520" s="181" t="s">
        <v>853</v>
      </c>
      <c r="F520" s="182" t="s">
        <v>854</v>
      </c>
      <c r="G520" s="183" t="s">
        <v>215</v>
      </c>
      <c r="H520" s="184">
        <v>5.237</v>
      </c>
      <c r="I520" s="185"/>
      <c r="J520" s="186">
        <f>ROUND(I520*H520,2)</f>
        <v>0</v>
      </c>
      <c r="K520" s="182" t="s">
        <v>152</v>
      </c>
      <c r="L520" s="41"/>
      <c r="M520" s="187" t="s">
        <v>21</v>
      </c>
      <c r="N520" s="188" t="s">
        <v>44</v>
      </c>
      <c r="O520" s="66"/>
      <c r="P520" s="189">
        <f>O520*H520</f>
        <v>0</v>
      </c>
      <c r="Q520" s="189">
        <v>0</v>
      </c>
      <c r="R520" s="189">
        <f>Q520*H520</f>
        <v>0</v>
      </c>
      <c r="S520" s="189">
        <v>0</v>
      </c>
      <c r="T520" s="190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91" t="s">
        <v>251</v>
      </c>
      <c r="AT520" s="191" t="s">
        <v>148</v>
      </c>
      <c r="AU520" s="191" t="s">
        <v>82</v>
      </c>
      <c r="AY520" s="19" t="s">
        <v>145</v>
      </c>
      <c r="BE520" s="192">
        <f>IF(N520="základní",J520,0)</f>
        <v>0</v>
      </c>
      <c r="BF520" s="192">
        <f>IF(N520="snížená",J520,0)</f>
        <v>0</v>
      </c>
      <c r="BG520" s="192">
        <f>IF(N520="zákl. přenesená",J520,0)</f>
        <v>0</v>
      </c>
      <c r="BH520" s="192">
        <f>IF(N520="sníž. přenesená",J520,0)</f>
        <v>0</v>
      </c>
      <c r="BI520" s="192">
        <f>IF(N520="nulová",J520,0)</f>
        <v>0</v>
      </c>
      <c r="BJ520" s="19" t="s">
        <v>80</v>
      </c>
      <c r="BK520" s="192">
        <f>ROUND(I520*H520,2)</f>
        <v>0</v>
      </c>
      <c r="BL520" s="19" t="s">
        <v>251</v>
      </c>
      <c r="BM520" s="191" t="s">
        <v>855</v>
      </c>
    </row>
    <row r="521" spans="2:63" s="12" customFormat="1" ht="22.9" customHeight="1">
      <c r="B521" s="164"/>
      <c r="C521" s="165"/>
      <c r="D521" s="166" t="s">
        <v>72</v>
      </c>
      <c r="E521" s="178" t="s">
        <v>311</v>
      </c>
      <c r="F521" s="178" t="s">
        <v>312</v>
      </c>
      <c r="G521" s="165"/>
      <c r="H521" s="165"/>
      <c r="I521" s="168"/>
      <c r="J521" s="179">
        <f>BK521</f>
        <v>0</v>
      </c>
      <c r="K521" s="165"/>
      <c r="L521" s="170"/>
      <c r="M521" s="171"/>
      <c r="N521" s="172"/>
      <c r="O521" s="172"/>
      <c r="P521" s="173">
        <f>SUM(P522:P534)</f>
        <v>0</v>
      </c>
      <c r="Q521" s="172"/>
      <c r="R521" s="173">
        <f>SUM(R522:R534)</f>
        <v>0.0023</v>
      </c>
      <c r="S521" s="172"/>
      <c r="T521" s="174">
        <f>SUM(T522:T534)</f>
        <v>0</v>
      </c>
      <c r="AR521" s="175" t="s">
        <v>82</v>
      </c>
      <c r="AT521" s="176" t="s">
        <v>72</v>
      </c>
      <c r="AU521" s="176" t="s">
        <v>80</v>
      </c>
      <c r="AY521" s="175" t="s">
        <v>145</v>
      </c>
      <c r="BK521" s="177">
        <f>SUM(BK522:BK534)</f>
        <v>0</v>
      </c>
    </row>
    <row r="522" spans="1:65" s="2" customFormat="1" ht="24.2" customHeight="1">
      <c r="A522" s="36"/>
      <c r="B522" s="37"/>
      <c r="C522" s="180" t="s">
        <v>856</v>
      </c>
      <c r="D522" s="180" t="s">
        <v>148</v>
      </c>
      <c r="E522" s="181" t="s">
        <v>857</v>
      </c>
      <c r="F522" s="182" t="s">
        <v>858</v>
      </c>
      <c r="G522" s="183" t="s">
        <v>160</v>
      </c>
      <c r="H522" s="184">
        <v>1</v>
      </c>
      <c r="I522" s="185"/>
      <c r="J522" s="186">
        <f aca="true" t="shared" si="10" ref="J522:J529">ROUND(I522*H522,2)</f>
        <v>0</v>
      </c>
      <c r="K522" s="182" t="s">
        <v>21</v>
      </c>
      <c r="L522" s="41"/>
      <c r="M522" s="187" t="s">
        <v>21</v>
      </c>
      <c r="N522" s="188" t="s">
        <v>44</v>
      </c>
      <c r="O522" s="66"/>
      <c r="P522" s="189">
        <f aca="true" t="shared" si="11" ref="P522:P529">O522*H522</f>
        <v>0</v>
      </c>
      <c r="Q522" s="189">
        <v>5E-05</v>
      </c>
      <c r="R522" s="189">
        <f aca="true" t="shared" si="12" ref="R522:R529">Q522*H522</f>
        <v>5E-05</v>
      </c>
      <c r="S522" s="189">
        <v>0</v>
      </c>
      <c r="T522" s="190">
        <f aca="true" t="shared" si="13" ref="T522:T529"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91" t="s">
        <v>251</v>
      </c>
      <c r="AT522" s="191" t="s">
        <v>148</v>
      </c>
      <c r="AU522" s="191" t="s">
        <v>82</v>
      </c>
      <c r="AY522" s="19" t="s">
        <v>145</v>
      </c>
      <c r="BE522" s="192">
        <f aca="true" t="shared" si="14" ref="BE522:BE529">IF(N522="základní",J522,0)</f>
        <v>0</v>
      </c>
      <c r="BF522" s="192">
        <f aca="true" t="shared" si="15" ref="BF522:BF529">IF(N522="snížená",J522,0)</f>
        <v>0</v>
      </c>
      <c r="BG522" s="192">
        <f aca="true" t="shared" si="16" ref="BG522:BG529">IF(N522="zákl. přenesená",J522,0)</f>
        <v>0</v>
      </c>
      <c r="BH522" s="192">
        <f aca="true" t="shared" si="17" ref="BH522:BH529">IF(N522="sníž. přenesená",J522,0)</f>
        <v>0</v>
      </c>
      <c r="BI522" s="192">
        <f aca="true" t="shared" si="18" ref="BI522:BI529">IF(N522="nulová",J522,0)</f>
        <v>0</v>
      </c>
      <c r="BJ522" s="19" t="s">
        <v>80</v>
      </c>
      <c r="BK522" s="192">
        <f aca="true" t="shared" si="19" ref="BK522:BK529">ROUND(I522*H522,2)</f>
        <v>0</v>
      </c>
      <c r="BL522" s="19" t="s">
        <v>251</v>
      </c>
      <c r="BM522" s="191" t="s">
        <v>859</v>
      </c>
    </row>
    <row r="523" spans="1:65" s="2" customFormat="1" ht="24.2" customHeight="1">
      <c r="A523" s="36"/>
      <c r="B523" s="37"/>
      <c r="C523" s="180" t="s">
        <v>860</v>
      </c>
      <c r="D523" s="180" t="s">
        <v>148</v>
      </c>
      <c r="E523" s="181" t="s">
        <v>861</v>
      </c>
      <c r="F523" s="182" t="s">
        <v>862</v>
      </c>
      <c r="G523" s="183" t="s">
        <v>160</v>
      </c>
      <c r="H523" s="184">
        <v>3</v>
      </c>
      <c r="I523" s="185"/>
      <c r="J523" s="186">
        <f t="shared" si="10"/>
        <v>0</v>
      </c>
      <c r="K523" s="182" t="s">
        <v>21</v>
      </c>
      <c r="L523" s="41"/>
      <c r="M523" s="187" t="s">
        <v>21</v>
      </c>
      <c r="N523" s="188" t="s">
        <v>44</v>
      </c>
      <c r="O523" s="66"/>
      <c r="P523" s="189">
        <f t="shared" si="11"/>
        <v>0</v>
      </c>
      <c r="Q523" s="189">
        <v>5E-05</v>
      </c>
      <c r="R523" s="189">
        <f t="shared" si="12"/>
        <v>0.00015000000000000001</v>
      </c>
      <c r="S523" s="189">
        <v>0</v>
      </c>
      <c r="T523" s="190">
        <f t="shared" si="13"/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91" t="s">
        <v>251</v>
      </c>
      <c r="AT523" s="191" t="s">
        <v>148</v>
      </c>
      <c r="AU523" s="191" t="s">
        <v>82</v>
      </c>
      <c r="AY523" s="19" t="s">
        <v>145</v>
      </c>
      <c r="BE523" s="192">
        <f t="shared" si="14"/>
        <v>0</v>
      </c>
      <c r="BF523" s="192">
        <f t="shared" si="15"/>
        <v>0</v>
      </c>
      <c r="BG523" s="192">
        <f t="shared" si="16"/>
        <v>0</v>
      </c>
      <c r="BH523" s="192">
        <f t="shared" si="17"/>
        <v>0</v>
      </c>
      <c r="BI523" s="192">
        <f t="shared" si="18"/>
        <v>0</v>
      </c>
      <c r="BJ523" s="19" t="s">
        <v>80</v>
      </c>
      <c r="BK523" s="192">
        <f t="shared" si="19"/>
        <v>0</v>
      </c>
      <c r="BL523" s="19" t="s">
        <v>251</v>
      </c>
      <c r="BM523" s="191" t="s">
        <v>863</v>
      </c>
    </row>
    <row r="524" spans="1:65" s="2" customFormat="1" ht="24.2" customHeight="1">
      <c r="A524" s="36"/>
      <c r="B524" s="37"/>
      <c r="C524" s="180" t="s">
        <v>864</v>
      </c>
      <c r="D524" s="180" t="s">
        <v>148</v>
      </c>
      <c r="E524" s="181" t="s">
        <v>865</v>
      </c>
      <c r="F524" s="182" t="s">
        <v>866</v>
      </c>
      <c r="G524" s="183" t="s">
        <v>160</v>
      </c>
      <c r="H524" s="184">
        <v>1</v>
      </c>
      <c r="I524" s="185"/>
      <c r="J524" s="186">
        <f t="shared" si="10"/>
        <v>0</v>
      </c>
      <c r="K524" s="182" t="s">
        <v>21</v>
      </c>
      <c r="L524" s="41"/>
      <c r="M524" s="187" t="s">
        <v>21</v>
      </c>
      <c r="N524" s="188" t="s">
        <v>44</v>
      </c>
      <c r="O524" s="66"/>
      <c r="P524" s="189">
        <f t="shared" si="11"/>
        <v>0</v>
      </c>
      <c r="Q524" s="189">
        <v>0.00042</v>
      </c>
      <c r="R524" s="189">
        <f t="shared" si="12"/>
        <v>0.00042</v>
      </c>
      <c r="S524" s="189">
        <v>0</v>
      </c>
      <c r="T524" s="190">
        <f t="shared" si="13"/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91" t="s">
        <v>251</v>
      </c>
      <c r="AT524" s="191" t="s">
        <v>148</v>
      </c>
      <c r="AU524" s="191" t="s">
        <v>82</v>
      </c>
      <c r="AY524" s="19" t="s">
        <v>145</v>
      </c>
      <c r="BE524" s="192">
        <f t="shared" si="14"/>
        <v>0</v>
      </c>
      <c r="BF524" s="192">
        <f t="shared" si="15"/>
        <v>0</v>
      </c>
      <c r="BG524" s="192">
        <f t="shared" si="16"/>
        <v>0</v>
      </c>
      <c r="BH524" s="192">
        <f t="shared" si="17"/>
        <v>0</v>
      </c>
      <c r="BI524" s="192">
        <f t="shared" si="18"/>
        <v>0</v>
      </c>
      <c r="BJ524" s="19" t="s">
        <v>80</v>
      </c>
      <c r="BK524" s="192">
        <f t="shared" si="19"/>
        <v>0</v>
      </c>
      <c r="BL524" s="19" t="s">
        <v>251</v>
      </c>
      <c r="BM524" s="191" t="s">
        <v>867</v>
      </c>
    </row>
    <row r="525" spans="1:65" s="2" customFormat="1" ht="24.2" customHeight="1">
      <c r="A525" s="36"/>
      <c r="B525" s="37"/>
      <c r="C525" s="180" t="s">
        <v>868</v>
      </c>
      <c r="D525" s="180" t="s">
        <v>148</v>
      </c>
      <c r="E525" s="181" t="s">
        <v>869</v>
      </c>
      <c r="F525" s="182" t="s">
        <v>870</v>
      </c>
      <c r="G525" s="183" t="s">
        <v>160</v>
      </c>
      <c r="H525" s="184">
        <v>1</v>
      </c>
      <c r="I525" s="185"/>
      <c r="J525" s="186">
        <f t="shared" si="10"/>
        <v>0</v>
      </c>
      <c r="K525" s="182" t="s">
        <v>21</v>
      </c>
      <c r="L525" s="41"/>
      <c r="M525" s="187" t="s">
        <v>21</v>
      </c>
      <c r="N525" s="188" t="s">
        <v>44</v>
      </c>
      <c r="O525" s="66"/>
      <c r="P525" s="189">
        <f t="shared" si="11"/>
        <v>0</v>
      </c>
      <c r="Q525" s="189">
        <v>0.00042</v>
      </c>
      <c r="R525" s="189">
        <f t="shared" si="12"/>
        <v>0.00042</v>
      </c>
      <c r="S525" s="189">
        <v>0</v>
      </c>
      <c r="T525" s="190">
        <f t="shared" si="13"/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191" t="s">
        <v>251</v>
      </c>
      <c r="AT525" s="191" t="s">
        <v>148</v>
      </c>
      <c r="AU525" s="191" t="s">
        <v>82</v>
      </c>
      <c r="AY525" s="19" t="s">
        <v>145</v>
      </c>
      <c r="BE525" s="192">
        <f t="shared" si="14"/>
        <v>0</v>
      </c>
      <c r="BF525" s="192">
        <f t="shared" si="15"/>
        <v>0</v>
      </c>
      <c r="BG525" s="192">
        <f t="shared" si="16"/>
        <v>0</v>
      </c>
      <c r="BH525" s="192">
        <f t="shared" si="17"/>
        <v>0</v>
      </c>
      <c r="BI525" s="192">
        <f t="shared" si="18"/>
        <v>0</v>
      </c>
      <c r="BJ525" s="19" t="s">
        <v>80</v>
      </c>
      <c r="BK525" s="192">
        <f t="shared" si="19"/>
        <v>0</v>
      </c>
      <c r="BL525" s="19" t="s">
        <v>251</v>
      </c>
      <c r="BM525" s="191" t="s">
        <v>871</v>
      </c>
    </row>
    <row r="526" spans="1:65" s="2" customFormat="1" ht="24.2" customHeight="1">
      <c r="A526" s="36"/>
      <c r="B526" s="37"/>
      <c r="C526" s="180" t="s">
        <v>872</v>
      </c>
      <c r="D526" s="180" t="s">
        <v>148</v>
      </c>
      <c r="E526" s="181" t="s">
        <v>873</v>
      </c>
      <c r="F526" s="182" t="s">
        <v>874</v>
      </c>
      <c r="G526" s="183" t="s">
        <v>160</v>
      </c>
      <c r="H526" s="184">
        <v>1</v>
      </c>
      <c r="I526" s="185"/>
      <c r="J526" s="186">
        <f t="shared" si="10"/>
        <v>0</v>
      </c>
      <c r="K526" s="182" t="s">
        <v>21</v>
      </c>
      <c r="L526" s="41"/>
      <c r="M526" s="187" t="s">
        <v>21</v>
      </c>
      <c r="N526" s="188" t="s">
        <v>44</v>
      </c>
      <c r="O526" s="66"/>
      <c r="P526" s="189">
        <f t="shared" si="11"/>
        <v>0</v>
      </c>
      <c r="Q526" s="189">
        <v>0.00042</v>
      </c>
      <c r="R526" s="189">
        <f t="shared" si="12"/>
        <v>0.00042</v>
      </c>
      <c r="S526" s="189">
        <v>0</v>
      </c>
      <c r="T526" s="190">
        <f t="shared" si="13"/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91" t="s">
        <v>251</v>
      </c>
      <c r="AT526" s="191" t="s">
        <v>148</v>
      </c>
      <c r="AU526" s="191" t="s">
        <v>82</v>
      </c>
      <c r="AY526" s="19" t="s">
        <v>145</v>
      </c>
      <c r="BE526" s="192">
        <f t="shared" si="14"/>
        <v>0</v>
      </c>
      <c r="BF526" s="192">
        <f t="shared" si="15"/>
        <v>0</v>
      </c>
      <c r="BG526" s="192">
        <f t="shared" si="16"/>
        <v>0</v>
      </c>
      <c r="BH526" s="192">
        <f t="shared" si="17"/>
        <v>0</v>
      </c>
      <c r="BI526" s="192">
        <f t="shared" si="18"/>
        <v>0</v>
      </c>
      <c r="BJ526" s="19" t="s">
        <v>80</v>
      </c>
      <c r="BK526" s="192">
        <f t="shared" si="19"/>
        <v>0</v>
      </c>
      <c r="BL526" s="19" t="s">
        <v>251</v>
      </c>
      <c r="BM526" s="191" t="s">
        <v>875</v>
      </c>
    </row>
    <row r="527" spans="1:65" s="2" customFormat="1" ht="14.45" customHeight="1">
      <c r="A527" s="36"/>
      <c r="B527" s="37"/>
      <c r="C527" s="180" t="s">
        <v>876</v>
      </c>
      <c r="D527" s="180" t="s">
        <v>148</v>
      </c>
      <c r="E527" s="181" t="s">
        <v>877</v>
      </c>
      <c r="F527" s="182" t="s">
        <v>878</v>
      </c>
      <c r="G527" s="183" t="s">
        <v>160</v>
      </c>
      <c r="H527" s="184">
        <v>1</v>
      </c>
      <c r="I527" s="185"/>
      <c r="J527" s="186">
        <f t="shared" si="10"/>
        <v>0</v>
      </c>
      <c r="K527" s="182" t="s">
        <v>21</v>
      </c>
      <c r="L527" s="41"/>
      <c r="M527" s="187" t="s">
        <v>21</v>
      </c>
      <c r="N527" s="188" t="s">
        <v>44</v>
      </c>
      <c r="O527" s="66"/>
      <c r="P527" s="189">
        <f t="shared" si="11"/>
        <v>0</v>
      </c>
      <c r="Q527" s="189">
        <v>0.00042</v>
      </c>
      <c r="R527" s="189">
        <f t="shared" si="12"/>
        <v>0.00042</v>
      </c>
      <c r="S527" s="189">
        <v>0</v>
      </c>
      <c r="T527" s="190">
        <f t="shared" si="13"/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91" t="s">
        <v>251</v>
      </c>
      <c r="AT527" s="191" t="s">
        <v>148</v>
      </c>
      <c r="AU527" s="191" t="s">
        <v>82</v>
      </c>
      <c r="AY527" s="19" t="s">
        <v>145</v>
      </c>
      <c r="BE527" s="192">
        <f t="shared" si="14"/>
        <v>0</v>
      </c>
      <c r="BF527" s="192">
        <f t="shared" si="15"/>
        <v>0</v>
      </c>
      <c r="BG527" s="192">
        <f t="shared" si="16"/>
        <v>0</v>
      </c>
      <c r="BH527" s="192">
        <f t="shared" si="17"/>
        <v>0</v>
      </c>
      <c r="BI527" s="192">
        <f t="shared" si="18"/>
        <v>0</v>
      </c>
      <c r="BJ527" s="19" t="s">
        <v>80</v>
      </c>
      <c r="BK527" s="192">
        <f t="shared" si="19"/>
        <v>0</v>
      </c>
      <c r="BL527" s="19" t="s">
        <v>251</v>
      </c>
      <c r="BM527" s="191" t="s">
        <v>879</v>
      </c>
    </row>
    <row r="528" spans="1:65" s="2" customFormat="1" ht="14.45" customHeight="1">
      <c r="A528" s="36"/>
      <c r="B528" s="37"/>
      <c r="C528" s="180" t="s">
        <v>880</v>
      </c>
      <c r="D528" s="180" t="s">
        <v>148</v>
      </c>
      <c r="E528" s="181" t="s">
        <v>881</v>
      </c>
      <c r="F528" s="182" t="s">
        <v>882</v>
      </c>
      <c r="G528" s="183" t="s">
        <v>160</v>
      </c>
      <c r="H528" s="184">
        <v>1</v>
      </c>
      <c r="I528" s="185"/>
      <c r="J528" s="186">
        <f t="shared" si="10"/>
        <v>0</v>
      </c>
      <c r="K528" s="182" t="s">
        <v>21</v>
      </c>
      <c r="L528" s="41"/>
      <c r="M528" s="187" t="s">
        <v>21</v>
      </c>
      <c r="N528" s="188" t="s">
        <v>44</v>
      </c>
      <c r="O528" s="66"/>
      <c r="P528" s="189">
        <f t="shared" si="11"/>
        <v>0</v>
      </c>
      <c r="Q528" s="189">
        <v>0.00042</v>
      </c>
      <c r="R528" s="189">
        <f t="shared" si="12"/>
        <v>0.00042</v>
      </c>
      <c r="S528" s="189">
        <v>0</v>
      </c>
      <c r="T528" s="190">
        <f t="shared" si="13"/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91" t="s">
        <v>251</v>
      </c>
      <c r="AT528" s="191" t="s">
        <v>148</v>
      </c>
      <c r="AU528" s="191" t="s">
        <v>82</v>
      </c>
      <c r="AY528" s="19" t="s">
        <v>145</v>
      </c>
      <c r="BE528" s="192">
        <f t="shared" si="14"/>
        <v>0</v>
      </c>
      <c r="BF528" s="192">
        <f t="shared" si="15"/>
        <v>0</v>
      </c>
      <c r="BG528" s="192">
        <f t="shared" si="16"/>
        <v>0</v>
      </c>
      <c r="BH528" s="192">
        <f t="shared" si="17"/>
        <v>0</v>
      </c>
      <c r="BI528" s="192">
        <f t="shared" si="18"/>
        <v>0</v>
      </c>
      <c r="BJ528" s="19" t="s">
        <v>80</v>
      </c>
      <c r="BK528" s="192">
        <f t="shared" si="19"/>
        <v>0</v>
      </c>
      <c r="BL528" s="19" t="s">
        <v>251</v>
      </c>
      <c r="BM528" s="191" t="s">
        <v>883</v>
      </c>
    </row>
    <row r="529" spans="1:65" s="2" customFormat="1" ht="14.45" customHeight="1">
      <c r="A529" s="36"/>
      <c r="B529" s="37"/>
      <c r="C529" s="180" t="s">
        <v>884</v>
      </c>
      <c r="D529" s="180" t="s">
        <v>148</v>
      </c>
      <c r="E529" s="181" t="s">
        <v>885</v>
      </c>
      <c r="F529" s="182" t="s">
        <v>886</v>
      </c>
      <c r="G529" s="183" t="s">
        <v>272</v>
      </c>
      <c r="H529" s="184">
        <v>12</v>
      </c>
      <c r="I529" s="185"/>
      <c r="J529" s="186">
        <f t="shared" si="10"/>
        <v>0</v>
      </c>
      <c r="K529" s="182" t="s">
        <v>152</v>
      </c>
      <c r="L529" s="41"/>
      <c r="M529" s="187" t="s">
        <v>21</v>
      </c>
      <c r="N529" s="188" t="s">
        <v>44</v>
      </c>
      <c r="O529" s="66"/>
      <c r="P529" s="189">
        <f t="shared" si="11"/>
        <v>0</v>
      </c>
      <c r="Q529" s="189">
        <v>0</v>
      </c>
      <c r="R529" s="189">
        <f t="shared" si="12"/>
        <v>0</v>
      </c>
      <c r="S529" s="189">
        <v>0</v>
      </c>
      <c r="T529" s="190">
        <f t="shared" si="13"/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91" t="s">
        <v>251</v>
      </c>
      <c r="AT529" s="191" t="s">
        <v>148</v>
      </c>
      <c r="AU529" s="191" t="s">
        <v>82</v>
      </c>
      <c r="AY529" s="19" t="s">
        <v>145</v>
      </c>
      <c r="BE529" s="192">
        <f t="shared" si="14"/>
        <v>0</v>
      </c>
      <c r="BF529" s="192">
        <f t="shared" si="15"/>
        <v>0</v>
      </c>
      <c r="BG529" s="192">
        <f t="shared" si="16"/>
        <v>0</v>
      </c>
      <c r="BH529" s="192">
        <f t="shared" si="17"/>
        <v>0</v>
      </c>
      <c r="BI529" s="192">
        <f t="shared" si="18"/>
        <v>0</v>
      </c>
      <c r="BJ529" s="19" t="s">
        <v>80</v>
      </c>
      <c r="BK529" s="192">
        <f t="shared" si="19"/>
        <v>0</v>
      </c>
      <c r="BL529" s="19" t="s">
        <v>251</v>
      </c>
      <c r="BM529" s="191" t="s">
        <v>887</v>
      </c>
    </row>
    <row r="530" spans="2:51" s="15" customFormat="1" ht="11.25">
      <c r="B530" s="216"/>
      <c r="C530" s="217"/>
      <c r="D530" s="195" t="s">
        <v>155</v>
      </c>
      <c r="E530" s="218" t="s">
        <v>21</v>
      </c>
      <c r="F530" s="219" t="s">
        <v>371</v>
      </c>
      <c r="G530" s="217"/>
      <c r="H530" s="218" t="s">
        <v>21</v>
      </c>
      <c r="I530" s="220"/>
      <c r="J530" s="217"/>
      <c r="K530" s="217"/>
      <c r="L530" s="221"/>
      <c r="M530" s="222"/>
      <c r="N530" s="223"/>
      <c r="O530" s="223"/>
      <c r="P530" s="223"/>
      <c r="Q530" s="223"/>
      <c r="R530" s="223"/>
      <c r="S530" s="223"/>
      <c r="T530" s="224"/>
      <c r="AT530" s="225" t="s">
        <v>155</v>
      </c>
      <c r="AU530" s="225" t="s">
        <v>82</v>
      </c>
      <c r="AV530" s="15" t="s">
        <v>80</v>
      </c>
      <c r="AW530" s="15" t="s">
        <v>34</v>
      </c>
      <c r="AX530" s="15" t="s">
        <v>73</v>
      </c>
      <c r="AY530" s="225" t="s">
        <v>145</v>
      </c>
    </row>
    <row r="531" spans="2:51" s="15" customFormat="1" ht="11.25">
      <c r="B531" s="216"/>
      <c r="C531" s="217"/>
      <c r="D531" s="195" t="s">
        <v>155</v>
      </c>
      <c r="E531" s="218" t="s">
        <v>21</v>
      </c>
      <c r="F531" s="219" t="s">
        <v>888</v>
      </c>
      <c r="G531" s="217"/>
      <c r="H531" s="218" t="s">
        <v>21</v>
      </c>
      <c r="I531" s="220"/>
      <c r="J531" s="217"/>
      <c r="K531" s="217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155</v>
      </c>
      <c r="AU531" s="225" t="s">
        <v>82</v>
      </c>
      <c r="AV531" s="15" t="s">
        <v>80</v>
      </c>
      <c r="AW531" s="15" t="s">
        <v>34</v>
      </c>
      <c r="AX531" s="15" t="s">
        <v>73</v>
      </c>
      <c r="AY531" s="225" t="s">
        <v>145</v>
      </c>
    </row>
    <row r="532" spans="2:51" s="13" customFormat="1" ht="11.25">
      <c r="B532" s="193"/>
      <c r="C532" s="194"/>
      <c r="D532" s="195" t="s">
        <v>155</v>
      </c>
      <c r="E532" s="196" t="s">
        <v>21</v>
      </c>
      <c r="F532" s="197" t="s">
        <v>372</v>
      </c>
      <c r="G532" s="194"/>
      <c r="H532" s="198">
        <v>12</v>
      </c>
      <c r="I532" s="199"/>
      <c r="J532" s="194"/>
      <c r="K532" s="194"/>
      <c r="L532" s="200"/>
      <c r="M532" s="201"/>
      <c r="N532" s="202"/>
      <c r="O532" s="202"/>
      <c r="P532" s="202"/>
      <c r="Q532" s="202"/>
      <c r="R532" s="202"/>
      <c r="S532" s="202"/>
      <c r="T532" s="203"/>
      <c r="AT532" s="204" t="s">
        <v>155</v>
      </c>
      <c r="AU532" s="204" t="s">
        <v>82</v>
      </c>
      <c r="AV532" s="13" t="s">
        <v>82</v>
      </c>
      <c r="AW532" s="13" t="s">
        <v>34</v>
      </c>
      <c r="AX532" s="13" t="s">
        <v>73</v>
      </c>
      <c r="AY532" s="204" t="s">
        <v>145</v>
      </c>
    </row>
    <row r="533" spans="2:51" s="14" customFormat="1" ht="11.25">
      <c r="B533" s="205"/>
      <c r="C533" s="206"/>
      <c r="D533" s="195" t="s">
        <v>155</v>
      </c>
      <c r="E533" s="207" t="s">
        <v>21</v>
      </c>
      <c r="F533" s="208" t="s">
        <v>157</v>
      </c>
      <c r="G533" s="206"/>
      <c r="H533" s="209">
        <v>12</v>
      </c>
      <c r="I533" s="210"/>
      <c r="J533" s="206"/>
      <c r="K533" s="206"/>
      <c r="L533" s="211"/>
      <c r="M533" s="212"/>
      <c r="N533" s="213"/>
      <c r="O533" s="213"/>
      <c r="P533" s="213"/>
      <c r="Q533" s="213"/>
      <c r="R533" s="213"/>
      <c r="S533" s="213"/>
      <c r="T533" s="214"/>
      <c r="AT533" s="215" t="s">
        <v>155</v>
      </c>
      <c r="AU533" s="215" t="s">
        <v>82</v>
      </c>
      <c r="AV533" s="14" t="s">
        <v>153</v>
      </c>
      <c r="AW533" s="14" t="s">
        <v>34</v>
      </c>
      <c r="AX533" s="14" t="s">
        <v>80</v>
      </c>
      <c r="AY533" s="215" t="s">
        <v>145</v>
      </c>
    </row>
    <row r="534" spans="1:65" s="2" customFormat="1" ht="24.2" customHeight="1">
      <c r="A534" s="36"/>
      <c r="B534" s="37"/>
      <c r="C534" s="180" t="s">
        <v>889</v>
      </c>
      <c r="D534" s="180" t="s">
        <v>148</v>
      </c>
      <c r="E534" s="181" t="s">
        <v>890</v>
      </c>
      <c r="F534" s="182" t="s">
        <v>891</v>
      </c>
      <c r="G534" s="183" t="s">
        <v>892</v>
      </c>
      <c r="H534" s="184">
        <v>1</v>
      </c>
      <c r="I534" s="185"/>
      <c r="J534" s="186">
        <f>ROUND(I534*H534,2)</f>
        <v>0</v>
      </c>
      <c r="K534" s="182" t="s">
        <v>21</v>
      </c>
      <c r="L534" s="41"/>
      <c r="M534" s="187" t="s">
        <v>21</v>
      </c>
      <c r="N534" s="188" t="s">
        <v>44</v>
      </c>
      <c r="O534" s="66"/>
      <c r="P534" s="189">
        <f>O534*H534</f>
        <v>0</v>
      </c>
      <c r="Q534" s="189">
        <v>0</v>
      </c>
      <c r="R534" s="189">
        <f>Q534*H534</f>
        <v>0</v>
      </c>
      <c r="S534" s="189">
        <v>0</v>
      </c>
      <c r="T534" s="190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191" t="s">
        <v>251</v>
      </c>
      <c r="AT534" s="191" t="s">
        <v>148</v>
      </c>
      <c r="AU534" s="191" t="s">
        <v>82</v>
      </c>
      <c r="AY534" s="19" t="s">
        <v>145</v>
      </c>
      <c r="BE534" s="192">
        <f>IF(N534="základní",J534,0)</f>
        <v>0</v>
      </c>
      <c r="BF534" s="192">
        <f>IF(N534="snížená",J534,0)</f>
        <v>0</v>
      </c>
      <c r="BG534" s="192">
        <f>IF(N534="zákl. přenesená",J534,0)</f>
        <v>0</v>
      </c>
      <c r="BH534" s="192">
        <f>IF(N534="sníž. přenesená",J534,0)</f>
        <v>0</v>
      </c>
      <c r="BI534" s="192">
        <f>IF(N534="nulová",J534,0)</f>
        <v>0</v>
      </c>
      <c r="BJ534" s="19" t="s">
        <v>80</v>
      </c>
      <c r="BK534" s="192">
        <f>ROUND(I534*H534,2)</f>
        <v>0</v>
      </c>
      <c r="BL534" s="19" t="s">
        <v>251</v>
      </c>
      <c r="BM534" s="191" t="s">
        <v>893</v>
      </c>
    </row>
    <row r="535" spans="2:63" s="12" customFormat="1" ht="25.9" customHeight="1">
      <c r="B535" s="164"/>
      <c r="C535" s="165"/>
      <c r="D535" s="166" t="s">
        <v>72</v>
      </c>
      <c r="E535" s="167" t="s">
        <v>404</v>
      </c>
      <c r="F535" s="167" t="s">
        <v>894</v>
      </c>
      <c r="G535" s="165"/>
      <c r="H535" s="165"/>
      <c r="I535" s="168"/>
      <c r="J535" s="169">
        <f>BK535</f>
        <v>0</v>
      </c>
      <c r="K535" s="165"/>
      <c r="L535" s="170"/>
      <c r="M535" s="171"/>
      <c r="N535" s="172"/>
      <c r="O535" s="172"/>
      <c r="P535" s="173">
        <f>P536</f>
        <v>0</v>
      </c>
      <c r="Q535" s="172"/>
      <c r="R535" s="173">
        <f>R536</f>
        <v>2.9614889</v>
      </c>
      <c r="S535" s="172"/>
      <c r="T535" s="174">
        <f>T536</f>
        <v>0</v>
      </c>
      <c r="AR535" s="175" t="s">
        <v>162</v>
      </c>
      <c r="AT535" s="176" t="s">
        <v>72</v>
      </c>
      <c r="AU535" s="176" t="s">
        <v>73</v>
      </c>
      <c r="AY535" s="175" t="s">
        <v>145</v>
      </c>
      <c r="BK535" s="177">
        <f>BK536</f>
        <v>0</v>
      </c>
    </row>
    <row r="536" spans="2:63" s="12" customFormat="1" ht="22.9" customHeight="1">
      <c r="B536" s="164"/>
      <c r="C536" s="165"/>
      <c r="D536" s="166" t="s">
        <v>72</v>
      </c>
      <c r="E536" s="178" t="s">
        <v>895</v>
      </c>
      <c r="F536" s="178" t="s">
        <v>896</v>
      </c>
      <c r="G536" s="165"/>
      <c r="H536" s="165"/>
      <c r="I536" s="168"/>
      <c r="J536" s="179">
        <f>BK536</f>
        <v>0</v>
      </c>
      <c r="K536" s="165"/>
      <c r="L536" s="170"/>
      <c r="M536" s="171"/>
      <c r="N536" s="172"/>
      <c r="O536" s="172"/>
      <c r="P536" s="173">
        <f>SUM(P537:P546)</f>
        <v>0</v>
      </c>
      <c r="Q536" s="172"/>
      <c r="R536" s="173">
        <f>SUM(R537:R546)</f>
        <v>2.9614889</v>
      </c>
      <c r="S536" s="172"/>
      <c r="T536" s="174">
        <f>SUM(T537:T546)</f>
        <v>0</v>
      </c>
      <c r="AR536" s="175" t="s">
        <v>162</v>
      </c>
      <c r="AT536" s="176" t="s">
        <v>72</v>
      </c>
      <c r="AU536" s="176" t="s">
        <v>80</v>
      </c>
      <c r="AY536" s="175" t="s">
        <v>145</v>
      </c>
      <c r="BK536" s="177">
        <f>SUM(BK537:BK546)</f>
        <v>0</v>
      </c>
    </row>
    <row r="537" spans="1:65" s="2" customFormat="1" ht="24.2" customHeight="1">
      <c r="A537" s="36"/>
      <c r="B537" s="37"/>
      <c r="C537" s="180" t="s">
        <v>897</v>
      </c>
      <c r="D537" s="180" t="s">
        <v>148</v>
      </c>
      <c r="E537" s="181" t="s">
        <v>898</v>
      </c>
      <c r="F537" s="182" t="s">
        <v>899</v>
      </c>
      <c r="G537" s="183" t="s">
        <v>900</v>
      </c>
      <c r="H537" s="184">
        <v>4776.595</v>
      </c>
      <c r="I537" s="185"/>
      <c r="J537" s="186">
        <f>ROUND(I537*H537,2)</f>
        <v>0</v>
      </c>
      <c r="K537" s="182" t="s">
        <v>21</v>
      </c>
      <c r="L537" s="41"/>
      <c r="M537" s="187" t="s">
        <v>21</v>
      </c>
      <c r="N537" s="188" t="s">
        <v>44</v>
      </c>
      <c r="O537" s="66"/>
      <c r="P537" s="189">
        <f>O537*H537</f>
        <v>0</v>
      </c>
      <c r="Q537" s="189">
        <v>0.00062</v>
      </c>
      <c r="R537" s="189">
        <f>Q537*H537</f>
        <v>2.9614889</v>
      </c>
      <c r="S537" s="189">
        <v>0</v>
      </c>
      <c r="T537" s="190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91" t="s">
        <v>706</v>
      </c>
      <c r="AT537" s="191" t="s">
        <v>148</v>
      </c>
      <c r="AU537" s="191" t="s">
        <v>82</v>
      </c>
      <c r="AY537" s="19" t="s">
        <v>145</v>
      </c>
      <c r="BE537" s="192">
        <f>IF(N537="základní",J537,0)</f>
        <v>0</v>
      </c>
      <c r="BF537" s="192">
        <f>IF(N537="snížená",J537,0)</f>
        <v>0</v>
      </c>
      <c r="BG537" s="192">
        <f>IF(N537="zákl. přenesená",J537,0)</f>
        <v>0</v>
      </c>
      <c r="BH537" s="192">
        <f>IF(N537="sníž. přenesená",J537,0)</f>
        <v>0</v>
      </c>
      <c r="BI537" s="192">
        <f>IF(N537="nulová",J537,0)</f>
        <v>0</v>
      </c>
      <c r="BJ537" s="19" t="s">
        <v>80</v>
      </c>
      <c r="BK537" s="192">
        <f>ROUND(I537*H537,2)</f>
        <v>0</v>
      </c>
      <c r="BL537" s="19" t="s">
        <v>706</v>
      </c>
      <c r="BM537" s="191" t="s">
        <v>901</v>
      </c>
    </row>
    <row r="538" spans="2:51" s="15" customFormat="1" ht="11.25">
      <c r="B538" s="216"/>
      <c r="C538" s="217"/>
      <c r="D538" s="195" t="s">
        <v>155</v>
      </c>
      <c r="E538" s="218" t="s">
        <v>21</v>
      </c>
      <c r="F538" s="219" t="s">
        <v>902</v>
      </c>
      <c r="G538" s="217"/>
      <c r="H538" s="218" t="s">
        <v>21</v>
      </c>
      <c r="I538" s="220"/>
      <c r="J538" s="217"/>
      <c r="K538" s="217"/>
      <c r="L538" s="221"/>
      <c r="M538" s="222"/>
      <c r="N538" s="223"/>
      <c r="O538" s="223"/>
      <c r="P538" s="223"/>
      <c r="Q538" s="223"/>
      <c r="R538" s="223"/>
      <c r="S538" s="223"/>
      <c r="T538" s="224"/>
      <c r="AT538" s="225" t="s">
        <v>155</v>
      </c>
      <c r="AU538" s="225" t="s">
        <v>82</v>
      </c>
      <c r="AV538" s="15" t="s">
        <v>80</v>
      </c>
      <c r="AW538" s="15" t="s">
        <v>34</v>
      </c>
      <c r="AX538" s="15" t="s">
        <v>73</v>
      </c>
      <c r="AY538" s="225" t="s">
        <v>145</v>
      </c>
    </row>
    <row r="539" spans="2:51" s="13" customFormat="1" ht="11.25">
      <c r="B539" s="193"/>
      <c r="C539" s="194"/>
      <c r="D539" s="195" t="s">
        <v>155</v>
      </c>
      <c r="E539" s="196" t="s">
        <v>21</v>
      </c>
      <c r="F539" s="197" t="s">
        <v>903</v>
      </c>
      <c r="G539" s="194"/>
      <c r="H539" s="198">
        <v>1172.964</v>
      </c>
      <c r="I539" s="199"/>
      <c r="J539" s="194"/>
      <c r="K539" s="194"/>
      <c r="L539" s="200"/>
      <c r="M539" s="201"/>
      <c r="N539" s="202"/>
      <c r="O539" s="202"/>
      <c r="P539" s="202"/>
      <c r="Q539" s="202"/>
      <c r="R539" s="202"/>
      <c r="S539" s="202"/>
      <c r="T539" s="203"/>
      <c r="AT539" s="204" t="s">
        <v>155</v>
      </c>
      <c r="AU539" s="204" t="s">
        <v>82</v>
      </c>
      <c r="AV539" s="13" t="s">
        <v>82</v>
      </c>
      <c r="AW539" s="13" t="s">
        <v>34</v>
      </c>
      <c r="AX539" s="13" t="s">
        <v>73</v>
      </c>
      <c r="AY539" s="204" t="s">
        <v>145</v>
      </c>
    </row>
    <row r="540" spans="2:51" s="13" customFormat="1" ht="11.25">
      <c r="B540" s="193"/>
      <c r="C540" s="194"/>
      <c r="D540" s="195" t="s">
        <v>155</v>
      </c>
      <c r="E540" s="196" t="s">
        <v>21</v>
      </c>
      <c r="F540" s="197" t="s">
        <v>904</v>
      </c>
      <c r="G540" s="194"/>
      <c r="H540" s="198">
        <v>118.397</v>
      </c>
      <c r="I540" s="199"/>
      <c r="J540" s="194"/>
      <c r="K540" s="194"/>
      <c r="L540" s="200"/>
      <c r="M540" s="201"/>
      <c r="N540" s="202"/>
      <c r="O540" s="202"/>
      <c r="P540" s="202"/>
      <c r="Q540" s="202"/>
      <c r="R540" s="202"/>
      <c r="S540" s="202"/>
      <c r="T540" s="203"/>
      <c r="AT540" s="204" t="s">
        <v>155</v>
      </c>
      <c r="AU540" s="204" t="s">
        <v>82</v>
      </c>
      <c r="AV540" s="13" t="s">
        <v>82</v>
      </c>
      <c r="AW540" s="13" t="s">
        <v>34</v>
      </c>
      <c r="AX540" s="13" t="s">
        <v>73</v>
      </c>
      <c r="AY540" s="204" t="s">
        <v>145</v>
      </c>
    </row>
    <row r="541" spans="2:51" s="13" customFormat="1" ht="11.25">
      <c r="B541" s="193"/>
      <c r="C541" s="194"/>
      <c r="D541" s="195" t="s">
        <v>155</v>
      </c>
      <c r="E541" s="196" t="s">
        <v>21</v>
      </c>
      <c r="F541" s="197" t="s">
        <v>905</v>
      </c>
      <c r="G541" s="194"/>
      <c r="H541" s="198">
        <v>2815.8</v>
      </c>
      <c r="I541" s="199"/>
      <c r="J541" s="194"/>
      <c r="K541" s="194"/>
      <c r="L541" s="200"/>
      <c r="M541" s="201"/>
      <c r="N541" s="202"/>
      <c r="O541" s="202"/>
      <c r="P541" s="202"/>
      <c r="Q541" s="202"/>
      <c r="R541" s="202"/>
      <c r="S541" s="202"/>
      <c r="T541" s="203"/>
      <c r="AT541" s="204" t="s">
        <v>155</v>
      </c>
      <c r="AU541" s="204" t="s">
        <v>82</v>
      </c>
      <c r="AV541" s="13" t="s">
        <v>82</v>
      </c>
      <c r="AW541" s="13" t="s">
        <v>34</v>
      </c>
      <c r="AX541" s="13" t="s">
        <v>73</v>
      </c>
      <c r="AY541" s="204" t="s">
        <v>145</v>
      </c>
    </row>
    <row r="542" spans="2:51" s="13" customFormat="1" ht="11.25">
      <c r="B542" s="193"/>
      <c r="C542" s="194"/>
      <c r="D542" s="195" t="s">
        <v>155</v>
      </c>
      <c r="E542" s="196" t="s">
        <v>21</v>
      </c>
      <c r="F542" s="197" t="s">
        <v>906</v>
      </c>
      <c r="G542" s="194"/>
      <c r="H542" s="198">
        <v>46.4</v>
      </c>
      <c r="I542" s="199"/>
      <c r="J542" s="194"/>
      <c r="K542" s="194"/>
      <c r="L542" s="200"/>
      <c r="M542" s="201"/>
      <c r="N542" s="202"/>
      <c r="O542" s="202"/>
      <c r="P542" s="202"/>
      <c r="Q542" s="202"/>
      <c r="R542" s="202"/>
      <c r="S542" s="202"/>
      <c r="T542" s="203"/>
      <c r="AT542" s="204" t="s">
        <v>155</v>
      </c>
      <c r="AU542" s="204" t="s">
        <v>82</v>
      </c>
      <c r="AV542" s="13" t="s">
        <v>82</v>
      </c>
      <c r="AW542" s="13" t="s">
        <v>34</v>
      </c>
      <c r="AX542" s="13" t="s">
        <v>73</v>
      </c>
      <c r="AY542" s="204" t="s">
        <v>145</v>
      </c>
    </row>
    <row r="543" spans="2:51" s="16" customFormat="1" ht="11.25">
      <c r="B543" s="226"/>
      <c r="C543" s="227"/>
      <c r="D543" s="195" t="s">
        <v>155</v>
      </c>
      <c r="E543" s="228" t="s">
        <v>21</v>
      </c>
      <c r="F543" s="229" t="s">
        <v>179</v>
      </c>
      <c r="G543" s="227"/>
      <c r="H543" s="230">
        <v>4153.561</v>
      </c>
      <c r="I543" s="231"/>
      <c r="J543" s="227"/>
      <c r="K543" s="227"/>
      <c r="L543" s="232"/>
      <c r="M543" s="233"/>
      <c r="N543" s="234"/>
      <c r="O543" s="234"/>
      <c r="P543" s="234"/>
      <c r="Q543" s="234"/>
      <c r="R543" s="234"/>
      <c r="S543" s="234"/>
      <c r="T543" s="235"/>
      <c r="AT543" s="236" t="s">
        <v>155</v>
      </c>
      <c r="AU543" s="236" t="s">
        <v>82</v>
      </c>
      <c r="AV543" s="16" t="s">
        <v>162</v>
      </c>
      <c r="AW543" s="16" t="s">
        <v>34</v>
      </c>
      <c r="AX543" s="16" t="s">
        <v>73</v>
      </c>
      <c r="AY543" s="236" t="s">
        <v>145</v>
      </c>
    </row>
    <row r="544" spans="2:51" s="13" customFormat="1" ht="11.25">
      <c r="B544" s="193"/>
      <c r="C544" s="194"/>
      <c r="D544" s="195" t="s">
        <v>155</v>
      </c>
      <c r="E544" s="196" t="s">
        <v>21</v>
      </c>
      <c r="F544" s="197" t="s">
        <v>907</v>
      </c>
      <c r="G544" s="194"/>
      <c r="H544" s="198">
        <v>623.034</v>
      </c>
      <c r="I544" s="199"/>
      <c r="J544" s="194"/>
      <c r="K544" s="194"/>
      <c r="L544" s="200"/>
      <c r="M544" s="201"/>
      <c r="N544" s="202"/>
      <c r="O544" s="202"/>
      <c r="P544" s="202"/>
      <c r="Q544" s="202"/>
      <c r="R544" s="202"/>
      <c r="S544" s="202"/>
      <c r="T544" s="203"/>
      <c r="AT544" s="204" t="s">
        <v>155</v>
      </c>
      <c r="AU544" s="204" t="s">
        <v>82</v>
      </c>
      <c r="AV544" s="13" t="s">
        <v>82</v>
      </c>
      <c r="AW544" s="13" t="s">
        <v>34</v>
      </c>
      <c r="AX544" s="13" t="s">
        <v>73</v>
      </c>
      <c r="AY544" s="204" t="s">
        <v>145</v>
      </c>
    </row>
    <row r="545" spans="2:51" s="16" customFormat="1" ht="11.25">
      <c r="B545" s="226"/>
      <c r="C545" s="227"/>
      <c r="D545" s="195" t="s">
        <v>155</v>
      </c>
      <c r="E545" s="228" t="s">
        <v>21</v>
      </c>
      <c r="F545" s="229" t="s">
        <v>179</v>
      </c>
      <c r="G545" s="227"/>
      <c r="H545" s="230">
        <v>623.034</v>
      </c>
      <c r="I545" s="231"/>
      <c r="J545" s="227"/>
      <c r="K545" s="227"/>
      <c r="L545" s="232"/>
      <c r="M545" s="233"/>
      <c r="N545" s="234"/>
      <c r="O545" s="234"/>
      <c r="P545" s="234"/>
      <c r="Q545" s="234"/>
      <c r="R545" s="234"/>
      <c r="S545" s="234"/>
      <c r="T545" s="235"/>
      <c r="AT545" s="236" t="s">
        <v>155</v>
      </c>
      <c r="AU545" s="236" t="s">
        <v>82</v>
      </c>
      <c r="AV545" s="16" t="s">
        <v>162</v>
      </c>
      <c r="AW545" s="16" t="s">
        <v>34</v>
      </c>
      <c r="AX545" s="16" t="s">
        <v>73</v>
      </c>
      <c r="AY545" s="236" t="s">
        <v>145</v>
      </c>
    </row>
    <row r="546" spans="2:51" s="14" customFormat="1" ht="11.25">
      <c r="B546" s="205"/>
      <c r="C546" s="206"/>
      <c r="D546" s="195" t="s">
        <v>155</v>
      </c>
      <c r="E546" s="207" t="s">
        <v>21</v>
      </c>
      <c r="F546" s="208" t="s">
        <v>157</v>
      </c>
      <c r="G546" s="206"/>
      <c r="H546" s="209">
        <v>4776.594999999999</v>
      </c>
      <c r="I546" s="210"/>
      <c r="J546" s="206"/>
      <c r="K546" s="206"/>
      <c r="L546" s="211"/>
      <c r="M546" s="237"/>
      <c r="N546" s="238"/>
      <c r="O546" s="238"/>
      <c r="P546" s="238"/>
      <c r="Q546" s="238"/>
      <c r="R546" s="238"/>
      <c r="S546" s="238"/>
      <c r="T546" s="239"/>
      <c r="AT546" s="215" t="s">
        <v>155</v>
      </c>
      <c r="AU546" s="215" t="s">
        <v>82</v>
      </c>
      <c r="AV546" s="14" t="s">
        <v>153</v>
      </c>
      <c r="AW546" s="14" t="s">
        <v>34</v>
      </c>
      <c r="AX546" s="14" t="s">
        <v>80</v>
      </c>
      <c r="AY546" s="215" t="s">
        <v>145</v>
      </c>
    </row>
    <row r="547" spans="1:31" s="2" customFormat="1" ht="6.95" customHeight="1">
      <c r="A547" s="36"/>
      <c r="B547" s="49"/>
      <c r="C547" s="50"/>
      <c r="D547" s="50"/>
      <c r="E547" s="50"/>
      <c r="F547" s="50"/>
      <c r="G547" s="50"/>
      <c r="H547" s="50"/>
      <c r="I547" s="50"/>
      <c r="J547" s="50"/>
      <c r="K547" s="50"/>
      <c r="L547" s="41"/>
      <c r="M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</row>
  </sheetData>
  <sheetProtection algorithmName="SHA-512" hashValue="C+G8KMnMgWRSwjQndH+DTSefFnG1MDO8bVYSIh3GGFSZ44jdLX9nrO99SlkcwxEBKCNPKtDXf52EhMB3KobYvg==" saltValue="nkqvtzvNejM7rC7OPnrSFeGdyv4SMJ+0yNCgpIwhT1KB1AFlhoij7C1aLKEMSt+igxjduv7vA790Bm+fYv8alg==" spinCount="100000" sheet="1" objects="1" scenarios="1" formatColumns="0" formatRows="0" autoFilter="0"/>
  <autoFilter ref="C103:K546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908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17. 8. 2020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ROUND(J90,2)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ROUND((SUM(BE90:BE119)),2)</f>
        <v>0</v>
      </c>
      <c r="G35" s="36"/>
      <c r="H35" s="36"/>
      <c r="I35" s="126">
        <v>0.21</v>
      </c>
      <c r="J35" s="125">
        <f>ROUND(((SUM(BE90:BE119))*I35),2)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ROUND((SUM(BF90:BF119)),2)</f>
        <v>0</v>
      </c>
      <c r="G36" s="36"/>
      <c r="H36" s="36"/>
      <c r="I36" s="126">
        <v>0.15</v>
      </c>
      <c r="J36" s="125">
        <f>ROUND(((SUM(BF90:BF119))*I36),2)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ROUND((SUM(BG90:BG119)),2)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ROUND((SUM(BH90:BH119)),2)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ROUND((SUM(BI90:BI119)),2)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01.3 - Stavební úpravy - vnitřní část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17. 8. 2020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J90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J91</f>
        <v>0</v>
      </c>
      <c r="K64" s="143"/>
      <c r="L64" s="147"/>
    </row>
    <row r="65" spans="2:12" s="10" customFormat="1" ht="19.9" customHeight="1">
      <c r="B65" s="148"/>
      <c r="C65" s="99"/>
      <c r="D65" s="149" t="s">
        <v>375</v>
      </c>
      <c r="E65" s="150"/>
      <c r="F65" s="150"/>
      <c r="G65" s="150"/>
      <c r="H65" s="150"/>
      <c r="I65" s="150"/>
      <c r="J65" s="151">
        <f>J92</f>
        <v>0</v>
      </c>
      <c r="K65" s="99"/>
      <c r="L65" s="152"/>
    </row>
    <row r="66" spans="2:12" s="10" customFormat="1" ht="19.9" customHeight="1">
      <c r="B66" s="148"/>
      <c r="C66" s="99"/>
      <c r="D66" s="149" t="s">
        <v>379</v>
      </c>
      <c r="E66" s="150"/>
      <c r="F66" s="150"/>
      <c r="G66" s="150"/>
      <c r="H66" s="150"/>
      <c r="I66" s="150"/>
      <c r="J66" s="151">
        <f>J107</f>
        <v>0</v>
      </c>
      <c r="K66" s="99"/>
      <c r="L66" s="152"/>
    </row>
    <row r="67" spans="2:12" s="9" customFormat="1" ht="24.95" customHeight="1">
      <c r="B67" s="142"/>
      <c r="C67" s="143"/>
      <c r="D67" s="144" t="s">
        <v>382</v>
      </c>
      <c r="E67" s="145"/>
      <c r="F67" s="145"/>
      <c r="G67" s="145"/>
      <c r="H67" s="145"/>
      <c r="I67" s="145"/>
      <c r="J67" s="146">
        <f>J109</f>
        <v>0</v>
      </c>
      <c r="K67" s="143"/>
      <c r="L67" s="147"/>
    </row>
    <row r="68" spans="2:12" s="10" customFormat="1" ht="19.9" customHeight="1">
      <c r="B68" s="148"/>
      <c r="C68" s="99"/>
      <c r="D68" s="149" t="s">
        <v>383</v>
      </c>
      <c r="E68" s="150"/>
      <c r="F68" s="150"/>
      <c r="G68" s="150"/>
      <c r="H68" s="150"/>
      <c r="I68" s="150"/>
      <c r="J68" s="151">
        <f>J110</f>
        <v>0</v>
      </c>
      <c r="K68" s="99"/>
      <c r="L68" s="152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130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94" t="str">
        <f>E7</f>
        <v>Snížení energetické náročnosti průmyslového objektu, Hala 2, parc.č. 2119/11 a 2119/12 k.ú.Chomutov</v>
      </c>
      <c r="F78" s="395"/>
      <c r="G78" s="395"/>
      <c r="H78" s="395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113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394" t="s">
        <v>114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115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48" t="str">
        <f>E11</f>
        <v>01.3 - Stavební úpravy - vnitřní část</v>
      </c>
      <c r="F82" s="396"/>
      <c r="G82" s="396"/>
      <c r="H82" s="396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22</v>
      </c>
      <c r="D84" s="38"/>
      <c r="E84" s="38"/>
      <c r="F84" s="29" t="str">
        <f>F14</f>
        <v>parc.č. 2119/11 a 2119/12 k.ú.Chomutov</v>
      </c>
      <c r="G84" s="38"/>
      <c r="H84" s="38"/>
      <c r="I84" s="31" t="s">
        <v>24</v>
      </c>
      <c r="J84" s="61" t="str">
        <f>IF(J14="","",J14)</f>
        <v>17. 8. 2020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7" customHeight="1">
      <c r="A86" s="36"/>
      <c r="B86" s="37"/>
      <c r="C86" s="31" t="s">
        <v>26</v>
      </c>
      <c r="D86" s="38"/>
      <c r="E86" s="38"/>
      <c r="F86" s="29" t="str">
        <f>E17</f>
        <v>RT steel s.r.o.</v>
      </c>
      <c r="G86" s="38"/>
      <c r="H86" s="38"/>
      <c r="I86" s="31" t="s">
        <v>32</v>
      </c>
      <c r="J86" s="34" t="str">
        <f>E23</f>
        <v>KAP ATELIER s.r.o.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30</v>
      </c>
      <c r="D87" s="38"/>
      <c r="E87" s="38"/>
      <c r="F87" s="29" t="str">
        <f>IF(E20="","",E20)</f>
        <v>Vyplň údaj</v>
      </c>
      <c r="G87" s="38"/>
      <c r="H87" s="38"/>
      <c r="I87" s="31" t="s">
        <v>35</v>
      </c>
      <c r="J87" s="34" t="str">
        <f>E26</f>
        <v xml:space="preserve"> 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53"/>
      <c r="B89" s="154"/>
      <c r="C89" s="155" t="s">
        <v>131</v>
      </c>
      <c r="D89" s="156" t="s">
        <v>58</v>
      </c>
      <c r="E89" s="156" t="s">
        <v>54</v>
      </c>
      <c r="F89" s="156" t="s">
        <v>55</v>
      </c>
      <c r="G89" s="156" t="s">
        <v>132</v>
      </c>
      <c r="H89" s="156" t="s">
        <v>133</v>
      </c>
      <c r="I89" s="156" t="s">
        <v>134</v>
      </c>
      <c r="J89" s="156" t="s">
        <v>119</v>
      </c>
      <c r="K89" s="157" t="s">
        <v>135</v>
      </c>
      <c r="L89" s="158"/>
      <c r="M89" s="70" t="s">
        <v>21</v>
      </c>
      <c r="N89" s="71" t="s">
        <v>43</v>
      </c>
      <c r="O89" s="71" t="s">
        <v>136</v>
      </c>
      <c r="P89" s="71" t="s">
        <v>137</v>
      </c>
      <c r="Q89" s="71" t="s">
        <v>138</v>
      </c>
      <c r="R89" s="71" t="s">
        <v>139</v>
      </c>
      <c r="S89" s="71" t="s">
        <v>140</v>
      </c>
      <c r="T89" s="72" t="s">
        <v>141</v>
      </c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</row>
    <row r="90" spans="1:63" s="2" customFormat="1" ht="22.9" customHeight="1">
      <c r="A90" s="36"/>
      <c r="B90" s="37"/>
      <c r="C90" s="77" t="s">
        <v>142</v>
      </c>
      <c r="D90" s="38"/>
      <c r="E90" s="38"/>
      <c r="F90" s="38"/>
      <c r="G90" s="38"/>
      <c r="H90" s="38"/>
      <c r="I90" s="38"/>
      <c r="J90" s="159">
        <f>BK90</f>
        <v>0</v>
      </c>
      <c r="K90" s="38"/>
      <c r="L90" s="41"/>
      <c r="M90" s="73"/>
      <c r="N90" s="160"/>
      <c r="O90" s="74"/>
      <c r="P90" s="161">
        <f>P91+P109</f>
        <v>0</v>
      </c>
      <c r="Q90" s="74"/>
      <c r="R90" s="161">
        <f>R91+R109</f>
        <v>22.55293641</v>
      </c>
      <c r="S90" s="74"/>
      <c r="T90" s="162">
        <f>T91+T109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72</v>
      </c>
      <c r="AU90" s="19" t="s">
        <v>120</v>
      </c>
      <c r="BK90" s="163">
        <f>BK91+BK109</f>
        <v>0</v>
      </c>
    </row>
    <row r="91" spans="2:63" s="12" customFormat="1" ht="25.9" customHeight="1">
      <c r="B91" s="164"/>
      <c r="C91" s="165"/>
      <c r="D91" s="166" t="s">
        <v>72</v>
      </c>
      <c r="E91" s="167" t="s">
        <v>143</v>
      </c>
      <c r="F91" s="167" t="s">
        <v>144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P92+P107</f>
        <v>0</v>
      </c>
      <c r="Q91" s="172"/>
      <c r="R91" s="173">
        <f>R92+R107</f>
        <v>14.10084779</v>
      </c>
      <c r="S91" s="172"/>
      <c r="T91" s="174">
        <f>T92+T107</f>
        <v>0</v>
      </c>
      <c r="AR91" s="175" t="s">
        <v>80</v>
      </c>
      <c r="AT91" s="176" t="s">
        <v>72</v>
      </c>
      <c r="AU91" s="176" t="s">
        <v>73</v>
      </c>
      <c r="AY91" s="175" t="s">
        <v>145</v>
      </c>
      <c r="BK91" s="177">
        <f>BK92+BK107</f>
        <v>0</v>
      </c>
    </row>
    <row r="92" spans="2:63" s="12" customFormat="1" ht="22.9" customHeight="1">
      <c r="B92" s="164"/>
      <c r="C92" s="165"/>
      <c r="D92" s="166" t="s">
        <v>72</v>
      </c>
      <c r="E92" s="178" t="s">
        <v>162</v>
      </c>
      <c r="F92" s="178" t="s">
        <v>393</v>
      </c>
      <c r="G92" s="165"/>
      <c r="H92" s="165"/>
      <c r="I92" s="168"/>
      <c r="J92" s="179">
        <f>BK92</f>
        <v>0</v>
      </c>
      <c r="K92" s="165"/>
      <c r="L92" s="170"/>
      <c r="M92" s="171"/>
      <c r="N92" s="172"/>
      <c r="O92" s="172"/>
      <c r="P92" s="173">
        <f>SUM(P93:P106)</f>
        <v>0</v>
      </c>
      <c r="Q92" s="172"/>
      <c r="R92" s="173">
        <f>SUM(R93:R106)</f>
        <v>14.10084779</v>
      </c>
      <c r="S92" s="172"/>
      <c r="T92" s="174">
        <f>SUM(T93:T106)</f>
        <v>0</v>
      </c>
      <c r="AR92" s="175" t="s">
        <v>80</v>
      </c>
      <c r="AT92" s="176" t="s">
        <v>72</v>
      </c>
      <c r="AU92" s="176" t="s">
        <v>80</v>
      </c>
      <c r="AY92" s="175" t="s">
        <v>145</v>
      </c>
      <c r="BK92" s="177">
        <f>SUM(BK93:BK106)</f>
        <v>0</v>
      </c>
    </row>
    <row r="93" spans="1:65" s="2" customFormat="1" ht="14.45" customHeight="1">
      <c r="A93" s="36"/>
      <c r="B93" s="37"/>
      <c r="C93" s="180" t="s">
        <v>80</v>
      </c>
      <c r="D93" s="180" t="s">
        <v>148</v>
      </c>
      <c r="E93" s="181" t="s">
        <v>394</v>
      </c>
      <c r="F93" s="182" t="s">
        <v>395</v>
      </c>
      <c r="G93" s="183" t="s">
        <v>173</v>
      </c>
      <c r="H93" s="184">
        <v>1026.337</v>
      </c>
      <c r="I93" s="185"/>
      <c r="J93" s="186">
        <f>ROUND(I93*H93,2)</f>
        <v>0</v>
      </c>
      <c r="K93" s="182" t="s">
        <v>152</v>
      </c>
      <c r="L93" s="41"/>
      <c r="M93" s="187" t="s">
        <v>21</v>
      </c>
      <c r="N93" s="188" t="s">
        <v>44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153</v>
      </c>
      <c r="AT93" s="191" t="s">
        <v>148</v>
      </c>
      <c r="AU93" s="191" t="s">
        <v>82</v>
      </c>
      <c r="AY93" s="19" t="s">
        <v>145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153</v>
      </c>
      <c r="BM93" s="191" t="s">
        <v>909</v>
      </c>
    </row>
    <row r="94" spans="2:51" s="15" customFormat="1" ht="11.25">
      <c r="B94" s="216"/>
      <c r="C94" s="217"/>
      <c r="D94" s="195" t="s">
        <v>155</v>
      </c>
      <c r="E94" s="218" t="s">
        <v>21</v>
      </c>
      <c r="F94" s="219" t="s">
        <v>910</v>
      </c>
      <c r="G94" s="217"/>
      <c r="H94" s="218" t="s">
        <v>21</v>
      </c>
      <c r="I94" s="220"/>
      <c r="J94" s="217"/>
      <c r="K94" s="217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155</v>
      </c>
      <c r="AU94" s="225" t="s">
        <v>82</v>
      </c>
      <c r="AV94" s="15" t="s">
        <v>80</v>
      </c>
      <c r="AW94" s="15" t="s">
        <v>34</v>
      </c>
      <c r="AX94" s="15" t="s">
        <v>73</v>
      </c>
      <c r="AY94" s="225" t="s">
        <v>145</v>
      </c>
    </row>
    <row r="95" spans="2:51" s="15" customFormat="1" ht="11.25">
      <c r="B95" s="216"/>
      <c r="C95" s="217"/>
      <c r="D95" s="195" t="s">
        <v>155</v>
      </c>
      <c r="E95" s="218" t="s">
        <v>21</v>
      </c>
      <c r="F95" s="219" t="s">
        <v>911</v>
      </c>
      <c r="G95" s="217"/>
      <c r="H95" s="218" t="s">
        <v>21</v>
      </c>
      <c r="I95" s="220"/>
      <c r="J95" s="217"/>
      <c r="K95" s="217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155</v>
      </c>
      <c r="AU95" s="225" t="s">
        <v>82</v>
      </c>
      <c r="AV95" s="15" t="s">
        <v>80</v>
      </c>
      <c r="AW95" s="15" t="s">
        <v>34</v>
      </c>
      <c r="AX95" s="15" t="s">
        <v>73</v>
      </c>
      <c r="AY95" s="225" t="s">
        <v>145</v>
      </c>
    </row>
    <row r="96" spans="2:51" s="13" customFormat="1" ht="11.25">
      <c r="B96" s="193"/>
      <c r="C96" s="194"/>
      <c r="D96" s="195" t="s">
        <v>155</v>
      </c>
      <c r="E96" s="196" t="s">
        <v>21</v>
      </c>
      <c r="F96" s="197" t="s">
        <v>912</v>
      </c>
      <c r="G96" s="194"/>
      <c r="H96" s="198">
        <v>343.432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155</v>
      </c>
      <c r="AU96" s="204" t="s">
        <v>82</v>
      </c>
      <c r="AV96" s="13" t="s">
        <v>82</v>
      </c>
      <c r="AW96" s="13" t="s">
        <v>34</v>
      </c>
      <c r="AX96" s="13" t="s">
        <v>73</v>
      </c>
      <c r="AY96" s="204" t="s">
        <v>145</v>
      </c>
    </row>
    <row r="97" spans="2:51" s="13" customFormat="1" ht="11.25">
      <c r="B97" s="193"/>
      <c r="C97" s="194"/>
      <c r="D97" s="195" t="s">
        <v>155</v>
      </c>
      <c r="E97" s="196" t="s">
        <v>21</v>
      </c>
      <c r="F97" s="197" t="s">
        <v>913</v>
      </c>
      <c r="G97" s="194"/>
      <c r="H97" s="198">
        <v>447.976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155</v>
      </c>
      <c r="AU97" s="204" t="s">
        <v>82</v>
      </c>
      <c r="AV97" s="13" t="s">
        <v>82</v>
      </c>
      <c r="AW97" s="13" t="s">
        <v>34</v>
      </c>
      <c r="AX97" s="13" t="s">
        <v>73</v>
      </c>
      <c r="AY97" s="204" t="s">
        <v>145</v>
      </c>
    </row>
    <row r="98" spans="2:51" s="13" customFormat="1" ht="11.25">
      <c r="B98" s="193"/>
      <c r="C98" s="194"/>
      <c r="D98" s="195" t="s">
        <v>155</v>
      </c>
      <c r="E98" s="196" t="s">
        <v>21</v>
      </c>
      <c r="F98" s="197" t="s">
        <v>914</v>
      </c>
      <c r="G98" s="194"/>
      <c r="H98" s="198">
        <v>113.551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155</v>
      </c>
      <c r="AU98" s="204" t="s">
        <v>82</v>
      </c>
      <c r="AV98" s="13" t="s">
        <v>82</v>
      </c>
      <c r="AW98" s="13" t="s">
        <v>34</v>
      </c>
      <c r="AX98" s="13" t="s">
        <v>73</v>
      </c>
      <c r="AY98" s="204" t="s">
        <v>145</v>
      </c>
    </row>
    <row r="99" spans="2:51" s="13" customFormat="1" ht="11.25">
      <c r="B99" s="193"/>
      <c r="C99" s="194"/>
      <c r="D99" s="195" t="s">
        <v>155</v>
      </c>
      <c r="E99" s="196" t="s">
        <v>21</v>
      </c>
      <c r="F99" s="197" t="s">
        <v>915</v>
      </c>
      <c r="G99" s="194"/>
      <c r="H99" s="198">
        <v>29.478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155</v>
      </c>
      <c r="AU99" s="204" t="s">
        <v>82</v>
      </c>
      <c r="AV99" s="13" t="s">
        <v>82</v>
      </c>
      <c r="AW99" s="13" t="s">
        <v>34</v>
      </c>
      <c r="AX99" s="13" t="s">
        <v>73</v>
      </c>
      <c r="AY99" s="204" t="s">
        <v>145</v>
      </c>
    </row>
    <row r="100" spans="2:51" s="16" customFormat="1" ht="11.25">
      <c r="B100" s="226"/>
      <c r="C100" s="227"/>
      <c r="D100" s="195" t="s">
        <v>155</v>
      </c>
      <c r="E100" s="228" t="s">
        <v>21</v>
      </c>
      <c r="F100" s="229" t="s">
        <v>179</v>
      </c>
      <c r="G100" s="227"/>
      <c r="H100" s="230">
        <v>934.437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155</v>
      </c>
      <c r="AU100" s="236" t="s">
        <v>82</v>
      </c>
      <c r="AV100" s="16" t="s">
        <v>162</v>
      </c>
      <c r="AW100" s="16" t="s">
        <v>34</v>
      </c>
      <c r="AX100" s="16" t="s">
        <v>73</v>
      </c>
      <c r="AY100" s="236" t="s">
        <v>145</v>
      </c>
    </row>
    <row r="101" spans="2:51" s="15" customFormat="1" ht="11.25">
      <c r="B101" s="216"/>
      <c r="C101" s="217"/>
      <c r="D101" s="195" t="s">
        <v>155</v>
      </c>
      <c r="E101" s="218" t="s">
        <v>21</v>
      </c>
      <c r="F101" s="219" t="s">
        <v>916</v>
      </c>
      <c r="G101" s="217"/>
      <c r="H101" s="218" t="s">
        <v>21</v>
      </c>
      <c r="I101" s="220"/>
      <c r="J101" s="217"/>
      <c r="K101" s="217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155</v>
      </c>
      <c r="AU101" s="225" t="s">
        <v>82</v>
      </c>
      <c r="AV101" s="15" t="s">
        <v>80</v>
      </c>
      <c r="AW101" s="15" t="s">
        <v>34</v>
      </c>
      <c r="AX101" s="15" t="s">
        <v>73</v>
      </c>
      <c r="AY101" s="225" t="s">
        <v>145</v>
      </c>
    </row>
    <row r="102" spans="2:51" s="13" customFormat="1" ht="11.25">
      <c r="B102" s="193"/>
      <c r="C102" s="194"/>
      <c r="D102" s="195" t="s">
        <v>155</v>
      </c>
      <c r="E102" s="196" t="s">
        <v>21</v>
      </c>
      <c r="F102" s="197" t="s">
        <v>335</v>
      </c>
      <c r="G102" s="194"/>
      <c r="H102" s="198">
        <v>91.9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155</v>
      </c>
      <c r="AU102" s="204" t="s">
        <v>82</v>
      </c>
      <c r="AV102" s="13" t="s">
        <v>82</v>
      </c>
      <c r="AW102" s="13" t="s">
        <v>34</v>
      </c>
      <c r="AX102" s="13" t="s">
        <v>73</v>
      </c>
      <c r="AY102" s="204" t="s">
        <v>145</v>
      </c>
    </row>
    <row r="103" spans="2:51" s="16" customFormat="1" ht="11.25">
      <c r="B103" s="226"/>
      <c r="C103" s="227"/>
      <c r="D103" s="195" t="s">
        <v>155</v>
      </c>
      <c r="E103" s="228" t="s">
        <v>21</v>
      </c>
      <c r="F103" s="229" t="s">
        <v>179</v>
      </c>
      <c r="G103" s="227"/>
      <c r="H103" s="230">
        <v>91.9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155</v>
      </c>
      <c r="AU103" s="236" t="s">
        <v>82</v>
      </c>
      <c r="AV103" s="16" t="s">
        <v>162</v>
      </c>
      <c r="AW103" s="16" t="s">
        <v>34</v>
      </c>
      <c r="AX103" s="16" t="s">
        <v>73</v>
      </c>
      <c r="AY103" s="236" t="s">
        <v>145</v>
      </c>
    </row>
    <row r="104" spans="2:51" s="14" customFormat="1" ht="11.25">
      <c r="B104" s="205"/>
      <c r="C104" s="206"/>
      <c r="D104" s="195" t="s">
        <v>155</v>
      </c>
      <c r="E104" s="207" t="s">
        <v>21</v>
      </c>
      <c r="F104" s="208" t="s">
        <v>157</v>
      </c>
      <c r="G104" s="206"/>
      <c r="H104" s="209">
        <v>1026.337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155</v>
      </c>
      <c r="AU104" s="215" t="s">
        <v>82</v>
      </c>
      <c r="AV104" s="14" t="s">
        <v>153</v>
      </c>
      <c r="AW104" s="14" t="s">
        <v>34</v>
      </c>
      <c r="AX104" s="14" t="s">
        <v>80</v>
      </c>
      <c r="AY104" s="215" t="s">
        <v>145</v>
      </c>
    </row>
    <row r="105" spans="1:65" s="2" customFormat="1" ht="24.2" customHeight="1">
      <c r="A105" s="36"/>
      <c r="B105" s="37"/>
      <c r="C105" s="240" t="s">
        <v>82</v>
      </c>
      <c r="D105" s="240" t="s">
        <v>404</v>
      </c>
      <c r="E105" s="241" t="s">
        <v>917</v>
      </c>
      <c r="F105" s="242" t="s">
        <v>406</v>
      </c>
      <c r="G105" s="243" t="s">
        <v>173</v>
      </c>
      <c r="H105" s="244">
        <v>1128.971</v>
      </c>
      <c r="I105" s="245"/>
      <c r="J105" s="246">
        <f>ROUND(I105*H105,2)</f>
        <v>0</v>
      </c>
      <c r="K105" s="242" t="s">
        <v>21</v>
      </c>
      <c r="L105" s="247"/>
      <c r="M105" s="248" t="s">
        <v>21</v>
      </c>
      <c r="N105" s="249" t="s">
        <v>44</v>
      </c>
      <c r="O105" s="66"/>
      <c r="P105" s="189">
        <f>O105*H105</f>
        <v>0</v>
      </c>
      <c r="Q105" s="189">
        <v>0.01249</v>
      </c>
      <c r="R105" s="189">
        <f>Q105*H105</f>
        <v>14.10084779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200</v>
      </c>
      <c r="AT105" s="191" t="s">
        <v>404</v>
      </c>
      <c r="AU105" s="191" t="s">
        <v>82</v>
      </c>
      <c r="AY105" s="19" t="s">
        <v>145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153</v>
      </c>
      <c r="BM105" s="191" t="s">
        <v>918</v>
      </c>
    </row>
    <row r="106" spans="2:51" s="13" customFormat="1" ht="11.25">
      <c r="B106" s="193"/>
      <c r="C106" s="194"/>
      <c r="D106" s="195" t="s">
        <v>155</v>
      </c>
      <c r="E106" s="194"/>
      <c r="F106" s="197" t="s">
        <v>919</v>
      </c>
      <c r="G106" s="194"/>
      <c r="H106" s="198">
        <v>1128.971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155</v>
      </c>
      <c r="AU106" s="204" t="s">
        <v>82</v>
      </c>
      <c r="AV106" s="13" t="s">
        <v>82</v>
      </c>
      <c r="AW106" s="13" t="s">
        <v>4</v>
      </c>
      <c r="AX106" s="13" t="s">
        <v>80</v>
      </c>
      <c r="AY106" s="204" t="s">
        <v>145</v>
      </c>
    </row>
    <row r="107" spans="2:63" s="12" customFormat="1" ht="22.9" customHeight="1">
      <c r="B107" s="164"/>
      <c r="C107" s="165"/>
      <c r="D107" s="166" t="s">
        <v>72</v>
      </c>
      <c r="E107" s="178" t="s">
        <v>546</v>
      </c>
      <c r="F107" s="178" t="s">
        <v>547</v>
      </c>
      <c r="G107" s="165"/>
      <c r="H107" s="165"/>
      <c r="I107" s="168"/>
      <c r="J107" s="179">
        <f>BK107</f>
        <v>0</v>
      </c>
      <c r="K107" s="165"/>
      <c r="L107" s="170"/>
      <c r="M107" s="171"/>
      <c r="N107" s="172"/>
      <c r="O107" s="172"/>
      <c r="P107" s="173">
        <f>P108</f>
        <v>0</v>
      </c>
      <c r="Q107" s="172"/>
      <c r="R107" s="173">
        <f>R108</f>
        <v>0</v>
      </c>
      <c r="S107" s="172"/>
      <c r="T107" s="174">
        <f>T108</f>
        <v>0</v>
      </c>
      <c r="AR107" s="175" t="s">
        <v>80</v>
      </c>
      <c r="AT107" s="176" t="s">
        <v>72</v>
      </c>
      <c r="AU107" s="176" t="s">
        <v>80</v>
      </c>
      <c r="AY107" s="175" t="s">
        <v>145</v>
      </c>
      <c r="BK107" s="177">
        <f>BK108</f>
        <v>0</v>
      </c>
    </row>
    <row r="108" spans="1:65" s="2" customFormat="1" ht="37.9" customHeight="1">
      <c r="A108" s="36"/>
      <c r="B108" s="37"/>
      <c r="C108" s="180" t="s">
        <v>162</v>
      </c>
      <c r="D108" s="180" t="s">
        <v>148</v>
      </c>
      <c r="E108" s="181" t="s">
        <v>548</v>
      </c>
      <c r="F108" s="182" t="s">
        <v>549</v>
      </c>
      <c r="G108" s="183" t="s">
        <v>215</v>
      </c>
      <c r="H108" s="184">
        <v>14.101</v>
      </c>
      <c r="I108" s="185"/>
      <c r="J108" s="186">
        <f>ROUND(I108*H108,2)</f>
        <v>0</v>
      </c>
      <c r="K108" s="182" t="s">
        <v>152</v>
      </c>
      <c r="L108" s="41"/>
      <c r="M108" s="187" t="s">
        <v>21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82</v>
      </c>
      <c r="AY108" s="19" t="s">
        <v>145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153</v>
      </c>
      <c r="BM108" s="191" t="s">
        <v>920</v>
      </c>
    </row>
    <row r="109" spans="2:63" s="12" customFormat="1" ht="25.9" customHeight="1">
      <c r="B109" s="164"/>
      <c r="C109" s="165"/>
      <c r="D109" s="166" t="s">
        <v>72</v>
      </c>
      <c r="E109" s="167" t="s">
        <v>404</v>
      </c>
      <c r="F109" s="167" t="s">
        <v>894</v>
      </c>
      <c r="G109" s="165"/>
      <c r="H109" s="165"/>
      <c r="I109" s="168"/>
      <c r="J109" s="169">
        <f>BK109</f>
        <v>0</v>
      </c>
      <c r="K109" s="165"/>
      <c r="L109" s="170"/>
      <c r="M109" s="171"/>
      <c r="N109" s="172"/>
      <c r="O109" s="172"/>
      <c r="P109" s="173">
        <f>P110</f>
        <v>0</v>
      </c>
      <c r="Q109" s="172"/>
      <c r="R109" s="173">
        <f>R110</f>
        <v>8.45208862</v>
      </c>
      <c r="S109" s="172"/>
      <c r="T109" s="174">
        <f>T110</f>
        <v>0</v>
      </c>
      <c r="AR109" s="175" t="s">
        <v>162</v>
      </c>
      <c r="AT109" s="176" t="s">
        <v>72</v>
      </c>
      <c r="AU109" s="176" t="s">
        <v>73</v>
      </c>
      <c r="AY109" s="175" t="s">
        <v>145</v>
      </c>
      <c r="BK109" s="177">
        <f>BK110</f>
        <v>0</v>
      </c>
    </row>
    <row r="110" spans="2:63" s="12" customFormat="1" ht="22.9" customHeight="1">
      <c r="B110" s="164"/>
      <c r="C110" s="165"/>
      <c r="D110" s="166" t="s">
        <v>72</v>
      </c>
      <c r="E110" s="178" t="s">
        <v>895</v>
      </c>
      <c r="F110" s="178" t="s">
        <v>896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SUM(P111:P119)</f>
        <v>0</v>
      </c>
      <c r="Q110" s="172"/>
      <c r="R110" s="173">
        <f>SUM(R111:R119)</f>
        <v>8.45208862</v>
      </c>
      <c r="S110" s="172"/>
      <c r="T110" s="174">
        <f>SUM(T111:T119)</f>
        <v>0</v>
      </c>
      <c r="AR110" s="175" t="s">
        <v>162</v>
      </c>
      <c r="AT110" s="176" t="s">
        <v>72</v>
      </c>
      <c r="AU110" s="176" t="s">
        <v>80</v>
      </c>
      <c r="AY110" s="175" t="s">
        <v>145</v>
      </c>
      <c r="BK110" s="177">
        <f>SUM(BK111:BK119)</f>
        <v>0</v>
      </c>
    </row>
    <row r="111" spans="1:65" s="2" customFormat="1" ht="24.2" customHeight="1">
      <c r="A111" s="36"/>
      <c r="B111" s="37"/>
      <c r="C111" s="180" t="s">
        <v>153</v>
      </c>
      <c r="D111" s="180" t="s">
        <v>148</v>
      </c>
      <c r="E111" s="181" t="s">
        <v>921</v>
      </c>
      <c r="F111" s="182" t="s">
        <v>922</v>
      </c>
      <c r="G111" s="183" t="s">
        <v>900</v>
      </c>
      <c r="H111" s="184">
        <v>13632.401</v>
      </c>
      <c r="I111" s="185"/>
      <c r="J111" s="186">
        <f>ROUND(I111*H111,2)</f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>O111*H111</f>
        <v>0</v>
      </c>
      <c r="Q111" s="189">
        <v>0.00062</v>
      </c>
      <c r="R111" s="189">
        <f>Q111*H111</f>
        <v>8.45208862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706</v>
      </c>
      <c r="AT111" s="191" t="s">
        <v>148</v>
      </c>
      <c r="AU111" s="191" t="s">
        <v>82</v>
      </c>
      <c r="AY111" s="19" t="s">
        <v>145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80</v>
      </c>
      <c r="BK111" s="192">
        <f>ROUND(I111*H111,2)</f>
        <v>0</v>
      </c>
      <c r="BL111" s="19" t="s">
        <v>706</v>
      </c>
      <c r="BM111" s="191" t="s">
        <v>923</v>
      </c>
    </row>
    <row r="112" spans="2:51" s="15" customFormat="1" ht="11.25">
      <c r="B112" s="216"/>
      <c r="C112" s="217"/>
      <c r="D112" s="195" t="s">
        <v>155</v>
      </c>
      <c r="E112" s="218" t="s">
        <v>21</v>
      </c>
      <c r="F112" s="219" t="s">
        <v>910</v>
      </c>
      <c r="G112" s="217"/>
      <c r="H112" s="218" t="s">
        <v>21</v>
      </c>
      <c r="I112" s="220"/>
      <c r="J112" s="217"/>
      <c r="K112" s="217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155</v>
      </c>
      <c r="AU112" s="225" t="s">
        <v>82</v>
      </c>
      <c r="AV112" s="15" t="s">
        <v>80</v>
      </c>
      <c r="AW112" s="15" t="s">
        <v>34</v>
      </c>
      <c r="AX112" s="15" t="s">
        <v>73</v>
      </c>
      <c r="AY112" s="225" t="s">
        <v>145</v>
      </c>
    </row>
    <row r="113" spans="2:51" s="13" customFormat="1" ht="11.25">
      <c r="B113" s="193"/>
      <c r="C113" s="194"/>
      <c r="D113" s="195" t="s">
        <v>155</v>
      </c>
      <c r="E113" s="196" t="s">
        <v>21</v>
      </c>
      <c r="F113" s="197" t="s">
        <v>924</v>
      </c>
      <c r="G113" s="194"/>
      <c r="H113" s="198">
        <v>11406.46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155</v>
      </c>
      <c r="AU113" s="204" t="s">
        <v>82</v>
      </c>
      <c r="AV113" s="13" t="s">
        <v>82</v>
      </c>
      <c r="AW113" s="13" t="s">
        <v>34</v>
      </c>
      <c r="AX113" s="13" t="s">
        <v>73</v>
      </c>
      <c r="AY113" s="204" t="s">
        <v>145</v>
      </c>
    </row>
    <row r="114" spans="2:51" s="13" customFormat="1" ht="11.25">
      <c r="B114" s="193"/>
      <c r="C114" s="194"/>
      <c r="D114" s="195" t="s">
        <v>155</v>
      </c>
      <c r="E114" s="196" t="s">
        <v>21</v>
      </c>
      <c r="F114" s="197" t="s">
        <v>925</v>
      </c>
      <c r="G114" s="194"/>
      <c r="H114" s="198">
        <v>154.57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155</v>
      </c>
      <c r="AU114" s="204" t="s">
        <v>82</v>
      </c>
      <c r="AV114" s="13" t="s">
        <v>82</v>
      </c>
      <c r="AW114" s="13" t="s">
        <v>34</v>
      </c>
      <c r="AX114" s="13" t="s">
        <v>73</v>
      </c>
      <c r="AY114" s="204" t="s">
        <v>145</v>
      </c>
    </row>
    <row r="115" spans="2:51" s="13" customFormat="1" ht="11.25">
      <c r="B115" s="193"/>
      <c r="C115" s="194"/>
      <c r="D115" s="195" t="s">
        <v>155</v>
      </c>
      <c r="E115" s="196" t="s">
        <v>21</v>
      </c>
      <c r="F115" s="197" t="s">
        <v>926</v>
      </c>
      <c r="G115" s="194"/>
      <c r="H115" s="198">
        <v>293.232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155</v>
      </c>
      <c r="AU115" s="204" t="s">
        <v>82</v>
      </c>
      <c r="AV115" s="13" t="s">
        <v>82</v>
      </c>
      <c r="AW115" s="13" t="s">
        <v>34</v>
      </c>
      <c r="AX115" s="13" t="s">
        <v>73</v>
      </c>
      <c r="AY115" s="204" t="s">
        <v>145</v>
      </c>
    </row>
    <row r="116" spans="2:51" s="16" customFormat="1" ht="11.25">
      <c r="B116" s="226"/>
      <c r="C116" s="227"/>
      <c r="D116" s="195" t="s">
        <v>155</v>
      </c>
      <c r="E116" s="228" t="s">
        <v>21</v>
      </c>
      <c r="F116" s="229" t="s">
        <v>179</v>
      </c>
      <c r="G116" s="227"/>
      <c r="H116" s="230">
        <v>11854.261999999999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155</v>
      </c>
      <c r="AU116" s="236" t="s">
        <v>82</v>
      </c>
      <c r="AV116" s="16" t="s">
        <v>162</v>
      </c>
      <c r="AW116" s="16" t="s">
        <v>34</v>
      </c>
      <c r="AX116" s="16" t="s">
        <v>73</v>
      </c>
      <c r="AY116" s="236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927</v>
      </c>
      <c r="G117" s="194"/>
      <c r="H117" s="198">
        <v>1778.139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6" customFormat="1" ht="11.25">
      <c r="B118" s="226"/>
      <c r="C118" s="227"/>
      <c r="D118" s="195" t="s">
        <v>155</v>
      </c>
      <c r="E118" s="228" t="s">
        <v>21</v>
      </c>
      <c r="F118" s="229" t="s">
        <v>179</v>
      </c>
      <c r="G118" s="227"/>
      <c r="H118" s="230">
        <v>1778.139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155</v>
      </c>
      <c r="AU118" s="236" t="s">
        <v>82</v>
      </c>
      <c r="AV118" s="16" t="s">
        <v>162</v>
      </c>
      <c r="AW118" s="16" t="s">
        <v>34</v>
      </c>
      <c r="AX118" s="16" t="s">
        <v>73</v>
      </c>
      <c r="AY118" s="236" t="s">
        <v>145</v>
      </c>
    </row>
    <row r="119" spans="2:51" s="14" customFormat="1" ht="11.25">
      <c r="B119" s="205"/>
      <c r="C119" s="206"/>
      <c r="D119" s="195" t="s">
        <v>155</v>
      </c>
      <c r="E119" s="207" t="s">
        <v>21</v>
      </c>
      <c r="F119" s="208" t="s">
        <v>157</v>
      </c>
      <c r="G119" s="206"/>
      <c r="H119" s="209">
        <v>13632.400999999998</v>
      </c>
      <c r="I119" s="210"/>
      <c r="J119" s="206"/>
      <c r="K119" s="206"/>
      <c r="L119" s="211"/>
      <c r="M119" s="237"/>
      <c r="N119" s="238"/>
      <c r="O119" s="238"/>
      <c r="P119" s="238"/>
      <c r="Q119" s="238"/>
      <c r="R119" s="238"/>
      <c r="S119" s="238"/>
      <c r="T119" s="239"/>
      <c r="AT119" s="215" t="s">
        <v>155</v>
      </c>
      <c r="AU119" s="215" t="s">
        <v>82</v>
      </c>
      <c r="AV119" s="14" t="s">
        <v>153</v>
      </c>
      <c r="AW119" s="14" t="s">
        <v>34</v>
      </c>
      <c r="AX119" s="14" t="s">
        <v>80</v>
      </c>
      <c r="AY119" s="215" t="s">
        <v>145</v>
      </c>
    </row>
    <row r="120" spans="1:31" s="2" customFormat="1" ht="6.95" customHeight="1">
      <c r="A120" s="36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1"/>
      <c r="M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</sheetData>
  <sheetProtection algorithmName="SHA-512" hashValue="0zB3MCzxe7Ldkl89LBg8tbT/tvV/tsC1M2pmiSglMRFMmkEchbJh0PcttBrYYg6RdtuhKJyOZ1P4duXiAtI86Q==" saltValue="mOwLNqQl1X9aEVbpHiT4FV6VixHyhVvVXZlF63UBRObFlNIQ+oyobvPonl6YQ0Kn5gxBisgT7bI7ohXzWtRwrg==" spinCount="100000" sheet="1" objects="1" scenarios="1" formatColumns="0" formatRows="0" autoFilter="0"/>
  <autoFilter ref="C89:K119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928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17. 8. 2020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ROUND(J93,2)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ROUND((SUM(BE93:BE212)),2)</f>
        <v>0</v>
      </c>
      <c r="G35" s="36"/>
      <c r="H35" s="36"/>
      <c r="I35" s="126">
        <v>0.21</v>
      </c>
      <c r="J35" s="125">
        <f>ROUND(((SUM(BE93:BE212))*I35),2)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ROUND((SUM(BF93:BF212)),2)</f>
        <v>0</v>
      </c>
      <c r="G36" s="36"/>
      <c r="H36" s="36"/>
      <c r="I36" s="126">
        <v>0.15</v>
      </c>
      <c r="J36" s="125">
        <f>ROUND(((SUM(BF93:BF212))*I36),2)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ROUND((SUM(BG93:BG212)),2)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ROUND((SUM(BH93:BH212)),2)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ROUND((SUM(BI93:BI212)),2)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01.4 - Dešťová kanalizace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17. 8. 2020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J93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121</v>
      </c>
      <c r="E64" s="145"/>
      <c r="F64" s="145"/>
      <c r="G64" s="145"/>
      <c r="H64" s="145"/>
      <c r="I64" s="145"/>
      <c r="J64" s="146">
        <f>J94</f>
        <v>0</v>
      </c>
      <c r="K64" s="143"/>
      <c r="L64" s="147"/>
    </row>
    <row r="65" spans="2:12" s="10" customFormat="1" ht="19.9" customHeight="1">
      <c r="B65" s="148"/>
      <c r="C65" s="99"/>
      <c r="D65" s="149" t="s">
        <v>374</v>
      </c>
      <c r="E65" s="150"/>
      <c r="F65" s="150"/>
      <c r="G65" s="150"/>
      <c r="H65" s="150"/>
      <c r="I65" s="150"/>
      <c r="J65" s="151">
        <f>J95</f>
        <v>0</v>
      </c>
      <c r="K65" s="99"/>
      <c r="L65" s="152"/>
    </row>
    <row r="66" spans="2:12" s="10" customFormat="1" ht="19.9" customHeight="1">
      <c r="B66" s="148"/>
      <c r="C66" s="99"/>
      <c r="D66" s="149" t="s">
        <v>929</v>
      </c>
      <c r="E66" s="150"/>
      <c r="F66" s="150"/>
      <c r="G66" s="150"/>
      <c r="H66" s="150"/>
      <c r="I66" s="150"/>
      <c r="J66" s="151">
        <f>J142</f>
        <v>0</v>
      </c>
      <c r="K66" s="99"/>
      <c r="L66" s="152"/>
    </row>
    <row r="67" spans="2:12" s="10" customFormat="1" ht="19.9" customHeight="1">
      <c r="B67" s="148"/>
      <c r="C67" s="99"/>
      <c r="D67" s="149" t="s">
        <v>376</v>
      </c>
      <c r="E67" s="150"/>
      <c r="F67" s="150"/>
      <c r="G67" s="150"/>
      <c r="H67" s="150"/>
      <c r="I67" s="150"/>
      <c r="J67" s="151">
        <f>J147</f>
        <v>0</v>
      </c>
      <c r="K67" s="99"/>
      <c r="L67" s="152"/>
    </row>
    <row r="68" spans="2:12" s="10" customFormat="1" ht="19.9" customHeight="1">
      <c r="B68" s="148"/>
      <c r="C68" s="99"/>
      <c r="D68" s="149" t="s">
        <v>122</v>
      </c>
      <c r="E68" s="150"/>
      <c r="F68" s="150"/>
      <c r="G68" s="150"/>
      <c r="H68" s="150"/>
      <c r="I68" s="150"/>
      <c r="J68" s="151">
        <f>J159</f>
        <v>0</v>
      </c>
      <c r="K68" s="99"/>
      <c r="L68" s="152"/>
    </row>
    <row r="69" spans="2:12" s="10" customFormat="1" ht="19.9" customHeight="1">
      <c r="B69" s="148"/>
      <c r="C69" s="99"/>
      <c r="D69" s="149" t="s">
        <v>123</v>
      </c>
      <c r="E69" s="150"/>
      <c r="F69" s="150"/>
      <c r="G69" s="150"/>
      <c r="H69" s="150"/>
      <c r="I69" s="150"/>
      <c r="J69" s="151">
        <f>J180</f>
        <v>0</v>
      </c>
      <c r="K69" s="99"/>
      <c r="L69" s="152"/>
    </row>
    <row r="70" spans="2:12" s="9" customFormat="1" ht="24.95" customHeight="1">
      <c r="B70" s="142"/>
      <c r="C70" s="143"/>
      <c r="D70" s="144" t="s">
        <v>124</v>
      </c>
      <c r="E70" s="145"/>
      <c r="F70" s="145"/>
      <c r="G70" s="145"/>
      <c r="H70" s="145"/>
      <c r="I70" s="145"/>
      <c r="J70" s="146">
        <f>J193</f>
        <v>0</v>
      </c>
      <c r="K70" s="143"/>
      <c r="L70" s="147"/>
    </row>
    <row r="71" spans="2:12" s="10" customFormat="1" ht="19.9" customHeight="1">
      <c r="B71" s="148"/>
      <c r="C71" s="99"/>
      <c r="D71" s="149" t="s">
        <v>930</v>
      </c>
      <c r="E71" s="150"/>
      <c r="F71" s="150"/>
      <c r="G71" s="150"/>
      <c r="H71" s="150"/>
      <c r="I71" s="150"/>
      <c r="J71" s="151">
        <f>J194</f>
        <v>0</v>
      </c>
      <c r="K71" s="99"/>
      <c r="L71" s="152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130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94" t="str">
        <f>E7</f>
        <v>Snížení energetické náročnosti průmyslového objektu, Hala 2, parc.č. 2119/11 a 2119/12 k.ú.Chomutov</v>
      </c>
      <c r="F81" s="395"/>
      <c r="G81" s="395"/>
      <c r="H81" s="395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113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394" t="s">
        <v>114</v>
      </c>
      <c r="F83" s="396"/>
      <c r="G83" s="396"/>
      <c r="H83" s="396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115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8" t="str">
        <f>E11</f>
        <v>01.4 - Dešťová kanalizace</v>
      </c>
      <c r="F85" s="396"/>
      <c r="G85" s="396"/>
      <c r="H85" s="396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22</v>
      </c>
      <c r="D87" s="38"/>
      <c r="E87" s="38"/>
      <c r="F87" s="29" t="str">
        <f>F14</f>
        <v>parc.č. 2119/11 a 2119/12 k.ú.Chomutov</v>
      </c>
      <c r="G87" s="38"/>
      <c r="H87" s="38"/>
      <c r="I87" s="31" t="s">
        <v>24</v>
      </c>
      <c r="J87" s="61" t="str">
        <f>IF(J14="","",J14)</f>
        <v>17. 8. 2020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7" customHeight="1">
      <c r="A89" s="36"/>
      <c r="B89" s="37"/>
      <c r="C89" s="31" t="s">
        <v>26</v>
      </c>
      <c r="D89" s="38"/>
      <c r="E89" s="38"/>
      <c r="F89" s="29" t="str">
        <f>E17</f>
        <v>RT steel s.r.o.</v>
      </c>
      <c r="G89" s="38"/>
      <c r="H89" s="38"/>
      <c r="I89" s="31" t="s">
        <v>32</v>
      </c>
      <c r="J89" s="34" t="str">
        <f>E23</f>
        <v>KAP ATELIER s.r.o.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30</v>
      </c>
      <c r="D90" s="38"/>
      <c r="E90" s="38"/>
      <c r="F90" s="29" t="str">
        <f>IF(E20="","",E20)</f>
        <v>Vyplň údaj</v>
      </c>
      <c r="G90" s="38"/>
      <c r="H90" s="38"/>
      <c r="I90" s="31" t="s">
        <v>35</v>
      </c>
      <c r="J90" s="34" t="str">
        <f>E26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53"/>
      <c r="B92" s="154"/>
      <c r="C92" s="155" t="s">
        <v>131</v>
      </c>
      <c r="D92" s="156" t="s">
        <v>58</v>
      </c>
      <c r="E92" s="156" t="s">
        <v>54</v>
      </c>
      <c r="F92" s="156" t="s">
        <v>55</v>
      </c>
      <c r="G92" s="156" t="s">
        <v>132</v>
      </c>
      <c r="H92" s="156" t="s">
        <v>133</v>
      </c>
      <c r="I92" s="156" t="s">
        <v>134</v>
      </c>
      <c r="J92" s="156" t="s">
        <v>119</v>
      </c>
      <c r="K92" s="157" t="s">
        <v>135</v>
      </c>
      <c r="L92" s="158"/>
      <c r="M92" s="70" t="s">
        <v>21</v>
      </c>
      <c r="N92" s="71" t="s">
        <v>43</v>
      </c>
      <c r="O92" s="71" t="s">
        <v>136</v>
      </c>
      <c r="P92" s="71" t="s">
        <v>137</v>
      </c>
      <c r="Q92" s="71" t="s">
        <v>138</v>
      </c>
      <c r="R92" s="71" t="s">
        <v>139</v>
      </c>
      <c r="S92" s="71" t="s">
        <v>140</v>
      </c>
      <c r="T92" s="72" t="s">
        <v>141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3" s="2" customFormat="1" ht="22.9" customHeight="1">
      <c r="A93" s="36"/>
      <c r="B93" s="37"/>
      <c r="C93" s="77" t="s">
        <v>142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P94+P193</f>
        <v>0</v>
      </c>
      <c r="Q93" s="74"/>
      <c r="R93" s="161">
        <f>R94+R193</f>
        <v>24.136026360599995</v>
      </c>
      <c r="S93" s="74"/>
      <c r="T93" s="162">
        <f>T94+T193</f>
        <v>4.387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120</v>
      </c>
      <c r="BK93" s="163">
        <f>BK94+BK193</f>
        <v>0</v>
      </c>
    </row>
    <row r="94" spans="2:63" s="12" customFormat="1" ht="25.9" customHeight="1">
      <c r="B94" s="164"/>
      <c r="C94" s="165"/>
      <c r="D94" s="166" t="s">
        <v>72</v>
      </c>
      <c r="E94" s="167" t="s">
        <v>143</v>
      </c>
      <c r="F94" s="167" t="s">
        <v>144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P95+P142+P147+P159+P180</f>
        <v>0</v>
      </c>
      <c r="Q94" s="172"/>
      <c r="R94" s="173">
        <f>R95+R142+R147+R159+R180</f>
        <v>23.818571660599996</v>
      </c>
      <c r="S94" s="172"/>
      <c r="T94" s="174">
        <f>T95+T142+T147+T159+T180</f>
        <v>4.387</v>
      </c>
      <c r="AR94" s="175" t="s">
        <v>80</v>
      </c>
      <c r="AT94" s="176" t="s">
        <v>72</v>
      </c>
      <c r="AU94" s="176" t="s">
        <v>73</v>
      </c>
      <c r="AY94" s="175" t="s">
        <v>145</v>
      </c>
      <c r="BK94" s="177">
        <f>BK95+BK142+BK147+BK159+BK180</f>
        <v>0</v>
      </c>
    </row>
    <row r="95" spans="2:63" s="12" customFormat="1" ht="22.9" customHeight="1">
      <c r="B95" s="164"/>
      <c r="C95" s="165"/>
      <c r="D95" s="166" t="s">
        <v>72</v>
      </c>
      <c r="E95" s="178" t="s">
        <v>80</v>
      </c>
      <c r="F95" s="178" t="s">
        <v>384</v>
      </c>
      <c r="G95" s="165"/>
      <c r="H95" s="165"/>
      <c r="I95" s="168"/>
      <c r="J95" s="179">
        <f>BK95</f>
        <v>0</v>
      </c>
      <c r="K95" s="165"/>
      <c r="L95" s="170"/>
      <c r="M95" s="171"/>
      <c r="N95" s="172"/>
      <c r="O95" s="172"/>
      <c r="P95" s="173">
        <f>SUM(P96:P141)</f>
        <v>0</v>
      </c>
      <c r="Q95" s="172"/>
      <c r="R95" s="173">
        <f>SUM(R96:R141)</f>
        <v>18.299999999999997</v>
      </c>
      <c r="S95" s="172"/>
      <c r="T95" s="174">
        <f>SUM(T96:T141)</f>
        <v>1.027</v>
      </c>
      <c r="AR95" s="175" t="s">
        <v>80</v>
      </c>
      <c r="AT95" s="176" t="s">
        <v>72</v>
      </c>
      <c r="AU95" s="176" t="s">
        <v>80</v>
      </c>
      <c r="AY95" s="175" t="s">
        <v>145</v>
      </c>
      <c r="BK95" s="177">
        <f>SUM(BK96:BK141)</f>
        <v>0</v>
      </c>
    </row>
    <row r="96" spans="1:65" s="2" customFormat="1" ht="24.2" customHeight="1">
      <c r="A96" s="36"/>
      <c r="B96" s="37"/>
      <c r="C96" s="180" t="s">
        <v>80</v>
      </c>
      <c r="D96" s="180" t="s">
        <v>148</v>
      </c>
      <c r="E96" s="181" t="s">
        <v>931</v>
      </c>
      <c r="F96" s="182" t="s">
        <v>932</v>
      </c>
      <c r="G96" s="183" t="s">
        <v>173</v>
      </c>
      <c r="H96" s="184">
        <v>3.25</v>
      </c>
      <c r="I96" s="185"/>
      <c r="J96" s="186">
        <f>ROUND(I96*H96,2)</f>
        <v>0</v>
      </c>
      <c r="K96" s="182" t="s">
        <v>152</v>
      </c>
      <c r="L96" s="41"/>
      <c r="M96" s="187" t="s">
        <v>21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0.316</v>
      </c>
      <c r="T96" s="190">
        <f>S96*H96</f>
        <v>1.027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82</v>
      </c>
      <c r="AY96" s="19" t="s">
        <v>145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153</v>
      </c>
      <c r="BM96" s="191" t="s">
        <v>933</v>
      </c>
    </row>
    <row r="97" spans="2:51" s="15" customFormat="1" ht="11.25">
      <c r="B97" s="216"/>
      <c r="C97" s="217"/>
      <c r="D97" s="195" t="s">
        <v>155</v>
      </c>
      <c r="E97" s="218" t="s">
        <v>21</v>
      </c>
      <c r="F97" s="219" t="s">
        <v>95</v>
      </c>
      <c r="G97" s="217"/>
      <c r="H97" s="218" t="s">
        <v>21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155</v>
      </c>
      <c r="AU97" s="225" t="s">
        <v>82</v>
      </c>
      <c r="AV97" s="15" t="s">
        <v>80</v>
      </c>
      <c r="AW97" s="15" t="s">
        <v>34</v>
      </c>
      <c r="AX97" s="15" t="s">
        <v>73</v>
      </c>
      <c r="AY97" s="225" t="s">
        <v>145</v>
      </c>
    </row>
    <row r="98" spans="2:51" s="13" customFormat="1" ht="11.25">
      <c r="B98" s="193"/>
      <c r="C98" s="194"/>
      <c r="D98" s="195" t="s">
        <v>155</v>
      </c>
      <c r="E98" s="196" t="s">
        <v>21</v>
      </c>
      <c r="F98" s="197" t="s">
        <v>934</v>
      </c>
      <c r="G98" s="194"/>
      <c r="H98" s="198">
        <v>3.25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155</v>
      </c>
      <c r="AU98" s="204" t="s">
        <v>82</v>
      </c>
      <c r="AV98" s="13" t="s">
        <v>82</v>
      </c>
      <c r="AW98" s="13" t="s">
        <v>34</v>
      </c>
      <c r="AX98" s="13" t="s">
        <v>73</v>
      </c>
      <c r="AY98" s="204" t="s">
        <v>145</v>
      </c>
    </row>
    <row r="99" spans="2:51" s="14" customFormat="1" ht="11.25">
      <c r="B99" s="205"/>
      <c r="C99" s="206"/>
      <c r="D99" s="195" t="s">
        <v>155</v>
      </c>
      <c r="E99" s="207" t="s">
        <v>21</v>
      </c>
      <c r="F99" s="208" t="s">
        <v>157</v>
      </c>
      <c r="G99" s="206"/>
      <c r="H99" s="209">
        <v>3.25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155</v>
      </c>
      <c r="AU99" s="215" t="s">
        <v>82</v>
      </c>
      <c r="AV99" s="14" t="s">
        <v>153</v>
      </c>
      <c r="AW99" s="14" t="s">
        <v>34</v>
      </c>
      <c r="AX99" s="14" t="s">
        <v>80</v>
      </c>
      <c r="AY99" s="215" t="s">
        <v>145</v>
      </c>
    </row>
    <row r="100" spans="1:65" s="2" customFormat="1" ht="24.2" customHeight="1">
      <c r="A100" s="36"/>
      <c r="B100" s="37"/>
      <c r="C100" s="180" t="s">
        <v>82</v>
      </c>
      <c r="D100" s="180" t="s">
        <v>148</v>
      </c>
      <c r="E100" s="181" t="s">
        <v>935</v>
      </c>
      <c r="F100" s="182" t="s">
        <v>936</v>
      </c>
      <c r="G100" s="183" t="s">
        <v>412</v>
      </c>
      <c r="H100" s="184">
        <v>3.25</v>
      </c>
      <c r="I100" s="185"/>
      <c r="J100" s="186">
        <f>ROUND(I100*H100,2)</f>
        <v>0</v>
      </c>
      <c r="K100" s="182" t="s">
        <v>152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82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937</v>
      </c>
    </row>
    <row r="101" spans="2:51" s="15" customFormat="1" ht="11.25">
      <c r="B101" s="216"/>
      <c r="C101" s="217"/>
      <c r="D101" s="195" t="s">
        <v>155</v>
      </c>
      <c r="E101" s="218" t="s">
        <v>21</v>
      </c>
      <c r="F101" s="219" t="s">
        <v>95</v>
      </c>
      <c r="G101" s="217"/>
      <c r="H101" s="218" t="s">
        <v>21</v>
      </c>
      <c r="I101" s="220"/>
      <c r="J101" s="217"/>
      <c r="K101" s="217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155</v>
      </c>
      <c r="AU101" s="225" t="s">
        <v>82</v>
      </c>
      <c r="AV101" s="15" t="s">
        <v>80</v>
      </c>
      <c r="AW101" s="15" t="s">
        <v>34</v>
      </c>
      <c r="AX101" s="15" t="s">
        <v>73</v>
      </c>
      <c r="AY101" s="225" t="s">
        <v>145</v>
      </c>
    </row>
    <row r="102" spans="2:51" s="13" customFormat="1" ht="11.25">
      <c r="B102" s="193"/>
      <c r="C102" s="194"/>
      <c r="D102" s="195" t="s">
        <v>155</v>
      </c>
      <c r="E102" s="196" t="s">
        <v>21</v>
      </c>
      <c r="F102" s="197" t="s">
        <v>938</v>
      </c>
      <c r="G102" s="194"/>
      <c r="H102" s="198">
        <v>3.25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155</v>
      </c>
      <c r="AU102" s="204" t="s">
        <v>82</v>
      </c>
      <c r="AV102" s="13" t="s">
        <v>82</v>
      </c>
      <c r="AW102" s="13" t="s">
        <v>34</v>
      </c>
      <c r="AX102" s="13" t="s">
        <v>73</v>
      </c>
      <c r="AY102" s="204" t="s">
        <v>145</v>
      </c>
    </row>
    <row r="103" spans="2:51" s="14" customFormat="1" ht="11.25">
      <c r="B103" s="205"/>
      <c r="C103" s="206"/>
      <c r="D103" s="195" t="s">
        <v>155</v>
      </c>
      <c r="E103" s="207" t="s">
        <v>21</v>
      </c>
      <c r="F103" s="208" t="s">
        <v>157</v>
      </c>
      <c r="G103" s="206"/>
      <c r="H103" s="209">
        <v>3.25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155</v>
      </c>
      <c r="AU103" s="215" t="s">
        <v>82</v>
      </c>
      <c r="AV103" s="14" t="s">
        <v>153</v>
      </c>
      <c r="AW103" s="14" t="s">
        <v>34</v>
      </c>
      <c r="AX103" s="14" t="s">
        <v>80</v>
      </c>
      <c r="AY103" s="215" t="s">
        <v>145</v>
      </c>
    </row>
    <row r="104" spans="1:65" s="2" customFormat="1" ht="14.45" customHeight="1">
      <c r="A104" s="36"/>
      <c r="B104" s="37"/>
      <c r="C104" s="180" t="s">
        <v>162</v>
      </c>
      <c r="D104" s="180" t="s">
        <v>148</v>
      </c>
      <c r="E104" s="181" t="s">
        <v>939</v>
      </c>
      <c r="F104" s="182" t="s">
        <v>940</v>
      </c>
      <c r="G104" s="183" t="s">
        <v>412</v>
      </c>
      <c r="H104" s="184">
        <v>7</v>
      </c>
      <c r="I104" s="185"/>
      <c r="J104" s="186">
        <f>ROUND(I104*H104,2)</f>
        <v>0</v>
      </c>
      <c r="K104" s="182" t="s">
        <v>152</v>
      </c>
      <c r="L104" s="41"/>
      <c r="M104" s="187" t="s">
        <v>21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82</v>
      </c>
      <c r="AY104" s="19" t="s">
        <v>145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153</v>
      </c>
      <c r="BM104" s="191" t="s">
        <v>941</v>
      </c>
    </row>
    <row r="105" spans="2:51" s="15" customFormat="1" ht="11.25">
      <c r="B105" s="216"/>
      <c r="C105" s="217"/>
      <c r="D105" s="195" t="s">
        <v>155</v>
      </c>
      <c r="E105" s="218" t="s">
        <v>21</v>
      </c>
      <c r="F105" s="219" t="s">
        <v>95</v>
      </c>
      <c r="G105" s="217"/>
      <c r="H105" s="218" t="s">
        <v>21</v>
      </c>
      <c r="I105" s="220"/>
      <c r="J105" s="217"/>
      <c r="K105" s="217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155</v>
      </c>
      <c r="AU105" s="225" t="s">
        <v>82</v>
      </c>
      <c r="AV105" s="15" t="s">
        <v>80</v>
      </c>
      <c r="AW105" s="15" t="s">
        <v>34</v>
      </c>
      <c r="AX105" s="15" t="s">
        <v>73</v>
      </c>
      <c r="AY105" s="225" t="s">
        <v>145</v>
      </c>
    </row>
    <row r="106" spans="2:51" s="13" customFormat="1" ht="11.25">
      <c r="B106" s="193"/>
      <c r="C106" s="194"/>
      <c r="D106" s="195" t="s">
        <v>155</v>
      </c>
      <c r="E106" s="196" t="s">
        <v>21</v>
      </c>
      <c r="F106" s="197" t="s">
        <v>942</v>
      </c>
      <c r="G106" s="194"/>
      <c r="H106" s="198">
        <v>7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155</v>
      </c>
      <c r="AU106" s="204" t="s">
        <v>82</v>
      </c>
      <c r="AV106" s="13" t="s">
        <v>82</v>
      </c>
      <c r="AW106" s="13" t="s">
        <v>34</v>
      </c>
      <c r="AX106" s="13" t="s">
        <v>73</v>
      </c>
      <c r="AY106" s="204" t="s">
        <v>145</v>
      </c>
    </row>
    <row r="107" spans="2:51" s="14" customFormat="1" ht="11.25">
      <c r="B107" s="205"/>
      <c r="C107" s="206"/>
      <c r="D107" s="195" t="s">
        <v>155</v>
      </c>
      <c r="E107" s="207" t="s">
        <v>21</v>
      </c>
      <c r="F107" s="208" t="s">
        <v>157</v>
      </c>
      <c r="G107" s="206"/>
      <c r="H107" s="209">
        <v>7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155</v>
      </c>
      <c r="AU107" s="215" t="s">
        <v>82</v>
      </c>
      <c r="AV107" s="14" t="s">
        <v>153</v>
      </c>
      <c r="AW107" s="14" t="s">
        <v>34</v>
      </c>
      <c r="AX107" s="14" t="s">
        <v>80</v>
      </c>
      <c r="AY107" s="215" t="s">
        <v>145</v>
      </c>
    </row>
    <row r="108" spans="1:65" s="2" customFormat="1" ht="24.2" customHeight="1">
      <c r="A108" s="36"/>
      <c r="B108" s="37"/>
      <c r="C108" s="180" t="s">
        <v>153</v>
      </c>
      <c r="D108" s="180" t="s">
        <v>148</v>
      </c>
      <c r="E108" s="181" t="s">
        <v>943</v>
      </c>
      <c r="F108" s="182" t="s">
        <v>944</v>
      </c>
      <c r="G108" s="183" t="s">
        <v>412</v>
      </c>
      <c r="H108" s="184">
        <v>7</v>
      </c>
      <c r="I108" s="185"/>
      <c r="J108" s="186">
        <f aca="true" t="shared" si="0" ref="J108:J113">ROUND(I108*H108,2)</f>
        <v>0</v>
      </c>
      <c r="K108" s="182" t="s">
        <v>152</v>
      </c>
      <c r="L108" s="41"/>
      <c r="M108" s="187" t="s">
        <v>21</v>
      </c>
      <c r="N108" s="188" t="s">
        <v>44</v>
      </c>
      <c r="O108" s="66"/>
      <c r="P108" s="189">
        <f aca="true" t="shared" si="1" ref="P108:P113">O108*H108</f>
        <v>0</v>
      </c>
      <c r="Q108" s="189">
        <v>0</v>
      </c>
      <c r="R108" s="189">
        <f aca="true" t="shared" si="2" ref="R108:R113">Q108*H108</f>
        <v>0</v>
      </c>
      <c r="S108" s="189">
        <v>0</v>
      </c>
      <c r="T108" s="190">
        <f aca="true" t="shared" si="3" ref="T108:T113"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82</v>
      </c>
      <c r="AY108" s="19" t="s">
        <v>145</v>
      </c>
      <c r="BE108" s="192">
        <f aca="true" t="shared" si="4" ref="BE108:BE113">IF(N108="základní",J108,0)</f>
        <v>0</v>
      </c>
      <c r="BF108" s="192">
        <f aca="true" t="shared" si="5" ref="BF108:BF113">IF(N108="snížená",J108,0)</f>
        <v>0</v>
      </c>
      <c r="BG108" s="192">
        <f aca="true" t="shared" si="6" ref="BG108:BG113">IF(N108="zákl. přenesená",J108,0)</f>
        <v>0</v>
      </c>
      <c r="BH108" s="192">
        <f aca="true" t="shared" si="7" ref="BH108:BH113">IF(N108="sníž. přenesená",J108,0)</f>
        <v>0</v>
      </c>
      <c r="BI108" s="192">
        <f aca="true" t="shared" si="8" ref="BI108:BI113">IF(N108="nulová",J108,0)</f>
        <v>0</v>
      </c>
      <c r="BJ108" s="19" t="s">
        <v>80</v>
      </c>
      <c r="BK108" s="192">
        <f aca="true" t="shared" si="9" ref="BK108:BK113">ROUND(I108*H108,2)</f>
        <v>0</v>
      </c>
      <c r="BL108" s="19" t="s">
        <v>153</v>
      </c>
      <c r="BM108" s="191" t="s">
        <v>945</v>
      </c>
    </row>
    <row r="109" spans="1:65" s="2" customFormat="1" ht="37.9" customHeight="1">
      <c r="A109" s="36"/>
      <c r="B109" s="37"/>
      <c r="C109" s="180" t="s">
        <v>170</v>
      </c>
      <c r="D109" s="180" t="s">
        <v>148</v>
      </c>
      <c r="E109" s="181" t="s">
        <v>946</v>
      </c>
      <c r="F109" s="182" t="s">
        <v>947</v>
      </c>
      <c r="G109" s="183" t="s">
        <v>412</v>
      </c>
      <c r="H109" s="184">
        <v>7</v>
      </c>
      <c r="I109" s="185"/>
      <c r="J109" s="186">
        <f t="shared" si="0"/>
        <v>0</v>
      </c>
      <c r="K109" s="182" t="s">
        <v>152</v>
      </c>
      <c r="L109" s="41"/>
      <c r="M109" s="187" t="s">
        <v>21</v>
      </c>
      <c r="N109" s="188" t="s">
        <v>44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82</v>
      </c>
      <c r="AY109" s="19" t="s">
        <v>145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80</v>
      </c>
      <c r="BK109" s="192">
        <f t="shared" si="9"/>
        <v>0</v>
      </c>
      <c r="BL109" s="19" t="s">
        <v>153</v>
      </c>
      <c r="BM109" s="191" t="s">
        <v>948</v>
      </c>
    </row>
    <row r="110" spans="1:65" s="2" customFormat="1" ht="24.2" customHeight="1">
      <c r="A110" s="36"/>
      <c r="B110" s="37"/>
      <c r="C110" s="180" t="s">
        <v>186</v>
      </c>
      <c r="D110" s="180" t="s">
        <v>148</v>
      </c>
      <c r="E110" s="181" t="s">
        <v>949</v>
      </c>
      <c r="F110" s="182" t="s">
        <v>950</v>
      </c>
      <c r="G110" s="183" t="s">
        <v>412</v>
      </c>
      <c r="H110" s="184">
        <v>10.25</v>
      </c>
      <c r="I110" s="185"/>
      <c r="J110" s="186">
        <f t="shared" si="0"/>
        <v>0</v>
      </c>
      <c r="K110" s="182" t="s">
        <v>152</v>
      </c>
      <c r="L110" s="41"/>
      <c r="M110" s="187" t="s">
        <v>21</v>
      </c>
      <c r="N110" s="188" t="s">
        <v>44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82</v>
      </c>
      <c r="AY110" s="19" t="s">
        <v>145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80</v>
      </c>
      <c r="BK110" s="192">
        <f t="shared" si="9"/>
        <v>0</v>
      </c>
      <c r="BL110" s="19" t="s">
        <v>153</v>
      </c>
      <c r="BM110" s="191" t="s">
        <v>951</v>
      </c>
    </row>
    <row r="111" spans="1:65" s="2" customFormat="1" ht="24.2" customHeight="1">
      <c r="A111" s="36"/>
      <c r="B111" s="37"/>
      <c r="C111" s="180" t="s">
        <v>193</v>
      </c>
      <c r="D111" s="180" t="s">
        <v>148</v>
      </c>
      <c r="E111" s="181" t="s">
        <v>952</v>
      </c>
      <c r="F111" s="182" t="s">
        <v>953</v>
      </c>
      <c r="G111" s="183" t="s">
        <v>412</v>
      </c>
      <c r="H111" s="184">
        <v>10.25</v>
      </c>
      <c r="I111" s="185"/>
      <c r="J111" s="186">
        <f t="shared" si="0"/>
        <v>0</v>
      </c>
      <c r="K111" s="182" t="s">
        <v>152</v>
      </c>
      <c r="L111" s="41"/>
      <c r="M111" s="187" t="s">
        <v>21</v>
      </c>
      <c r="N111" s="188" t="s">
        <v>44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82</v>
      </c>
      <c r="AY111" s="19" t="s">
        <v>145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80</v>
      </c>
      <c r="BK111" s="192">
        <f t="shared" si="9"/>
        <v>0</v>
      </c>
      <c r="BL111" s="19" t="s">
        <v>153</v>
      </c>
      <c r="BM111" s="191" t="s">
        <v>954</v>
      </c>
    </row>
    <row r="112" spans="1:65" s="2" customFormat="1" ht="14.45" customHeight="1">
      <c r="A112" s="36"/>
      <c r="B112" s="37"/>
      <c r="C112" s="180" t="s">
        <v>200</v>
      </c>
      <c r="D112" s="180" t="s">
        <v>148</v>
      </c>
      <c r="E112" s="181" t="s">
        <v>955</v>
      </c>
      <c r="F112" s="182" t="s">
        <v>956</v>
      </c>
      <c r="G112" s="183" t="s">
        <v>412</v>
      </c>
      <c r="H112" s="184">
        <v>10.25</v>
      </c>
      <c r="I112" s="185"/>
      <c r="J112" s="186">
        <f t="shared" si="0"/>
        <v>0</v>
      </c>
      <c r="K112" s="182" t="s">
        <v>152</v>
      </c>
      <c r="L112" s="41"/>
      <c r="M112" s="187" t="s">
        <v>21</v>
      </c>
      <c r="N112" s="188" t="s">
        <v>44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82</v>
      </c>
      <c r="AY112" s="19" t="s">
        <v>145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80</v>
      </c>
      <c r="BK112" s="192">
        <f t="shared" si="9"/>
        <v>0</v>
      </c>
      <c r="BL112" s="19" t="s">
        <v>153</v>
      </c>
      <c r="BM112" s="191" t="s">
        <v>957</v>
      </c>
    </row>
    <row r="113" spans="1:65" s="2" customFormat="1" ht="24.2" customHeight="1">
      <c r="A113" s="36"/>
      <c r="B113" s="37"/>
      <c r="C113" s="180" t="s">
        <v>146</v>
      </c>
      <c r="D113" s="180" t="s">
        <v>148</v>
      </c>
      <c r="E113" s="181" t="s">
        <v>958</v>
      </c>
      <c r="F113" s="182" t="s">
        <v>544</v>
      </c>
      <c r="G113" s="183" t="s">
        <v>215</v>
      </c>
      <c r="H113" s="184">
        <v>18.45</v>
      </c>
      <c r="I113" s="185"/>
      <c r="J113" s="186">
        <f t="shared" si="0"/>
        <v>0</v>
      </c>
      <c r="K113" s="182" t="s">
        <v>152</v>
      </c>
      <c r="L113" s="41"/>
      <c r="M113" s="187" t="s">
        <v>21</v>
      </c>
      <c r="N113" s="188" t="s">
        <v>44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82</v>
      </c>
      <c r="AY113" s="19" t="s">
        <v>145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80</v>
      </c>
      <c r="BK113" s="192">
        <f t="shared" si="9"/>
        <v>0</v>
      </c>
      <c r="BL113" s="19" t="s">
        <v>153</v>
      </c>
      <c r="BM113" s="191" t="s">
        <v>959</v>
      </c>
    </row>
    <row r="114" spans="2:51" s="13" customFormat="1" ht="11.25">
      <c r="B114" s="193"/>
      <c r="C114" s="194"/>
      <c r="D114" s="195" t="s">
        <v>155</v>
      </c>
      <c r="E114" s="194"/>
      <c r="F114" s="197" t="s">
        <v>960</v>
      </c>
      <c r="G114" s="194"/>
      <c r="H114" s="198">
        <v>18.45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155</v>
      </c>
      <c r="AU114" s="204" t="s">
        <v>82</v>
      </c>
      <c r="AV114" s="13" t="s">
        <v>82</v>
      </c>
      <c r="AW114" s="13" t="s">
        <v>4</v>
      </c>
      <c r="AX114" s="13" t="s">
        <v>80</v>
      </c>
      <c r="AY114" s="204" t="s">
        <v>145</v>
      </c>
    </row>
    <row r="115" spans="1:65" s="2" customFormat="1" ht="24.2" customHeight="1">
      <c r="A115" s="36"/>
      <c r="B115" s="37"/>
      <c r="C115" s="180" t="s">
        <v>217</v>
      </c>
      <c r="D115" s="180" t="s">
        <v>148</v>
      </c>
      <c r="E115" s="181" t="s">
        <v>961</v>
      </c>
      <c r="F115" s="182" t="s">
        <v>962</v>
      </c>
      <c r="G115" s="183" t="s">
        <v>412</v>
      </c>
      <c r="H115" s="184">
        <v>0.765</v>
      </c>
      <c r="I115" s="185"/>
      <c r="J115" s="186">
        <f>ROUND(I115*H115,2)</f>
        <v>0</v>
      </c>
      <c r="K115" s="182" t="s">
        <v>152</v>
      </c>
      <c r="L115" s="41"/>
      <c r="M115" s="187" t="s">
        <v>21</v>
      </c>
      <c r="N115" s="188" t="s">
        <v>44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153</v>
      </c>
      <c r="AT115" s="191" t="s">
        <v>148</v>
      </c>
      <c r="AU115" s="191" t="s">
        <v>82</v>
      </c>
      <c r="AY115" s="19" t="s">
        <v>145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80</v>
      </c>
      <c r="BK115" s="192">
        <f>ROUND(I115*H115,2)</f>
        <v>0</v>
      </c>
      <c r="BL115" s="19" t="s">
        <v>153</v>
      </c>
      <c r="BM115" s="191" t="s">
        <v>963</v>
      </c>
    </row>
    <row r="116" spans="2:51" s="13" customFormat="1" ht="11.25">
      <c r="B116" s="193"/>
      <c r="C116" s="194"/>
      <c r="D116" s="195" t="s">
        <v>155</v>
      </c>
      <c r="E116" s="196" t="s">
        <v>21</v>
      </c>
      <c r="F116" s="197" t="s">
        <v>964</v>
      </c>
      <c r="G116" s="194"/>
      <c r="H116" s="198">
        <v>10.25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155</v>
      </c>
      <c r="AU116" s="204" t="s">
        <v>82</v>
      </c>
      <c r="AV116" s="13" t="s">
        <v>82</v>
      </c>
      <c r="AW116" s="13" t="s">
        <v>34</v>
      </c>
      <c r="AX116" s="13" t="s">
        <v>73</v>
      </c>
      <c r="AY116" s="204" t="s">
        <v>145</v>
      </c>
    </row>
    <row r="117" spans="2:51" s="13" customFormat="1" ht="11.25">
      <c r="B117" s="193"/>
      <c r="C117" s="194"/>
      <c r="D117" s="195" t="s">
        <v>155</v>
      </c>
      <c r="E117" s="196" t="s">
        <v>21</v>
      </c>
      <c r="F117" s="197" t="s">
        <v>965</v>
      </c>
      <c r="G117" s="194"/>
      <c r="H117" s="198">
        <v>-1.1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155</v>
      </c>
      <c r="AU117" s="204" t="s">
        <v>82</v>
      </c>
      <c r="AV117" s="13" t="s">
        <v>82</v>
      </c>
      <c r="AW117" s="13" t="s">
        <v>34</v>
      </c>
      <c r="AX117" s="13" t="s">
        <v>73</v>
      </c>
      <c r="AY117" s="204" t="s">
        <v>145</v>
      </c>
    </row>
    <row r="118" spans="2:51" s="13" customFormat="1" ht="11.25">
      <c r="B118" s="193"/>
      <c r="C118" s="194"/>
      <c r="D118" s="195" t="s">
        <v>155</v>
      </c>
      <c r="E118" s="196" t="s">
        <v>21</v>
      </c>
      <c r="F118" s="197" t="s">
        <v>966</v>
      </c>
      <c r="G118" s="194"/>
      <c r="H118" s="198">
        <v>-5.06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155</v>
      </c>
      <c r="AU118" s="204" t="s">
        <v>82</v>
      </c>
      <c r="AV118" s="13" t="s">
        <v>82</v>
      </c>
      <c r="AW118" s="13" t="s">
        <v>34</v>
      </c>
      <c r="AX118" s="13" t="s">
        <v>73</v>
      </c>
      <c r="AY118" s="204" t="s">
        <v>145</v>
      </c>
    </row>
    <row r="119" spans="2:51" s="13" customFormat="1" ht="11.25">
      <c r="B119" s="193"/>
      <c r="C119" s="194"/>
      <c r="D119" s="195" t="s">
        <v>155</v>
      </c>
      <c r="E119" s="196" t="s">
        <v>21</v>
      </c>
      <c r="F119" s="197" t="s">
        <v>967</v>
      </c>
      <c r="G119" s="194"/>
      <c r="H119" s="198">
        <v>-3.325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155</v>
      </c>
      <c r="AU119" s="204" t="s">
        <v>82</v>
      </c>
      <c r="AV119" s="13" t="s">
        <v>82</v>
      </c>
      <c r="AW119" s="13" t="s">
        <v>34</v>
      </c>
      <c r="AX119" s="13" t="s">
        <v>73</v>
      </c>
      <c r="AY119" s="204" t="s">
        <v>145</v>
      </c>
    </row>
    <row r="120" spans="2:51" s="14" customFormat="1" ht="11.25">
      <c r="B120" s="205"/>
      <c r="C120" s="206"/>
      <c r="D120" s="195" t="s">
        <v>155</v>
      </c>
      <c r="E120" s="207" t="s">
        <v>21</v>
      </c>
      <c r="F120" s="208" t="s">
        <v>157</v>
      </c>
      <c r="G120" s="206"/>
      <c r="H120" s="209">
        <v>0.765000000000001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155</v>
      </c>
      <c r="AU120" s="215" t="s">
        <v>82</v>
      </c>
      <c r="AV120" s="14" t="s">
        <v>153</v>
      </c>
      <c r="AW120" s="14" t="s">
        <v>34</v>
      </c>
      <c r="AX120" s="14" t="s">
        <v>80</v>
      </c>
      <c r="AY120" s="215" t="s">
        <v>145</v>
      </c>
    </row>
    <row r="121" spans="1:65" s="2" customFormat="1" ht="14.45" customHeight="1">
      <c r="A121" s="36"/>
      <c r="B121" s="37"/>
      <c r="C121" s="240" t="s">
        <v>223</v>
      </c>
      <c r="D121" s="240" t="s">
        <v>404</v>
      </c>
      <c r="E121" s="241" t="s">
        <v>968</v>
      </c>
      <c r="F121" s="242" t="s">
        <v>969</v>
      </c>
      <c r="G121" s="243" t="s">
        <v>215</v>
      </c>
      <c r="H121" s="244">
        <v>1.53</v>
      </c>
      <c r="I121" s="245"/>
      <c r="J121" s="246">
        <f>ROUND(I121*H121,2)</f>
        <v>0</v>
      </c>
      <c r="K121" s="242" t="s">
        <v>152</v>
      </c>
      <c r="L121" s="247"/>
      <c r="M121" s="248" t="s">
        <v>21</v>
      </c>
      <c r="N121" s="249" t="s">
        <v>44</v>
      </c>
      <c r="O121" s="66"/>
      <c r="P121" s="189">
        <f>O121*H121</f>
        <v>0</v>
      </c>
      <c r="Q121" s="189">
        <v>1</v>
      </c>
      <c r="R121" s="189">
        <f>Q121*H121</f>
        <v>1.53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200</v>
      </c>
      <c r="AT121" s="191" t="s">
        <v>404</v>
      </c>
      <c r="AU121" s="191" t="s">
        <v>82</v>
      </c>
      <c r="AY121" s="19" t="s">
        <v>145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153</v>
      </c>
      <c r="BM121" s="191" t="s">
        <v>970</v>
      </c>
    </row>
    <row r="122" spans="2:51" s="13" customFormat="1" ht="11.25">
      <c r="B122" s="193"/>
      <c r="C122" s="194"/>
      <c r="D122" s="195" t="s">
        <v>155</v>
      </c>
      <c r="E122" s="194"/>
      <c r="F122" s="197" t="s">
        <v>971</v>
      </c>
      <c r="G122" s="194"/>
      <c r="H122" s="198">
        <v>1.53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155</v>
      </c>
      <c r="AU122" s="204" t="s">
        <v>82</v>
      </c>
      <c r="AV122" s="13" t="s">
        <v>82</v>
      </c>
      <c r="AW122" s="13" t="s">
        <v>4</v>
      </c>
      <c r="AX122" s="13" t="s">
        <v>80</v>
      </c>
      <c r="AY122" s="204" t="s">
        <v>145</v>
      </c>
    </row>
    <row r="123" spans="1:65" s="2" customFormat="1" ht="24.2" customHeight="1">
      <c r="A123" s="36"/>
      <c r="B123" s="37"/>
      <c r="C123" s="180" t="s">
        <v>228</v>
      </c>
      <c r="D123" s="180" t="s">
        <v>148</v>
      </c>
      <c r="E123" s="181" t="s">
        <v>972</v>
      </c>
      <c r="F123" s="182" t="s">
        <v>973</v>
      </c>
      <c r="G123" s="183" t="s">
        <v>412</v>
      </c>
      <c r="H123" s="184">
        <v>3.325</v>
      </c>
      <c r="I123" s="185"/>
      <c r="J123" s="186">
        <f>ROUND(I123*H123,2)</f>
        <v>0</v>
      </c>
      <c r="K123" s="182" t="s">
        <v>152</v>
      </c>
      <c r="L123" s="41"/>
      <c r="M123" s="187" t="s">
        <v>21</v>
      </c>
      <c r="N123" s="188" t="s">
        <v>44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153</v>
      </c>
      <c r="AT123" s="191" t="s">
        <v>148</v>
      </c>
      <c r="AU123" s="191" t="s">
        <v>82</v>
      </c>
      <c r="AY123" s="19" t="s">
        <v>145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153</v>
      </c>
      <c r="BM123" s="191" t="s">
        <v>974</v>
      </c>
    </row>
    <row r="124" spans="2:51" s="15" customFormat="1" ht="11.25">
      <c r="B124" s="216"/>
      <c r="C124" s="217"/>
      <c r="D124" s="195" t="s">
        <v>155</v>
      </c>
      <c r="E124" s="218" t="s">
        <v>21</v>
      </c>
      <c r="F124" s="219" t="s">
        <v>975</v>
      </c>
      <c r="G124" s="217"/>
      <c r="H124" s="218" t="s">
        <v>21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155</v>
      </c>
      <c r="AU124" s="225" t="s">
        <v>82</v>
      </c>
      <c r="AV124" s="15" t="s">
        <v>80</v>
      </c>
      <c r="AW124" s="15" t="s">
        <v>34</v>
      </c>
      <c r="AX124" s="15" t="s">
        <v>73</v>
      </c>
      <c r="AY124" s="225" t="s">
        <v>145</v>
      </c>
    </row>
    <row r="125" spans="2:51" s="13" customFormat="1" ht="11.25">
      <c r="B125" s="193"/>
      <c r="C125" s="194"/>
      <c r="D125" s="195" t="s">
        <v>155</v>
      </c>
      <c r="E125" s="196" t="s">
        <v>21</v>
      </c>
      <c r="F125" s="197" t="s">
        <v>976</v>
      </c>
      <c r="G125" s="194"/>
      <c r="H125" s="198">
        <v>3.325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155</v>
      </c>
      <c r="AU125" s="204" t="s">
        <v>82</v>
      </c>
      <c r="AV125" s="13" t="s">
        <v>82</v>
      </c>
      <c r="AW125" s="13" t="s">
        <v>34</v>
      </c>
      <c r="AX125" s="13" t="s">
        <v>73</v>
      </c>
      <c r="AY125" s="204" t="s">
        <v>145</v>
      </c>
    </row>
    <row r="126" spans="2:51" s="14" customFormat="1" ht="11.25">
      <c r="B126" s="205"/>
      <c r="C126" s="206"/>
      <c r="D126" s="195" t="s">
        <v>155</v>
      </c>
      <c r="E126" s="207" t="s">
        <v>21</v>
      </c>
      <c r="F126" s="208" t="s">
        <v>157</v>
      </c>
      <c r="G126" s="206"/>
      <c r="H126" s="209">
        <v>3.325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155</v>
      </c>
      <c r="AU126" s="215" t="s">
        <v>82</v>
      </c>
      <c r="AV126" s="14" t="s">
        <v>153</v>
      </c>
      <c r="AW126" s="14" t="s">
        <v>34</v>
      </c>
      <c r="AX126" s="14" t="s">
        <v>80</v>
      </c>
      <c r="AY126" s="215" t="s">
        <v>145</v>
      </c>
    </row>
    <row r="127" spans="1:65" s="2" customFormat="1" ht="14.45" customHeight="1">
      <c r="A127" s="36"/>
      <c r="B127" s="37"/>
      <c r="C127" s="240" t="s">
        <v>234</v>
      </c>
      <c r="D127" s="240" t="s">
        <v>404</v>
      </c>
      <c r="E127" s="241" t="s">
        <v>968</v>
      </c>
      <c r="F127" s="242" t="s">
        <v>969</v>
      </c>
      <c r="G127" s="243" t="s">
        <v>215</v>
      </c>
      <c r="H127" s="244">
        <v>6.65</v>
      </c>
      <c r="I127" s="245"/>
      <c r="J127" s="246">
        <f>ROUND(I127*H127,2)</f>
        <v>0</v>
      </c>
      <c r="K127" s="242" t="s">
        <v>152</v>
      </c>
      <c r="L127" s="247"/>
      <c r="M127" s="248" t="s">
        <v>21</v>
      </c>
      <c r="N127" s="249" t="s">
        <v>44</v>
      </c>
      <c r="O127" s="66"/>
      <c r="P127" s="189">
        <f>O127*H127</f>
        <v>0</v>
      </c>
      <c r="Q127" s="189">
        <v>1</v>
      </c>
      <c r="R127" s="189">
        <f>Q127*H127</f>
        <v>6.65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200</v>
      </c>
      <c r="AT127" s="191" t="s">
        <v>404</v>
      </c>
      <c r="AU127" s="191" t="s">
        <v>82</v>
      </c>
      <c r="AY127" s="19" t="s">
        <v>145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153</v>
      </c>
      <c r="BM127" s="191" t="s">
        <v>977</v>
      </c>
    </row>
    <row r="128" spans="2:51" s="13" customFormat="1" ht="11.25">
      <c r="B128" s="193"/>
      <c r="C128" s="194"/>
      <c r="D128" s="195" t="s">
        <v>155</v>
      </c>
      <c r="E128" s="194"/>
      <c r="F128" s="197" t="s">
        <v>978</v>
      </c>
      <c r="G128" s="194"/>
      <c r="H128" s="198">
        <v>6.65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155</v>
      </c>
      <c r="AU128" s="204" t="s">
        <v>82</v>
      </c>
      <c r="AV128" s="13" t="s">
        <v>82</v>
      </c>
      <c r="AW128" s="13" t="s">
        <v>4</v>
      </c>
      <c r="AX128" s="13" t="s">
        <v>80</v>
      </c>
      <c r="AY128" s="204" t="s">
        <v>145</v>
      </c>
    </row>
    <row r="129" spans="1:65" s="2" customFormat="1" ht="24.2" customHeight="1">
      <c r="A129" s="36"/>
      <c r="B129" s="37"/>
      <c r="C129" s="180" t="s">
        <v>239</v>
      </c>
      <c r="D129" s="180" t="s">
        <v>148</v>
      </c>
      <c r="E129" s="181" t="s">
        <v>979</v>
      </c>
      <c r="F129" s="182" t="s">
        <v>980</v>
      </c>
      <c r="G129" s="183" t="s">
        <v>412</v>
      </c>
      <c r="H129" s="184">
        <v>5.06</v>
      </c>
      <c r="I129" s="185"/>
      <c r="J129" s="186">
        <f>ROUND(I129*H129,2)</f>
        <v>0</v>
      </c>
      <c r="K129" s="182" t="s">
        <v>152</v>
      </c>
      <c r="L129" s="41"/>
      <c r="M129" s="187" t="s">
        <v>21</v>
      </c>
      <c r="N129" s="188" t="s">
        <v>44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153</v>
      </c>
      <c r="AT129" s="191" t="s">
        <v>148</v>
      </c>
      <c r="AU129" s="191" t="s">
        <v>82</v>
      </c>
      <c r="AY129" s="19" t="s">
        <v>145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153</v>
      </c>
      <c r="BM129" s="191" t="s">
        <v>981</v>
      </c>
    </row>
    <row r="130" spans="2:51" s="15" customFormat="1" ht="11.25">
      <c r="B130" s="216"/>
      <c r="C130" s="217"/>
      <c r="D130" s="195" t="s">
        <v>155</v>
      </c>
      <c r="E130" s="218" t="s">
        <v>21</v>
      </c>
      <c r="F130" s="219" t="s">
        <v>975</v>
      </c>
      <c r="G130" s="217"/>
      <c r="H130" s="218" t="s">
        <v>21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155</v>
      </c>
      <c r="AU130" s="225" t="s">
        <v>82</v>
      </c>
      <c r="AV130" s="15" t="s">
        <v>80</v>
      </c>
      <c r="AW130" s="15" t="s">
        <v>34</v>
      </c>
      <c r="AX130" s="15" t="s">
        <v>73</v>
      </c>
      <c r="AY130" s="225" t="s">
        <v>145</v>
      </c>
    </row>
    <row r="131" spans="2:51" s="13" customFormat="1" ht="11.25">
      <c r="B131" s="193"/>
      <c r="C131" s="194"/>
      <c r="D131" s="195" t="s">
        <v>155</v>
      </c>
      <c r="E131" s="196" t="s">
        <v>21</v>
      </c>
      <c r="F131" s="197" t="s">
        <v>982</v>
      </c>
      <c r="G131" s="194"/>
      <c r="H131" s="198">
        <v>1.5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155</v>
      </c>
      <c r="AU131" s="204" t="s">
        <v>82</v>
      </c>
      <c r="AV131" s="13" t="s">
        <v>82</v>
      </c>
      <c r="AW131" s="13" t="s">
        <v>34</v>
      </c>
      <c r="AX131" s="13" t="s">
        <v>73</v>
      </c>
      <c r="AY131" s="204" t="s">
        <v>145</v>
      </c>
    </row>
    <row r="132" spans="2:51" s="13" customFormat="1" ht="11.25">
      <c r="B132" s="193"/>
      <c r="C132" s="194"/>
      <c r="D132" s="195" t="s">
        <v>155</v>
      </c>
      <c r="E132" s="196" t="s">
        <v>21</v>
      </c>
      <c r="F132" s="197" t="s">
        <v>983</v>
      </c>
      <c r="G132" s="194"/>
      <c r="H132" s="198">
        <v>1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155</v>
      </c>
      <c r="AU132" s="204" t="s">
        <v>82</v>
      </c>
      <c r="AV132" s="13" t="s">
        <v>82</v>
      </c>
      <c r="AW132" s="13" t="s">
        <v>34</v>
      </c>
      <c r="AX132" s="13" t="s">
        <v>73</v>
      </c>
      <c r="AY132" s="204" t="s">
        <v>145</v>
      </c>
    </row>
    <row r="133" spans="2:51" s="13" customFormat="1" ht="11.25">
      <c r="B133" s="193"/>
      <c r="C133" s="194"/>
      <c r="D133" s="195" t="s">
        <v>155</v>
      </c>
      <c r="E133" s="196" t="s">
        <v>21</v>
      </c>
      <c r="F133" s="197" t="s">
        <v>984</v>
      </c>
      <c r="G133" s="194"/>
      <c r="H133" s="198">
        <v>1.5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155</v>
      </c>
      <c r="AU133" s="204" t="s">
        <v>82</v>
      </c>
      <c r="AV133" s="13" t="s">
        <v>82</v>
      </c>
      <c r="AW133" s="13" t="s">
        <v>34</v>
      </c>
      <c r="AX133" s="13" t="s">
        <v>73</v>
      </c>
      <c r="AY133" s="204" t="s">
        <v>145</v>
      </c>
    </row>
    <row r="134" spans="2:51" s="13" customFormat="1" ht="11.25">
      <c r="B134" s="193"/>
      <c r="C134" s="194"/>
      <c r="D134" s="195" t="s">
        <v>155</v>
      </c>
      <c r="E134" s="196" t="s">
        <v>21</v>
      </c>
      <c r="F134" s="197" t="s">
        <v>985</v>
      </c>
      <c r="G134" s="194"/>
      <c r="H134" s="198">
        <v>1.5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155</v>
      </c>
      <c r="AU134" s="204" t="s">
        <v>82</v>
      </c>
      <c r="AV134" s="13" t="s">
        <v>82</v>
      </c>
      <c r="AW134" s="13" t="s">
        <v>34</v>
      </c>
      <c r="AX134" s="13" t="s">
        <v>73</v>
      </c>
      <c r="AY134" s="204" t="s">
        <v>145</v>
      </c>
    </row>
    <row r="135" spans="2:51" s="13" customFormat="1" ht="11.25">
      <c r="B135" s="193"/>
      <c r="C135" s="194"/>
      <c r="D135" s="195" t="s">
        <v>155</v>
      </c>
      <c r="E135" s="196" t="s">
        <v>21</v>
      </c>
      <c r="F135" s="197" t="s">
        <v>986</v>
      </c>
      <c r="G135" s="194"/>
      <c r="H135" s="198">
        <v>1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155</v>
      </c>
      <c r="AU135" s="204" t="s">
        <v>82</v>
      </c>
      <c r="AV135" s="13" t="s">
        <v>82</v>
      </c>
      <c r="AW135" s="13" t="s">
        <v>34</v>
      </c>
      <c r="AX135" s="13" t="s">
        <v>73</v>
      </c>
      <c r="AY135" s="204" t="s">
        <v>145</v>
      </c>
    </row>
    <row r="136" spans="2:51" s="13" customFormat="1" ht="11.25">
      <c r="B136" s="193"/>
      <c r="C136" s="194"/>
      <c r="D136" s="195" t="s">
        <v>155</v>
      </c>
      <c r="E136" s="196" t="s">
        <v>21</v>
      </c>
      <c r="F136" s="197" t="s">
        <v>987</v>
      </c>
      <c r="G136" s="194"/>
      <c r="H136" s="198">
        <v>11.5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155</v>
      </c>
      <c r="AU136" s="204" t="s">
        <v>82</v>
      </c>
      <c r="AV136" s="13" t="s">
        <v>82</v>
      </c>
      <c r="AW136" s="13" t="s">
        <v>34</v>
      </c>
      <c r="AX136" s="13" t="s">
        <v>73</v>
      </c>
      <c r="AY136" s="204" t="s">
        <v>145</v>
      </c>
    </row>
    <row r="137" spans="2:51" s="13" customFormat="1" ht="11.25">
      <c r="B137" s="193"/>
      <c r="C137" s="194"/>
      <c r="D137" s="195" t="s">
        <v>155</v>
      </c>
      <c r="E137" s="196" t="s">
        <v>21</v>
      </c>
      <c r="F137" s="197" t="s">
        <v>988</v>
      </c>
      <c r="G137" s="194"/>
      <c r="H137" s="198">
        <v>4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155</v>
      </c>
      <c r="AU137" s="204" t="s">
        <v>82</v>
      </c>
      <c r="AV137" s="13" t="s">
        <v>82</v>
      </c>
      <c r="AW137" s="13" t="s">
        <v>34</v>
      </c>
      <c r="AX137" s="13" t="s">
        <v>73</v>
      </c>
      <c r="AY137" s="204" t="s">
        <v>145</v>
      </c>
    </row>
    <row r="138" spans="2:51" s="14" customFormat="1" ht="11.25">
      <c r="B138" s="205"/>
      <c r="C138" s="206"/>
      <c r="D138" s="195" t="s">
        <v>155</v>
      </c>
      <c r="E138" s="207" t="s">
        <v>21</v>
      </c>
      <c r="F138" s="208" t="s">
        <v>157</v>
      </c>
      <c r="G138" s="206"/>
      <c r="H138" s="209">
        <v>22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155</v>
      </c>
      <c r="AU138" s="215" t="s">
        <v>82</v>
      </c>
      <c r="AV138" s="14" t="s">
        <v>153</v>
      </c>
      <c r="AW138" s="14" t="s">
        <v>34</v>
      </c>
      <c r="AX138" s="14" t="s">
        <v>73</v>
      </c>
      <c r="AY138" s="215" t="s">
        <v>145</v>
      </c>
    </row>
    <row r="139" spans="2:51" s="13" customFormat="1" ht="11.25">
      <c r="B139" s="193"/>
      <c r="C139" s="194"/>
      <c r="D139" s="195" t="s">
        <v>155</v>
      </c>
      <c r="E139" s="196" t="s">
        <v>21</v>
      </c>
      <c r="F139" s="197" t="s">
        <v>989</v>
      </c>
      <c r="G139" s="194"/>
      <c r="H139" s="198">
        <v>5.06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155</v>
      </c>
      <c r="AU139" s="204" t="s">
        <v>82</v>
      </c>
      <c r="AV139" s="13" t="s">
        <v>82</v>
      </c>
      <c r="AW139" s="13" t="s">
        <v>34</v>
      </c>
      <c r="AX139" s="13" t="s">
        <v>80</v>
      </c>
      <c r="AY139" s="204" t="s">
        <v>145</v>
      </c>
    </row>
    <row r="140" spans="1:65" s="2" customFormat="1" ht="14.45" customHeight="1">
      <c r="A140" s="36"/>
      <c r="B140" s="37"/>
      <c r="C140" s="240" t="s">
        <v>8</v>
      </c>
      <c r="D140" s="240" t="s">
        <v>404</v>
      </c>
      <c r="E140" s="241" t="s">
        <v>990</v>
      </c>
      <c r="F140" s="242" t="s">
        <v>991</v>
      </c>
      <c r="G140" s="243" t="s">
        <v>215</v>
      </c>
      <c r="H140" s="244">
        <v>10.12</v>
      </c>
      <c r="I140" s="245"/>
      <c r="J140" s="246">
        <f>ROUND(I140*H140,2)</f>
        <v>0</v>
      </c>
      <c r="K140" s="242" t="s">
        <v>152</v>
      </c>
      <c r="L140" s="247"/>
      <c r="M140" s="248" t="s">
        <v>21</v>
      </c>
      <c r="N140" s="249" t="s">
        <v>44</v>
      </c>
      <c r="O140" s="66"/>
      <c r="P140" s="189">
        <f>O140*H140</f>
        <v>0</v>
      </c>
      <c r="Q140" s="189">
        <v>1</v>
      </c>
      <c r="R140" s="189">
        <f>Q140*H140</f>
        <v>10.12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200</v>
      </c>
      <c r="AT140" s="191" t="s">
        <v>404</v>
      </c>
      <c r="AU140" s="191" t="s">
        <v>82</v>
      </c>
      <c r="AY140" s="19" t="s">
        <v>145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153</v>
      </c>
      <c r="BM140" s="191" t="s">
        <v>992</v>
      </c>
    </row>
    <row r="141" spans="2:51" s="13" customFormat="1" ht="11.25">
      <c r="B141" s="193"/>
      <c r="C141" s="194"/>
      <c r="D141" s="195" t="s">
        <v>155</v>
      </c>
      <c r="E141" s="194"/>
      <c r="F141" s="197" t="s">
        <v>993</v>
      </c>
      <c r="G141" s="194"/>
      <c r="H141" s="198">
        <v>10.12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155</v>
      </c>
      <c r="AU141" s="204" t="s">
        <v>82</v>
      </c>
      <c r="AV141" s="13" t="s">
        <v>82</v>
      </c>
      <c r="AW141" s="13" t="s">
        <v>4</v>
      </c>
      <c r="AX141" s="13" t="s">
        <v>80</v>
      </c>
      <c r="AY141" s="204" t="s">
        <v>145</v>
      </c>
    </row>
    <row r="142" spans="2:63" s="12" customFormat="1" ht="22.9" customHeight="1">
      <c r="B142" s="164"/>
      <c r="C142" s="165"/>
      <c r="D142" s="166" t="s">
        <v>72</v>
      </c>
      <c r="E142" s="178" t="s">
        <v>82</v>
      </c>
      <c r="F142" s="178" t="s">
        <v>994</v>
      </c>
      <c r="G142" s="165"/>
      <c r="H142" s="165"/>
      <c r="I142" s="168"/>
      <c r="J142" s="179">
        <f>BK142</f>
        <v>0</v>
      </c>
      <c r="K142" s="165"/>
      <c r="L142" s="170"/>
      <c r="M142" s="171"/>
      <c r="N142" s="172"/>
      <c r="O142" s="172"/>
      <c r="P142" s="173">
        <f>SUM(P143:P146)</f>
        <v>0</v>
      </c>
      <c r="Q142" s="172"/>
      <c r="R142" s="173">
        <f>SUM(R143:R146)</f>
        <v>3.4346090855999996</v>
      </c>
      <c r="S142" s="172"/>
      <c r="T142" s="174">
        <f>SUM(T143:T146)</f>
        <v>0</v>
      </c>
      <c r="AR142" s="175" t="s">
        <v>80</v>
      </c>
      <c r="AT142" s="176" t="s">
        <v>72</v>
      </c>
      <c r="AU142" s="176" t="s">
        <v>80</v>
      </c>
      <c r="AY142" s="175" t="s">
        <v>145</v>
      </c>
      <c r="BK142" s="177">
        <f>SUM(BK143:BK146)</f>
        <v>0</v>
      </c>
    </row>
    <row r="143" spans="1:65" s="2" customFormat="1" ht="14.45" customHeight="1">
      <c r="A143" s="36"/>
      <c r="B143" s="37"/>
      <c r="C143" s="180" t="s">
        <v>251</v>
      </c>
      <c r="D143" s="180" t="s">
        <v>148</v>
      </c>
      <c r="E143" s="181" t="s">
        <v>995</v>
      </c>
      <c r="F143" s="182" t="s">
        <v>996</v>
      </c>
      <c r="G143" s="183" t="s">
        <v>412</v>
      </c>
      <c r="H143" s="184">
        <v>1.4</v>
      </c>
      <c r="I143" s="185"/>
      <c r="J143" s="186">
        <f>ROUND(I143*H143,2)</f>
        <v>0</v>
      </c>
      <c r="K143" s="182" t="s">
        <v>152</v>
      </c>
      <c r="L143" s="41"/>
      <c r="M143" s="187" t="s">
        <v>21</v>
      </c>
      <c r="N143" s="188" t="s">
        <v>44</v>
      </c>
      <c r="O143" s="66"/>
      <c r="P143" s="189">
        <f>O143*H143</f>
        <v>0</v>
      </c>
      <c r="Q143" s="189">
        <v>2.453292204</v>
      </c>
      <c r="R143" s="189">
        <f>Q143*H143</f>
        <v>3.4346090855999996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153</v>
      </c>
      <c r="AT143" s="191" t="s">
        <v>148</v>
      </c>
      <c r="AU143" s="191" t="s">
        <v>82</v>
      </c>
      <c r="AY143" s="19" t="s">
        <v>145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153</v>
      </c>
      <c r="BM143" s="191" t="s">
        <v>997</v>
      </c>
    </row>
    <row r="144" spans="2:51" s="15" customFormat="1" ht="11.25">
      <c r="B144" s="216"/>
      <c r="C144" s="217"/>
      <c r="D144" s="195" t="s">
        <v>155</v>
      </c>
      <c r="E144" s="218" t="s">
        <v>21</v>
      </c>
      <c r="F144" s="219" t="s">
        <v>998</v>
      </c>
      <c r="G144" s="217"/>
      <c r="H144" s="218" t="s">
        <v>21</v>
      </c>
      <c r="I144" s="220"/>
      <c r="J144" s="217"/>
      <c r="K144" s="217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155</v>
      </c>
      <c r="AU144" s="225" t="s">
        <v>82</v>
      </c>
      <c r="AV144" s="15" t="s">
        <v>80</v>
      </c>
      <c r="AW144" s="15" t="s">
        <v>34</v>
      </c>
      <c r="AX144" s="15" t="s">
        <v>73</v>
      </c>
      <c r="AY144" s="225" t="s">
        <v>145</v>
      </c>
    </row>
    <row r="145" spans="2:51" s="13" customFormat="1" ht="11.25">
      <c r="B145" s="193"/>
      <c r="C145" s="194"/>
      <c r="D145" s="195" t="s">
        <v>155</v>
      </c>
      <c r="E145" s="196" t="s">
        <v>21</v>
      </c>
      <c r="F145" s="197" t="s">
        <v>999</v>
      </c>
      <c r="G145" s="194"/>
      <c r="H145" s="198">
        <v>1.4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155</v>
      </c>
      <c r="AU145" s="204" t="s">
        <v>82</v>
      </c>
      <c r="AV145" s="13" t="s">
        <v>82</v>
      </c>
      <c r="AW145" s="13" t="s">
        <v>34</v>
      </c>
      <c r="AX145" s="13" t="s">
        <v>73</v>
      </c>
      <c r="AY145" s="204" t="s">
        <v>145</v>
      </c>
    </row>
    <row r="146" spans="2:51" s="14" customFormat="1" ht="11.25">
      <c r="B146" s="205"/>
      <c r="C146" s="206"/>
      <c r="D146" s="195" t="s">
        <v>155</v>
      </c>
      <c r="E146" s="207" t="s">
        <v>21</v>
      </c>
      <c r="F146" s="208" t="s">
        <v>157</v>
      </c>
      <c r="G146" s="206"/>
      <c r="H146" s="209">
        <v>1.4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155</v>
      </c>
      <c r="AU146" s="215" t="s">
        <v>82</v>
      </c>
      <c r="AV146" s="14" t="s">
        <v>153</v>
      </c>
      <c r="AW146" s="14" t="s">
        <v>34</v>
      </c>
      <c r="AX146" s="14" t="s">
        <v>80</v>
      </c>
      <c r="AY146" s="215" t="s">
        <v>145</v>
      </c>
    </row>
    <row r="147" spans="2:63" s="12" customFormat="1" ht="22.9" customHeight="1">
      <c r="B147" s="164"/>
      <c r="C147" s="165"/>
      <c r="D147" s="166" t="s">
        <v>72</v>
      </c>
      <c r="E147" s="178" t="s">
        <v>153</v>
      </c>
      <c r="F147" s="178" t="s">
        <v>409</v>
      </c>
      <c r="G147" s="165"/>
      <c r="H147" s="165"/>
      <c r="I147" s="168"/>
      <c r="J147" s="179">
        <f>BK147</f>
        <v>0</v>
      </c>
      <c r="K147" s="165"/>
      <c r="L147" s="170"/>
      <c r="M147" s="171"/>
      <c r="N147" s="172"/>
      <c r="O147" s="172"/>
      <c r="P147" s="173">
        <f>SUM(P148:P158)</f>
        <v>0</v>
      </c>
      <c r="Q147" s="172"/>
      <c r="R147" s="173">
        <f>SUM(R148:R158)</f>
        <v>2.0798470000000004</v>
      </c>
      <c r="S147" s="172"/>
      <c r="T147" s="174">
        <f>SUM(T148:T158)</f>
        <v>0</v>
      </c>
      <c r="AR147" s="175" t="s">
        <v>80</v>
      </c>
      <c r="AT147" s="176" t="s">
        <v>72</v>
      </c>
      <c r="AU147" s="176" t="s">
        <v>80</v>
      </c>
      <c r="AY147" s="175" t="s">
        <v>145</v>
      </c>
      <c r="BK147" s="177">
        <f>SUM(BK148:BK158)</f>
        <v>0</v>
      </c>
    </row>
    <row r="148" spans="1:65" s="2" customFormat="1" ht="14.45" customHeight="1">
      <c r="A148" s="36"/>
      <c r="B148" s="37"/>
      <c r="C148" s="180" t="s">
        <v>263</v>
      </c>
      <c r="D148" s="180" t="s">
        <v>148</v>
      </c>
      <c r="E148" s="181" t="s">
        <v>1000</v>
      </c>
      <c r="F148" s="182" t="s">
        <v>1001</v>
      </c>
      <c r="G148" s="183" t="s">
        <v>412</v>
      </c>
      <c r="H148" s="184">
        <v>1.1</v>
      </c>
      <c r="I148" s="185"/>
      <c r="J148" s="186">
        <f>ROUND(I148*H148,2)</f>
        <v>0</v>
      </c>
      <c r="K148" s="182" t="s">
        <v>152</v>
      </c>
      <c r="L148" s="41"/>
      <c r="M148" s="187" t="s">
        <v>21</v>
      </c>
      <c r="N148" s="188" t="s">
        <v>44</v>
      </c>
      <c r="O148" s="66"/>
      <c r="P148" s="189">
        <f>O148*H148</f>
        <v>0</v>
      </c>
      <c r="Q148" s="189">
        <v>1.89077</v>
      </c>
      <c r="R148" s="189">
        <f>Q148*H148</f>
        <v>2.0798470000000004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153</v>
      </c>
      <c r="AT148" s="191" t="s">
        <v>148</v>
      </c>
      <c r="AU148" s="191" t="s">
        <v>82</v>
      </c>
      <c r="AY148" s="19" t="s">
        <v>145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153</v>
      </c>
      <c r="BM148" s="191" t="s">
        <v>1002</v>
      </c>
    </row>
    <row r="149" spans="2:51" s="15" customFormat="1" ht="11.25">
      <c r="B149" s="216"/>
      <c r="C149" s="217"/>
      <c r="D149" s="195" t="s">
        <v>155</v>
      </c>
      <c r="E149" s="218" t="s">
        <v>21</v>
      </c>
      <c r="F149" s="219" t="s">
        <v>975</v>
      </c>
      <c r="G149" s="217"/>
      <c r="H149" s="218" t="s">
        <v>21</v>
      </c>
      <c r="I149" s="220"/>
      <c r="J149" s="217"/>
      <c r="K149" s="217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155</v>
      </c>
      <c r="AU149" s="225" t="s">
        <v>82</v>
      </c>
      <c r="AV149" s="15" t="s">
        <v>80</v>
      </c>
      <c r="AW149" s="15" t="s">
        <v>34</v>
      </c>
      <c r="AX149" s="15" t="s">
        <v>73</v>
      </c>
      <c r="AY149" s="225" t="s">
        <v>145</v>
      </c>
    </row>
    <row r="150" spans="2:51" s="13" customFormat="1" ht="11.25">
      <c r="B150" s="193"/>
      <c r="C150" s="194"/>
      <c r="D150" s="195" t="s">
        <v>155</v>
      </c>
      <c r="E150" s="196" t="s">
        <v>21</v>
      </c>
      <c r="F150" s="197" t="s">
        <v>982</v>
      </c>
      <c r="G150" s="194"/>
      <c r="H150" s="198">
        <v>1.5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155</v>
      </c>
      <c r="AU150" s="204" t="s">
        <v>82</v>
      </c>
      <c r="AV150" s="13" t="s">
        <v>82</v>
      </c>
      <c r="AW150" s="13" t="s">
        <v>34</v>
      </c>
      <c r="AX150" s="13" t="s">
        <v>73</v>
      </c>
      <c r="AY150" s="204" t="s">
        <v>145</v>
      </c>
    </row>
    <row r="151" spans="2:51" s="13" customFormat="1" ht="11.25">
      <c r="B151" s="193"/>
      <c r="C151" s="194"/>
      <c r="D151" s="195" t="s">
        <v>155</v>
      </c>
      <c r="E151" s="196" t="s">
        <v>21</v>
      </c>
      <c r="F151" s="197" t="s">
        <v>983</v>
      </c>
      <c r="G151" s="194"/>
      <c r="H151" s="198">
        <v>1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155</v>
      </c>
      <c r="AU151" s="204" t="s">
        <v>82</v>
      </c>
      <c r="AV151" s="13" t="s">
        <v>82</v>
      </c>
      <c r="AW151" s="13" t="s">
        <v>34</v>
      </c>
      <c r="AX151" s="13" t="s">
        <v>73</v>
      </c>
      <c r="AY151" s="204" t="s">
        <v>145</v>
      </c>
    </row>
    <row r="152" spans="2:51" s="13" customFormat="1" ht="11.25">
      <c r="B152" s="193"/>
      <c r="C152" s="194"/>
      <c r="D152" s="195" t="s">
        <v>155</v>
      </c>
      <c r="E152" s="196" t="s">
        <v>21</v>
      </c>
      <c r="F152" s="197" t="s">
        <v>984</v>
      </c>
      <c r="G152" s="194"/>
      <c r="H152" s="198">
        <v>1.5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155</v>
      </c>
      <c r="AU152" s="204" t="s">
        <v>82</v>
      </c>
      <c r="AV152" s="13" t="s">
        <v>82</v>
      </c>
      <c r="AW152" s="13" t="s">
        <v>34</v>
      </c>
      <c r="AX152" s="13" t="s">
        <v>73</v>
      </c>
      <c r="AY152" s="204" t="s">
        <v>145</v>
      </c>
    </row>
    <row r="153" spans="2:51" s="13" customFormat="1" ht="11.25">
      <c r="B153" s="193"/>
      <c r="C153" s="194"/>
      <c r="D153" s="195" t="s">
        <v>155</v>
      </c>
      <c r="E153" s="196" t="s">
        <v>21</v>
      </c>
      <c r="F153" s="197" t="s">
        <v>985</v>
      </c>
      <c r="G153" s="194"/>
      <c r="H153" s="198">
        <v>1.5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155</v>
      </c>
      <c r="AU153" s="204" t="s">
        <v>82</v>
      </c>
      <c r="AV153" s="13" t="s">
        <v>82</v>
      </c>
      <c r="AW153" s="13" t="s">
        <v>34</v>
      </c>
      <c r="AX153" s="13" t="s">
        <v>73</v>
      </c>
      <c r="AY153" s="204" t="s">
        <v>145</v>
      </c>
    </row>
    <row r="154" spans="2:51" s="13" customFormat="1" ht="11.25">
      <c r="B154" s="193"/>
      <c r="C154" s="194"/>
      <c r="D154" s="195" t="s">
        <v>155</v>
      </c>
      <c r="E154" s="196" t="s">
        <v>21</v>
      </c>
      <c r="F154" s="197" t="s">
        <v>986</v>
      </c>
      <c r="G154" s="194"/>
      <c r="H154" s="198">
        <v>1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155</v>
      </c>
      <c r="AU154" s="204" t="s">
        <v>82</v>
      </c>
      <c r="AV154" s="13" t="s">
        <v>82</v>
      </c>
      <c r="AW154" s="13" t="s">
        <v>34</v>
      </c>
      <c r="AX154" s="13" t="s">
        <v>73</v>
      </c>
      <c r="AY154" s="204" t="s">
        <v>145</v>
      </c>
    </row>
    <row r="155" spans="2:51" s="13" customFormat="1" ht="11.25">
      <c r="B155" s="193"/>
      <c r="C155" s="194"/>
      <c r="D155" s="195" t="s">
        <v>155</v>
      </c>
      <c r="E155" s="196" t="s">
        <v>21</v>
      </c>
      <c r="F155" s="197" t="s">
        <v>987</v>
      </c>
      <c r="G155" s="194"/>
      <c r="H155" s="198">
        <v>11.5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155</v>
      </c>
      <c r="AU155" s="204" t="s">
        <v>82</v>
      </c>
      <c r="AV155" s="13" t="s">
        <v>82</v>
      </c>
      <c r="AW155" s="13" t="s">
        <v>34</v>
      </c>
      <c r="AX155" s="13" t="s">
        <v>73</v>
      </c>
      <c r="AY155" s="204" t="s">
        <v>145</v>
      </c>
    </row>
    <row r="156" spans="2:51" s="13" customFormat="1" ht="11.25">
      <c r="B156" s="193"/>
      <c r="C156" s="194"/>
      <c r="D156" s="195" t="s">
        <v>155</v>
      </c>
      <c r="E156" s="196" t="s">
        <v>21</v>
      </c>
      <c r="F156" s="197" t="s">
        <v>988</v>
      </c>
      <c r="G156" s="194"/>
      <c r="H156" s="198">
        <v>4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155</v>
      </c>
      <c r="AU156" s="204" t="s">
        <v>82</v>
      </c>
      <c r="AV156" s="13" t="s">
        <v>82</v>
      </c>
      <c r="AW156" s="13" t="s">
        <v>34</v>
      </c>
      <c r="AX156" s="13" t="s">
        <v>73</v>
      </c>
      <c r="AY156" s="204" t="s">
        <v>145</v>
      </c>
    </row>
    <row r="157" spans="2:51" s="14" customFormat="1" ht="11.25">
      <c r="B157" s="205"/>
      <c r="C157" s="206"/>
      <c r="D157" s="195" t="s">
        <v>155</v>
      </c>
      <c r="E157" s="207" t="s">
        <v>21</v>
      </c>
      <c r="F157" s="208" t="s">
        <v>157</v>
      </c>
      <c r="G157" s="206"/>
      <c r="H157" s="209">
        <v>22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155</v>
      </c>
      <c r="AU157" s="215" t="s">
        <v>82</v>
      </c>
      <c r="AV157" s="14" t="s">
        <v>153</v>
      </c>
      <c r="AW157" s="14" t="s">
        <v>34</v>
      </c>
      <c r="AX157" s="14" t="s">
        <v>73</v>
      </c>
      <c r="AY157" s="215" t="s">
        <v>145</v>
      </c>
    </row>
    <row r="158" spans="2:51" s="13" customFormat="1" ht="11.25">
      <c r="B158" s="193"/>
      <c r="C158" s="194"/>
      <c r="D158" s="195" t="s">
        <v>155</v>
      </c>
      <c r="E158" s="196" t="s">
        <v>21</v>
      </c>
      <c r="F158" s="197" t="s">
        <v>1003</v>
      </c>
      <c r="G158" s="194"/>
      <c r="H158" s="198">
        <v>1.1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155</v>
      </c>
      <c r="AU158" s="204" t="s">
        <v>82</v>
      </c>
      <c r="AV158" s="13" t="s">
        <v>82</v>
      </c>
      <c r="AW158" s="13" t="s">
        <v>34</v>
      </c>
      <c r="AX158" s="13" t="s">
        <v>80</v>
      </c>
      <c r="AY158" s="204" t="s">
        <v>145</v>
      </c>
    </row>
    <row r="159" spans="2:63" s="12" customFormat="1" ht="22.9" customHeight="1">
      <c r="B159" s="164"/>
      <c r="C159" s="165"/>
      <c r="D159" s="166" t="s">
        <v>72</v>
      </c>
      <c r="E159" s="178" t="s">
        <v>146</v>
      </c>
      <c r="F159" s="178" t="s">
        <v>147</v>
      </c>
      <c r="G159" s="165"/>
      <c r="H159" s="165"/>
      <c r="I159" s="168"/>
      <c r="J159" s="179">
        <f>BK159</f>
        <v>0</v>
      </c>
      <c r="K159" s="165"/>
      <c r="L159" s="170"/>
      <c r="M159" s="171"/>
      <c r="N159" s="172"/>
      <c r="O159" s="172"/>
      <c r="P159" s="173">
        <f>SUM(P160:P179)</f>
        <v>0</v>
      </c>
      <c r="Q159" s="172"/>
      <c r="R159" s="173">
        <f>SUM(R160:R179)</f>
        <v>0.004115575</v>
      </c>
      <c r="S159" s="172"/>
      <c r="T159" s="174">
        <f>SUM(T160:T179)</f>
        <v>3.36</v>
      </c>
      <c r="AR159" s="175" t="s">
        <v>80</v>
      </c>
      <c r="AT159" s="176" t="s">
        <v>72</v>
      </c>
      <c r="AU159" s="176" t="s">
        <v>80</v>
      </c>
      <c r="AY159" s="175" t="s">
        <v>145</v>
      </c>
      <c r="BK159" s="177">
        <f>SUM(BK160:BK179)</f>
        <v>0</v>
      </c>
    </row>
    <row r="160" spans="1:65" s="2" customFormat="1" ht="14.45" customHeight="1">
      <c r="A160" s="36"/>
      <c r="B160" s="37"/>
      <c r="C160" s="180" t="s">
        <v>269</v>
      </c>
      <c r="D160" s="180" t="s">
        <v>148</v>
      </c>
      <c r="E160" s="181" t="s">
        <v>1004</v>
      </c>
      <c r="F160" s="182" t="s">
        <v>1005</v>
      </c>
      <c r="G160" s="183" t="s">
        <v>272</v>
      </c>
      <c r="H160" s="184">
        <v>13</v>
      </c>
      <c r="I160" s="185"/>
      <c r="J160" s="186">
        <f>ROUND(I160*H160,2)</f>
        <v>0</v>
      </c>
      <c r="K160" s="182" t="s">
        <v>152</v>
      </c>
      <c r="L160" s="41"/>
      <c r="M160" s="187" t="s">
        <v>21</v>
      </c>
      <c r="N160" s="188" t="s">
        <v>44</v>
      </c>
      <c r="O160" s="66"/>
      <c r="P160" s="189">
        <f>O160*H160</f>
        <v>0</v>
      </c>
      <c r="Q160" s="189">
        <v>1.995E-06</v>
      </c>
      <c r="R160" s="189">
        <f>Q160*H160</f>
        <v>2.5934999999999998E-05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153</v>
      </c>
      <c r="AT160" s="191" t="s">
        <v>148</v>
      </c>
      <c r="AU160" s="191" t="s">
        <v>82</v>
      </c>
      <c r="AY160" s="19" t="s">
        <v>145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153</v>
      </c>
      <c r="BM160" s="191" t="s">
        <v>1006</v>
      </c>
    </row>
    <row r="161" spans="2:51" s="15" customFormat="1" ht="11.25">
      <c r="B161" s="216"/>
      <c r="C161" s="217"/>
      <c r="D161" s="195" t="s">
        <v>155</v>
      </c>
      <c r="E161" s="218" t="s">
        <v>21</v>
      </c>
      <c r="F161" s="219" t="s">
        <v>95</v>
      </c>
      <c r="G161" s="217"/>
      <c r="H161" s="218" t="s">
        <v>21</v>
      </c>
      <c r="I161" s="220"/>
      <c r="J161" s="217"/>
      <c r="K161" s="217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155</v>
      </c>
      <c r="AU161" s="225" t="s">
        <v>82</v>
      </c>
      <c r="AV161" s="15" t="s">
        <v>80</v>
      </c>
      <c r="AW161" s="15" t="s">
        <v>34</v>
      </c>
      <c r="AX161" s="15" t="s">
        <v>73</v>
      </c>
      <c r="AY161" s="225" t="s">
        <v>145</v>
      </c>
    </row>
    <row r="162" spans="2:51" s="13" customFormat="1" ht="11.25">
      <c r="B162" s="193"/>
      <c r="C162" s="194"/>
      <c r="D162" s="195" t="s">
        <v>155</v>
      </c>
      <c r="E162" s="196" t="s">
        <v>21</v>
      </c>
      <c r="F162" s="197" t="s">
        <v>1007</v>
      </c>
      <c r="G162" s="194"/>
      <c r="H162" s="198">
        <v>13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155</v>
      </c>
      <c r="AU162" s="204" t="s">
        <v>82</v>
      </c>
      <c r="AV162" s="13" t="s">
        <v>82</v>
      </c>
      <c r="AW162" s="13" t="s">
        <v>34</v>
      </c>
      <c r="AX162" s="13" t="s">
        <v>73</v>
      </c>
      <c r="AY162" s="204" t="s">
        <v>145</v>
      </c>
    </row>
    <row r="163" spans="2:51" s="14" customFormat="1" ht="11.25">
      <c r="B163" s="205"/>
      <c r="C163" s="206"/>
      <c r="D163" s="195" t="s">
        <v>155</v>
      </c>
      <c r="E163" s="207" t="s">
        <v>21</v>
      </c>
      <c r="F163" s="208" t="s">
        <v>157</v>
      </c>
      <c r="G163" s="206"/>
      <c r="H163" s="209">
        <v>13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155</v>
      </c>
      <c r="AU163" s="215" t="s">
        <v>82</v>
      </c>
      <c r="AV163" s="14" t="s">
        <v>153</v>
      </c>
      <c r="AW163" s="14" t="s">
        <v>34</v>
      </c>
      <c r="AX163" s="14" t="s">
        <v>80</v>
      </c>
      <c r="AY163" s="215" t="s">
        <v>145</v>
      </c>
    </row>
    <row r="164" spans="1:65" s="2" customFormat="1" ht="14.45" customHeight="1">
      <c r="A164" s="36"/>
      <c r="B164" s="37"/>
      <c r="C164" s="180" t="s">
        <v>276</v>
      </c>
      <c r="D164" s="180" t="s">
        <v>148</v>
      </c>
      <c r="E164" s="181" t="s">
        <v>1008</v>
      </c>
      <c r="F164" s="182" t="s">
        <v>1009</v>
      </c>
      <c r="G164" s="183" t="s">
        <v>412</v>
      </c>
      <c r="H164" s="184">
        <v>1.4</v>
      </c>
      <c r="I164" s="185"/>
      <c r="J164" s="186">
        <f>ROUND(I164*H164,2)</f>
        <v>0</v>
      </c>
      <c r="K164" s="182" t="s">
        <v>152</v>
      </c>
      <c r="L164" s="41"/>
      <c r="M164" s="187" t="s">
        <v>21</v>
      </c>
      <c r="N164" s="188" t="s">
        <v>44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2.4</v>
      </c>
      <c r="T164" s="190">
        <f>S164*H164</f>
        <v>3.36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153</v>
      </c>
      <c r="AT164" s="191" t="s">
        <v>148</v>
      </c>
      <c r="AU164" s="191" t="s">
        <v>82</v>
      </c>
      <c r="AY164" s="19" t="s">
        <v>145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153</v>
      </c>
      <c r="BM164" s="191" t="s">
        <v>1010</v>
      </c>
    </row>
    <row r="165" spans="2:51" s="15" customFormat="1" ht="11.25">
      <c r="B165" s="216"/>
      <c r="C165" s="217"/>
      <c r="D165" s="195" t="s">
        <v>155</v>
      </c>
      <c r="E165" s="218" t="s">
        <v>21</v>
      </c>
      <c r="F165" s="219" t="s">
        <v>1011</v>
      </c>
      <c r="G165" s="217"/>
      <c r="H165" s="218" t="s">
        <v>21</v>
      </c>
      <c r="I165" s="220"/>
      <c r="J165" s="217"/>
      <c r="K165" s="217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155</v>
      </c>
      <c r="AU165" s="225" t="s">
        <v>82</v>
      </c>
      <c r="AV165" s="15" t="s">
        <v>80</v>
      </c>
      <c r="AW165" s="15" t="s">
        <v>34</v>
      </c>
      <c r="AX165" s="15" t="s">
        <v>73</v>
      </c>
      <c r="AY165" s="225" t="s">
        <v>145</v>
      </c>
    </row>
    <row r="166" spans="2:51" s="13" customFormat="1" ht="11.25">
      <c r="B166" s="193"/>
      <c r="C166" s="194"/>
      <c r="D166" s="195" t="s">
        <v>155</v>
      </c>
      <c r="E166" s="196" t="s">
        <v>21</v>
      </c>
      <c r="F166" s="197" t="s">
        <v>999</v>
      </c>
      <c r="G166" s="194"/>
      <c r="H166" s="198">
        <v>1.4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155</v>
      </c>
      <c r="AU166" s="204" t="s">
        <v>82</v>
      </c>
      <c r="AV166" s="13" t="s">
        <v>82</v>
      </c>
      <c r="AW166" s="13" t="s">
        <v>34</v>
      </c>
      <c r="AX166" s="13" t="s">
        <v>73</v>
      </c>
      <c r="AY166" s="204" t="s">
        <v>145</v>
      </c>
    </row>
    <row r="167" spans="2:51" s="14" customFormat="1" ht="11.25">
      <c r="B167" s="205"/>
      <c r="C167" s="206"/>
      <c r="D167" s="195" t="s">
        <v>155</v>
      </c>
      <c r="E167" s="207" t="s">
        <v>21</v>
      </c>
      <c r="F167" s="208" t="s">
        <v>157</v>
      </c>
      <c r="G167" s="206"/>
      <c r="H167" s="209">
        <v>1.4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155</v>
      </c>
      <c r="AU167" s="215" t="s">
        <v>82</v>
      </c>
      <c r="AV167" s="14" t="s">
        <v>153</v>
      </c>
      <c r="AW167" s="14" t="s">
        <v>34</v>
      </c>
      <c r="AX167" s="14" t="s">
        <v>80</v>
      </c>
      <c r="AY167" s="215" t="s">
        <v>145</v>
      </c>
    </row>
    <row r="168" spans="1:65" s="2" customFormat="1" ht="14.45" customHeight="1">
      <c r="A168" s="36"/>
      <c r="B168" s="37"/>
      <c r="C168" s="180" t="s">
        <v>281</v>
      </c>
      <c r="D168" s="180" t="s">
        <v>148</v>
      </c>
      <c r="E168" s="181" t="s">
        <v>1012</v>
      </c>
      <c r="F168" s="182" t="s">
        <v>1013</v>
      </c>
      <c r="G168" s="183" t="s">
        <v>272</v>
      </c>
      <c r="H168" s="184">
        <v>28</v>
      </c>
      <c r="I168" s="185"/>
      <c r="J168" s="186">
        <f>ROUND(I168*H168,2)</f>
        <v>0</v>
      </c>
      <c r="K168" s="182" t="s">
        <v>152</v>
      </c>
      <c r="L168" s="41"/>
      <c r="M168" s="187" t="s">
        <v>21</v>
      </c>
      <c r="N168" s="188" t="s">
        <v>44</v>
      </c>
      <c r="O168" s="66"/>
      <c r="P168" s="189">
        <f>O168*H168</f>
        <v>0</v>
      </c>
      <c r="Q168" s="189">
        <v>1.113E-05</v>
      </c>
      <c r="R168" s="189">
        <f>Q168*H168</f>
        <v>0.00031164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153</v>
      </c>
      <c r="AT168" s="191" t="s">
        <v>148</v>
      </c>
      <c r="AU168" s="191" t="s">
        <v>82</v>
      </c>
      <c r="AY168" s="19" t="s">
        <v>145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80</v>
      </c>
      <c r="BK168" s="192">
        <f>ROUND(I168*H168,2)</f>
        <v>0</v>
      </c>
      <c r="BL168" s="19" t="s">
        <v>153</v>
      </c>
      <c r="BM168" s="191" t="s">
        <v>1014</v>
      </c>
    </row>
    <row r="169" spans="2:51" s="15" customFormat="1" ht="11.25">
      <c r="B169" s="216"/>
      <c r="C169" s="217"/>
      <c r="D169" s="195" t="s">
        <v>155</v>
      </c>
      <c r="E169" s="218" t="s">
        <v>21</v>
      </c>
      <c r="F169" s="219" t="s">
        <v>1015</v>
      </c>
      <c r="G169" s="217"/>
      <c r="H169" s="218" t="s">
        <v>21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155</v>
      </c>
      <c r="AU169" s="225" t="s">
        <v>82</v>
      </c>
      <c r="AV169" s="15" t="s">
        <v>80</v>
      </c>
      <c r="AW169" s="15" t="s">
        <v>34</v>
      </c>
      <c r="AX169" s="15" t="s">
        <v>73</v>
      </c>
      <c r="AY169" s="225" t="s">
        <v>145</v>
      </c>
    </row>
    <row r="170" spans="2:51" s="13" customFormat="1" ht="11.25">
      <c r="B170" s="193"/>
      <c r="C170" s="194"/>
      <c r="D170" s="195" t="s">
        <v>155</v>
      </c>
      <c r="E170" s="196" t="s">
        <v>21</v>
      </c>
      <c r="F170" s="197" t="s">
        <v>1016</v>
      </c>
      <c r="G170" s="194"/>
      <c r="H170" s="198">
        <v>28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155</v>
      </c>
      <c r="AU170" s="204" t="s">
        <v>82</v>
      </c>
      <c r="AV170" s="13" t="s">
        <v>82</v>
      </c>
      <c r="AW170" s="13" t="s">
        <v>34</v>
      </c>
      <c r="AX170" s="13" t="s">
        <v>73</v>
      </c>
      <c r="AY170" s="204" t="s">
        <v>145</v>
      </c>
    </row>
    <row r="171" spans="2:51" s="14" customFormat="1" ht="11.25">
      <c r="B171" s="205"/>
      <c r="C171" s="206"/>
      <c r="D171" s="195" t="s">
        <v>155</v>
      </c>
      <c r="E171" s="207" t="s">
        <v>21</v>
      </c>
      <c r="F171" s="208" t="s">
        <v>157</v>
      </c>
      <c r="G171" s="206"/>
      <c r="H171" s="209">
        <v>28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155</v>
      </c>
      <c r="AU171" s="215" t="s">
        <v>82</v>
      </c>
      <c r="AV171" s="14" t="s">
        <v>153</v>
      </c>
      <c r="AW171" s="14" t="s">
        <v>34</v>
      </c>
      <c r="AX171" s="14" t="s">
        <v>80</v>
      </c>
      <c r="AY171" s="215" t="s">
        <v>145</v>
      </c>
    </row>
    <row r="172" spans="1:65" s="2" customFormat="1" ht="24.2" customHeight="1">
      <c r="A172" s="36"/>
      <c r="B172" s="37"/>
      <c r="C172" s="180" t="s">
        <v>7</v>
      </c>
      <c r="D172" s="180" t="s">
        <v>148</v>
      </c>
      <c r="E172" s="181" t="s">
        <v>1017</v>
      </c>
      <c r="F172" s="182" t="s">
        <v>1018</v>
      </c>
      <c r="G172" s="183" t="s">
        <v>272</v>
      </c>
      <c r="H172" s="184">
        <v>5.6</v>
      </c>
      <c r="I172" s="185"/>
      <c r="J172" s="186">
        <f>ROUND(I172*H172,2)</f>
        <v>0</v>
      </c>
      <c r="K172" s="182" t="s">
        <v>152</v>
      </c>
      <c r="L172" s="41"/>
      <c r="M172" s="187" t="s">
        <v>21</v>
      </c>
      <c r="N172" s="188" t="s">
        <v>44</v>
      </c>
      <c r="O172" s="66"/>
      <c r="P172" s="189">
        <f>O172*H172</f>
        <v>0</v>
      </c>
      <c r="Q172" s="189">
        <v>0.0003175</v>
      </c>
      <c r="R172" s="189">
        <f>Q172*H172</f>
        <v>0.001778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153</v>
      </c>
      <c r="AT172" s="191" t="s">
        <v>148</v>
      </c>
      <c r="AU172" s="191" t="s">
        <v>82</v>
      </c>
      <c r="AY172" s="19" t="s">
        <v>145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153</v>
      </c>
      <c r="BM172" s="191" t="s">
        <v>1019</v>
      </c>
    </row>
    <row r="173" spans="2:51" s="15" customFormat="1" ht="11.25">
      <c r="B173" s="216"/>
      <c r="C173" s="217"/>
      <c r="D173" s="195" t="s">
        <v>155</v>
      </c>
      <c r="E173" s="218" t="s">
        <v>21</v>
      </c>
      <c r="F173" s="219" t="s">
        <v>1015</v>
      </c>
      <c r="G173" s="217"/>
      <c r="H173" s="218" t="s">
        <v>21</v>
      </c>
      <c r="I173" s="220"/>
      <c r="J173" s="217"/>
      <c r="K173" s="217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155</v>
      </c>
      <c r="AU173" s="225" t="s">
        <v>82</v>
      </c>
      <c r="AV173" s="15" t="s">
        <v>80</v>
      </c>
      <c r="AW173" s="15" t="s">
        <v>34</v>
      </c>
      <c r="AX173" s="15" t="s">
        <v>73</v>
      </c>
      <c r="AY173" s="225" t="s">
        <v>145</v>
      </c>
    </row>
    <row r="174" spans="2:51" s="15" customFormat="1" ht="11.25">
      <c r="B174" s="216"/>
      <c r="C174" s="217"/>
      <c r="D174" s="195" t="s">
        <v>155</v>
      </c>
      <c r="E174" s="218" t="s">
        <v>21</v>
      </c>
      <c r="F174" s="219" t="s">
        <v>1020</v>
      </c>
      <c r="G174" s="217"/>
      <c r="H174" s="218" t="s">
        <v>21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155</v>
      </c>
      <c r="AU174" s="225" t="s">
        <v>82</v>
      </c>
      <c r="AV174" s="15" t="s">
        <v>80</v>
      </c>
      <c r="AW174" s="15" t="s">
        <v>34</v>
      </c>
      <c r="AX174" s="15" t="s">
        <v>73</v>
      </c>
      <c r="AY174" s="225" t="s">
        <v>145</v>
      </c>
    </row>
    <row r="175" spans="2:51" s="13" customFormat="1" ht="11.25">
      <c r="B175" s="193"/>
      <c r="C175" s="194"/>
      <c r="D175" s="195" t="s">
        <v>155</v>
      </c>
      <c r="E175" s="196" t="s">
        <v>21</v>
      </c>
      <c r="F175" s="197" t="s">
        <v>1021</v>
      </c>
      <c r="G175" s="194"/>
      <c r="H175" s="198">
        <v>5.6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155</v>
      </c>
      <c r="AU175" s="204" t="s">
        <v>82</v>
      </c>
      <c r="AV175" s="13" t="s">
        <v>82</v>
      </c>
      <c r="AW175" s="13" t="s">
        <v>34</v>
      </c>
      <c r="AX175" s="13" t="s">
        <v>73</v>
      </c>
      <c r="AY175" s="204" t="s">
        <v>145</v>
      </c>
    </row>
    <row r="176" spans="2:51" s="14" customFormat="1" ht="11.25">
      <c r="B176" s="205"/>
      <c r="C176" s="206"/>
      <c r="D176" s="195" t="s">
        <v>155</v>
      </c>
      <c r="E176" s="207" t="s">
        <v>21</v>
      </c>
      <c r="F176" s="208" t="s">
        <v>157</v>
      </c>
      <c r="G176" s="206"/>
      <c r="H176" s="209">
        <v>5.6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155</v>
      </c>
      <c r="AU176" s="215" t="s">
        <v>82</v>
      </c>
      <c r="AV176" s="14" t="s">
        <v>153</v>
      </c>
      <c r="AW176" s="14" t="s">
        <v>34</v>
      </c>
      <c r="AX176" s="14" t="s">
        <v>80</v>
      </c>
      <c r="AY176" s="215" t="s">
        <v>145</v>
      </c>
    </row>
    <row r="177" spans="1:65" s="2" customFormat="1" ht="14.45" customHeight="1">
      <c r="A177" s="36"/>
      <c r="B177" s="37"/>
      <c r="C177" s="240" t="s">
        <v>290</v>
      </c>
      <c r="D177" s="240" t="s">
        <v>404</v>
      </c>
      <c r="E177" s="241" t="s">
        <v>1022</v>
      </c>
      <c r="F177" s="242" t="s">
        <v>1023</v>
      </c>
      <c r="G177" s="243" t="s">
        <v>215</v>
      </c>
      <c r="H177" s="244">
        <v>0.002</v>
      </c>
      <c r="I177" s="245"/>
      <c r="J177" s="246">
        <f>ROUND(I177*H177,2)</f>
        <v>0</v>
      </c>
      <c r="K177" s="242" t="s">
        <v>152</v>
      </c>
      <c r="L177" s="247"/>
      <c r="M177" s="248" t="s">
        <v>21</v>
      </c>
      <c r="N177" s="249" t="s">
        <v>44</v>
      </c>
      <c r="O177" s="66"/>
      <c r="P177" s="189">
        <f>O177*H177</f>
        <v>0</v>
      </c>
      <c r="Q177" s="189">
        <v>1</v>
      </c>
      <c r="R177" s="189">
        <f>Q177*H177</f>
        <v>0.002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200</v>
      </c>
      <c r="AT177" s="191" t="s">
        <v>404</v>
      </c>
      <c r="AU177" s="191" t="s">
        <v>82</v>
      </c>
      <c r="AY177" s="19" t="s">
        <v>145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80</v>
      </c>
      <c r="BK177" s="192">
        <f>ROUND(I177*H177,2)</f>
        <v>0</v>
      </c>
      <c r="BL177" s="19" t="s">
        <v>153</v>
      </c>
      <c r="BM177" s="191" t="s">
        <v>1024</v>
      </c>
    </row>
    <row r="178" spans="2:51" s="13" customFormat="1" ht="11.25">
      <c r="B178" s="193"/>
      <c r="C178" s="194"/>
      <c r="D178" s="195" t="s">
        <v>155</v>
      </c>
      <c r="E178" s="196" t="s">
        <v>21</v>
      </c>
      <c r="F178" s="197" t="s">
        <v>1025</v>
      </c>
      <c r="G178" s="194"/>
      <c r="H178" s="198">
        <v>0.002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155</v>
      </c>
      <c r="AU178" s="204" t="s">
        <v>82</v>
      </c>
      <c r="AV178" s="13" t="s">
        <v>82</v>
      </c>
      <c r="AW178" s="13" t="s">
        <v>34</v>
      </c>
      <c r="AX178" s="13" t="s">
        <v>73</v>
      </c>
      <c r="AY178" s="204" t="s">
        <v>145</v>
      </c>
    </row>
    <row r="179" spans="2:51" s="14" customFormat="1" ht="11.25">
      <c r="B179" s="205"/>
      <c r="C179" s="206"/>
      <c r="D179" s="195" t="s">
        <v>155</v>
      </c>
      <c r="E179" s="207" t="s">
        <v>21</v>
      </c>
      <c r="F179" s="208" t="s">
        <v>157</v>
      </c>
      <c r="G179" s="206"/>
      <c r="H179" s="209">
        <v>0.002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155</v>
      </c>
      <c r="AU179" s="215" t="s">
        <v>82</v>
      </c>
      <c r="AV179" s="14" t="s">
        <v>153</v>
      </c>
      <c r="AW179" s="14" t="s">
        <v>34</v>
      </c>
      <c r="AX179" s="14" t="s">
        <v>80</v>
      </c>
      <c r="AY179" s="215" t="s">
        <v>145</v>
      </c>
    </row>
    <row r="180" spans="2:63" s="12" customFormat="1" ht="22.9" customHeight="1">
      <c r="B180" s="164"/>
      <c r="C180" s="165"/>
      <c r="D180" s="166" t="s">
        <v>72</v>
      </c>
      <c r="E180" s="178" t="s">
        <v>211</v>
      </c>
      <c r="F180" s="178" t="s">
        <v>212</v>
      </c>
      <c r="G180" s="165"/>
      <c r="H180" s="165"/>
      <c r="I180" s="168"/>
      <c r="J180" s="179">
        <f>BK180</f>
        <v>0</v>
      </c>
      <c r="K180" s="165"/>
      <c r="L180" s="170"/>
      <c r="M180" s="171"/>
      <c r="N180" s="172"/>
      <c r="O180" s="172"/>
      <c r="P180" s="173">
        <f>SUM(P181:P192)</f>
        <v>0</v>
      </c>
      <c r="Q180" s="172"/>
      <c r="R180" s="173">
        <f>SUM(R181:R192)</f>
        <v>0</v>
      </c>
      <c r="S180" s="172"/>
      <c r="T180" s="174">
        <f>SUM(T181:T192)</f>
        <v>0</v>
      </c>
      <c r="AR180" s="175" t="s">
        <v>80</v>
      </c>
      <c r="AT180" s="176" t="s">
        <v>72</v>
      </c>
      <c r="AU180" s="176" t="s">
        <v>80</v>
      </c>
      <c r="AY180" s="175" t="s">
        <v>145</v>
      </c>
      <c r="BK180" s="177">
        <f>SUM(BK181:BK192)</f>
        <v>0</v>
      </c>
    </row>
    <row r="181" spans="1:65" s="2" customFormat="1" ht="24.2" customHeight="1">
      <c r="A181" s="36"/>
      <c r="B181" s="37"/>
      <c r="C181" s="180" t="s">
        <v>295</v>
      </c>
      <c r="D181" s="180" t="s">
        <v>148</v>
      </c>
      <c r="E181" s="181" t="s">
        <v>213</v>
      </c>
      <c r="F181" s="182" t="s">
        <v>214</v>
      </c>
      <c r="G181" s="183" t="s">
        <v>215</v>
      </c>
      <c r="H181" s="184">
        <v>3.36</v>
      </c>
      <c r="I181" s="185"/>
      <c r="J181" s="186">
        <f>ROUND(I181*H181,2)</f>
        <v>0</v>
      </c>
      <c r="K181" s="182" t="s">
        <v>152</v>
      </c>
      <c r="L181" s="41"/>
      <c r="M181" s="187" t="s">
        <v>21</v>
      </c>
      <c r="N181" s="188" t="s">
        <v>44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153</v>
      </c>
      <c r="AT181" s="191" t="s">
        <v>148</v>
      </c>
      <c r="AU181" s="191" t="s">
        <v>82</v>
      </c>
      <c r="AY181" s="19" t="s">
        <v>145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80</v>
      </c>
      <c r="BK181" s="192">
        <f>ROUND(I181*H181,2)</f>
        <v>0</v>
      </c>
      <c r="BL181" s="19" t="s">
        <v>153</v>
      </c>
      <c r="BM181" s="191" t="s">
        <v>1026</v>
      </c>
    </row>
    <row r="182" spans="1:65" s="2" customFormat="1" ht="14.45" customHeight="1">
      <c r="A182" s="36"/>
      <c r="B182" s="37"/>
      <c r="C182" s="180" t="s">
        <v>302</v>
      </c>
      <c r="D182" s="180" t="s">
        <v>148</v>
      </c>
      <c r="E182" s="181" t="s">
        <v>218</v>
      </c>
      <c r="F182" s="182" t="s">
        <v>219</v>
      </c>
      <c r="G182" s="183" t="s">
        <v>215</v>
      </c>
      <c r="H182" s="184">
        <v>3.36</v>
      </c>
      <c r="I182" s="185"/>
      <c r="J182" s="186">
        <f>ROUND(I182*H182,2)</f>
        <v>0</v>
      </c>
      <c r="K182" s="182" t="s">
        <v>152</v>
      </c>
      <c r="L182" s="41"/>
      <c r="M182" s="187" t="s">
        <v>21</v>
      </c>
      <c r="N182" s="188" t="s">
        <v>44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153</v>
      </c>
      <c r="AT182" s="191" t="s">
        <v>148</v>
      </c>
      <c r="AU182" s="191" t="s">
        <v>82</v>
      </c>
      <c r="AY182" s="19" t="s">
        <v>145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80</v>
      </c>
      <c r="BK182" s="192">
        <f>ROUND(I182*H182,2)</f>
        <v>0</v>
      </c>
      <c r="BL182" s="19" t="s">
        <v>153</v>
      </c>
      <c r="BM182" s="191" t="s">
        <v>1027</v>
      </c>
    </row>
    <row r="183" spans="1:65" s="2" customFormat="1" ht="24.2" customHeight="1">
      <c r="A183" s="36"/>
      <c r="B183" s="37"/>
      <c r="C183" s="180" t="s">
        <v>307</v>
      </c>
      <c r="D183" s="180" t="s">
        <v>148</v>
      </c>
      <c r="E183" s="181" t="s">
        <v>224</v>
      </c>
      <c r="F183" s="182" t="s">
        <v>225</v>
      </c>
      <c r="G183" s="183" t="s">
        <v>215</v>
      </c>
      <c r="H183" s="184">
        <v>30.24</v>
      </c>
      <c r="I183" s="185"/>
      <c r="J183" s="186">
        <f>ROUND(I183*H183,2)</f>
        <v>0</v>
      </c>
      <c r="K183" s="182" t="s">
        <v>152</v>
      </c>
      <c r="L183" s="41"/>
      <c r="M183" s="187" t="s">
        <v>21</v>
      </c>
      <c r="N183" s="188" t="s">
        <v>44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153</v>
      </c>
      <c r="AT183" s="191" t="s">
        <v>148</v>
      </c>
      <c r="AU183" s="191" t="s">
        <v>82</v>
      </c>
      <c r="AY183" s="19" t="s">
        <v>145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80</v>
      </c>
      <c r="BK183" s="192">
        <f>ROUND(I183*H183,2)</f>
        <v>0</v>
      </c>
      <c r="BL183" s="19" t="s">
        <v>153</v>
      </c>
      <c r="BM183" s="191" t="s">
        <v>1028</v>
      </c>
    </row>
    <row r="184" spans="2:51" s="13" customFormat="1" ht="11.25">
      <c r="B184" s="193"/>
      <c r="C184" s="194"/>
      <c r="D184" s="195" t="s">
        <v>155</v>
      </c>
      <c r="E184" s="196" t="s">
        <v>21</v>
      </c>
      <c r="F184" s="197" t="s">
        <v>1029</v>
      </c>
      <c r="G184" s="194"/>
      <c r="H184" s="198">
        <v>30.24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155</v>
      </c>
      <c r="AU184" s="204" t="s">
        <v>82</v>
      </c>
      <c r="AV184" s="13" t="s">
        <v>82</v>
      </c>
      <c r="AW184" s="13" t="s">
        <v>34</v>
      </c>
      <c r="AX184" s="13" t="s">
        <v>73</v>
      </c>
      <c r="AY184" s="204" t="s">
        <v>145</v>
      </c>
    </row>
    <row r="185" spans="2:51" s="14" customFormat="1" ht="11.25">
      <c r="B185" s="205"/>
      <c r="C185" s="206"/>
      <c r="D185" s="195" t="s">
        <v>155</v>
      </c>
      <c r="E185" s="207" t="s">
        <v>21</v>
      </c>
      <c r="F185" s="208" t="s">
        <v>157</v>
      </c>
      <c r="G185" s="206"/>
      <c r="H185" s="209">
        <v>30.24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155</v>
      </c>
      <c r="AU185" s="215" t="s">
        <v>82</v>
      </c>
      <c r="AV185" s="14" t="s">
        <v>153</v>
      </c>
      <c r="AW185" s="14" t="s">
        <v>34</v>
      </c>
      <c r="AX185" s="14" t="s">
        <v>80</v>
      </c>
      <c r="AY185" s="215" t="s">
        <v>145</v>
      </c>
    </row>
    <row r="186" spans="1:65" s="2" customFormat="1" ht="24.2" customHeight="1">
      <c r="A186" s="36"/>
      <c r="B186" s="37"/>
      <c r="C186" s="180" t="s">
        <v>313</v>
      </c>
      <c r="D186" s="180" t="s">
        <v>148</v>
      </c>
      <c r="E186" s="181" t="s">
        <v>235</v>
      </c>
      <c r="F186" s="182" t="s">
        <v>236</v>
      </c>
      <c r="G186" s="183" t="s">
        <v>215</v>
      </c>
      <c r="H186" s="184">
        <v>3.36</v>
      </c>
      <c r="I186" s="185"/>
      <c r="J186" s="186">
        <f>ROUND(I186*H186,2)</f>
        <v>0</v>
      </c>
      <c r="K186" s="182" t="s">
        <v>152</v>
      </c>
      <c r="L186" s="41"/>
      <c r="M186" s="187" t="s">
        <v>21</v>
      </c>
      <c r="N186" s="188" t="s">
        <v>44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153</v>
      </c>
      <c r="AT186" s="191" t="s">
        <v>148</v>
      </c>
      <c r="AU186" s="191" t="s">
        <v>82</v>
      </c>
      <c r="AY186" s="19" t="s">
        <v>145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80</v>
      </c>
      <c r="BK186" s="192">
        <f>ROUND(I186*H186,2)</f>
        <v>0</v>
      </c>
      <c r="BL186" s="19" t="s">
        <v>153</v>
      </c>
      <c r="BM186" s="191" t="s">
        <v>1030</v>
      </c>
    </row>
    <row r="187" spans="1:65" s="2" customFormat="1" ht="24.2" customHeight="1">
      <c r="A187" s="36"/>
      <c r="B187" s="37"/>
      <c r="C187" s="180" t="s">
        <v>324</v>
      </c>
      <c r="D187" s="180" t="s">
        <v>148</v>
      </c>
      <c r="E187" s="181" t="s">
        <v>530</v>
      </c>
      <c r="F187" s="182" t="s">
        <v>531</v>
      </c>
      <c r="G187" s="183" t="s">
        <v>215</v>
      </c>
      <c r="H187" s="184">
        <v>1.027</v>
      </c>
      <c r="I187" s="185"/>
      <c r="J187" s="186">
        <f>ROUND(I187*H187,2)</f>
        <v>0</v>
      </c>
      <c r="K187" s="182" t="s">
        <v>152</v>
      </c>
      <c r="L187" s="41"/>
      <c r="M187" s="187" t="s">
        <v>21</v>
      </c>
      <c r="N187" s="188" t="s">
        <v>44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153</v>
      </c>
      <c r="AT187" s="191" t="s">
        <v>148</v>
      </c>
      <c r="AU187" s="191" t="s">
        <v>82</v>
      </c>
      <c r="AY187" s="19" t="s">
        <v>145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80</v>
      </c>
      <c r="BK187" s="192">
        <f>ROUND(I187*H187,2)</f>
        <v>0</v>
      </c>
      <c r="BL187" s="19" t="s">
        <v>153</v>
      </c>
      <c r="BM187" s="191" t="s">
        <v>1031</v>
      </c>
    </row>
    <row r="188" spans="1:65" s="2" customFormat="1" ht="24.2" customHeight="1">
      <c r="A188" s="36"/>
      <c r="B188" s="37"/>
      <c r="C188" s="180" t="s">
        <v>336</v>
      </c>
      <c r="D188" s="180" t="s">
        <v>148</v>
      </c>
      <c r="E188" s="181" t="s">
        <v>533</v>
      </c>
      <c r="F188" s="182" t="s">
        <v>534</v>
      </c>
      <c r="G188" s="183" t="s">
        <v>215</v>
      </c>
      <c r="H188" s="184">
        <v>9.243</v>
      </c>
      <c r="I188" s="185"/>
      <c r="J188" s="186">
        <f>ROUND(I188*H188,2)</f>
        <v>0</v>
      </c>
      <c r="K188" s="182" t="s">
        <v>152</v>
      </c>
      <c r="L188" s="41"/>
      <c r="M188" s="187" t="s">
        <v>21</v>
      </c>
      <c r="N188" s="188" t="s">
        <v>44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153</v>
      </c>
      <c r="AT188" s="191" t="s">
        <v>148</v>
      </c>
      <c r="AU188" s="191" t="s">
        <v>82</v>
      </c>
      <c r="AY188" s="19" t="s">
        <v>145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80</v>
      </c>
      <c r="BK188" s="192">
        <f>ROUND(I188*H188,2)</f>
        <v>0</v>
      </c>
      <c r="BL188" s="19" t="s">
        <v>153</v>
      </c>
      <c r="BM188" s="191" t="s">
        <v>1032</v>
      </c>
    </row>
    <row r="189" spans="2:51" s="13" customFormat="1" ht="11.25">
      <c r="B189" s="193"/>
      <c r="C189" s="194"/>
      <c r="D189" s="195" t="s">
        <v>155</v>
      </c>
      <c r="E189" s="196" t="s">
        <v>21</v>
      </c>
      <c r="F189" s="197" t="s">
        <v>1033</v>
      </c>
      <c r="G189" s="194"/>
      <c r="H189" s="198">
        <v>9.243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155</v>
      </c>
      <c r="AU189" s="204" t="s">
        <v>82</v>
      </c>
      <c r="AV189" s="13" t="s">
        <v>82</v>
      </c>
      <c r="AW189" s="13" t="s">
        <v>34</v>
      </c>
      <c r="AX189" s="13" t="s">
        <v>73</v>
      </c>
      <c r="AY189" s="204" t="s">
        <v>145</v>
      </c>
    </row>
    <row r="190" spans="2:51" s="14" customFormat="1" ht="11.25">
      <c r="B190" s="205"/>
      <c r="C190" s="206"/>
      <c r="D190" s="195" t="s">
        <v>155</v>
      </c>
      <c r="E190" s="207" t="s">
        <v>21</v>
      </c>
      <c r="F190" s="208" t="s">
        <v>157</v>
      </c>
      <c r="G190" s="206"/>
      <c r="H190" s="209">
        <v>9.243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155</v>
      </c>
      <c r="AU190" s="215" t="s">
        <v>82</v>
      </c>
      <c r="AV190" s="14" t="s">
        <v>153</v>
      </c>
      <c r="AW190" s="14" t="s">
        <v>34</v>
      </c>
      <c r="AX190" s="14" t="s">
        <v>80</v>
      </c>
      <c r="AY190" s="215" t="s">
        <v>145</v>
      </c>
    </row>
    <row r="191" spans="1:65" s="2" customFormat="1" ht="14.45" customHeight="1">
      <c r="A191" s="36"/>
      <c r="B191" s="37"/>
      <c r="C191" s="180" t="s">
        <v>340</v>
      </c>
      <c r="D191" s="180" t="s">
        <v>148</v>
      </c>
      <c r="E191" s="181" t="s">
        <v>537</v>
      </c>
      <c r="F191" s="182" t="s">
        <v>538</v>
      </c>
      <c r="G191" s="183" t="s">
        <v>215</v>
      </c>
      <c r="H191" s="184">
        <v>1.027</v>
      </c>
      <c r="I191" s="185"/>
      <c r="J191" s="186">
        <f>ROUND(I191*H191,2)</f>
        <v>0</v>
      </c>
      <c r="K191" s="182" t="s">
        <v>152</v>
      </c>
      <c r="L191" s="41"/>
      <c r="M191" s="187" t="s">
        <v>21</v>
      </c>
      <c r="N191" s="188" t="s">
        <v>44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153</v>
      </c>
      <c r="AT191" s="191" t="s">
        <v>148</v>
      </c>
      <c r="AU191" s="191" t="s">
        <v>82</v>
      </c>
      <c r="AY191" s="19" t="s">
        <v>145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80</v>
      </c>
      <c r="BK191" s="192">
        <f>ROUND(I191*H191,2)</f>
        <v>0</v>
      </c>
      <c r="BL191" s="19" t="s">
        <v>153</v>
      </c>
      <c r="BM191" s="191" t="s">
        <v>1034</v>
      </c>
    </row>
    <row r="192" spans="1:65" s="2" customFormat="1" ht="24.2" customHeight="1">
      <c r="A192" s="36"/>
      <c r="B192" s="37"/>
      <c r="C192" s="180" t="s">
        <v>344</v>
      </c>
      <c r="D192" s="180" t="s">
        <v>148</v>
      </c>
      <c r="E192" s="181" t="s">
        <v>540</v>
      </c>
      <c r="F192" s="182" t="s">
        <v>541</v>
      </c>
      <c r="G192" s="183" t="s">
        <v>215</v>
      </c>
      <c r="H192" s="184">
        <v>1.027</v>
      </c>
      <c r="I192" s="185"/>
      <c r="J192" s="186">
        <f>ROUND(I192*H192,2)</f>
        <v>0</v>
      </c>
      <c r="K192" s="182" t="s">
        <v>152</v>
      </c>
      <c r="L192" s="41"/>
      <c r="M192" s="187" t="s">
        <v>21</v>
      </c>
      <c r="N192" s="188" t="s">
        <v>44</v>
      </c>
      <c r="O192" s="66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153</v>
      </c>
      <c r="AT192" s="191" t="s">
        <v>148</v>
      </c>
      <c r="AU192" s="191" t="s">
        <v>82</v>
      </c>
      <c r="AY192" s="19" t="s">
        <v>145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80</v>
      </c>
      <c r="BK192" s="192">
        <f>ROUND(I192*H192,2)</f>
        <v>0</v>
      </c>
      <c r="BL192" s="19" t="s">
        <v>153</v>
      </c>
      <c r="BM192" s="191" t="s">
        <v>1035</v>
      </c>
    </row>
    <row r="193" spans="2:63" s="12" customFormat="1" ht="25.9" customHeight="1">
      <c r="B193" s="164"/>
      <c r="C193" s="165"/>
      <c r="D193" s="166" t="s">
        <v>72</v>
      </c>
      <c r="E193" s="167" t="s">
        <v>245</v>
      </c>
      <c r="F193" s="167" t="s">
        <v>246</v>
      </c>
      <c r="G193" s="165"/>
      <c r="H193" s="165"/>
      <c r="I193" s="168"/>
      <c r="J193" s="169">
        <f>BK193</f>
        <v>0</v>
      </c>
      <c r="K193" s="165"/>
      <c r="L193" s="170"/>
      <c r="M193" s="171"/>
      <c r="N193" s="172"/>
      <c r="O193" s="172"/>
      <c r="P193" s="173">
        <f>P194</f>
        <v>0</v>
      </c>
      <c r="Q193" s="172"/>
      <c r="R193" s="173">
        <f>R194</f>
        <v>0.3174547</v>
      </c>
      <c r="S193" s="172"/>
      <c r="T193" s="174">
        <f>T194</f>
        <v>0</v>
      </c>
      <c r="AR193" s="175" t="s">
        <v>82</v>
      </c>
      <c r="AT193" s="176" t="s">
        <v>72</v>
      </c>
      <c r="AU193" s="176" t="s">
        <v>73</v>
      </c>
      <c r="AY193" s="175" t="s">
        <v>145</v>
      </c>
      <c r="BK193" s="177">
        <f>BK194</f>
        <v>0</v>
      </c>
    </row>
    <row r="194" spans="2:63" s="12" customFormat="1" ht="22.9" customHeight="1">
      <c r="B194" s="164"/>
      <c r="C194" s="165"/>
      <c r="D194" s="166" t="s">
        <v>72</v>
      </c>
      <c r="E194" s="178" t="s">
        <v>1036</v>
      </c>
      <c r="F194" s="178" t="s">
        <v>1037</v>
      </c>
      <c r="G194" s="165"/>
      <c r="H194" s="165"/>
      <c r="I194" s="168"/>
      <c r="J194" s="179">
        <f>BK194</f>
        <v>0</v>
      </c>
      <c r="K194" s="165"/>
      <c r="L194" s="170"/>
      <c r="M194" s="171"/>
      <c r="N194" s="172"/>
      <c r="O194" s="172"/>
      <c r="P194" s="173">
        <f>SUM(P195:P212)</f>
        <v>0</v>
      </c>
      <c r="Q194" s="172"/>
      <c r="R194" s="173">
        <f>SUM(R195:R212)</f>
        <v>0.3174547</v>
      </c>
      <c r="S194" s="172"/>
      <c r="T194" s="174">
        <f>SUM(T195:T212)</f>
        <v>0</v>
      </c>
      <c r="AR194" s="175" t="s">
        <v>82</v>
      </c>
      <c r="AT194" s="176" t="s">
        <v>72</v>
      </c>
      <c r="AU194" s="176" t="s">
        <v>80</v>
      </c>
      <c r="AY194" s="175" t="s">
        <v>145</v>
      </c>
      <c r="BK194" s="177">
        <f>SUM(BK195:BK212)</f>
        <v>0</v>
      </c>
    </row>
    <row r="195" spans="1:65" s="2" customFormat="1" ht="14.45" customHeight="1">
      <c r="A195" s="36"/>
      <c r="B195" s="37"/>
      <c r="C195" s="180" t="s">
        <v>350</v>
      </c>
      <c r="D195" s="180" t="s">
        <v>148</v>
      </c>
      <c r="E195" s="181" t="s">
        <v>1038</v>
      </c>
      <c r="F195" s="182" t="s">
        <v>1039</v>
      </c>
      <c r="G195" s="183" t="s">
        <v>272</v>
      </c>
      <c r="H195" s="184">
        <v>22</v>
      </c>
      <c r="I195" s="185"/>
      <c r="J195" s="186">
        <f>ROUND(I195*H195,2)</f>
        <v>0</v>
      </c>
      <c r="K195" s="182" t="s">
        <v>152</v>
      </c>
      <c r="L195" s="41"/>
      <c r="M195" s="187" t="s">
        <v>21</v>
      </c>
      <c r="N195" s="188" t="s">
        <v>44</v>
      </c>
      <c r="O195" s="66"/>
      <c r="P195" s="189">
        <f>O195*H195</f>
        <v>0</v>
      </c>
      <c r="Q195" s="189">
        <v>0.00301645</v>
      </c>
      <c r="R195" s="189">
        <f>Q195*H195</f>
        <v>0.0663619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251</v>
      </c>
      <c r="AT195" s="191" t="s">
        <v>148</v>
      </c>
      <c r="AU195" s="191" t="s">
        <v>82</v>
      </c>
      <c r="AY195" s="19" t="s">
        <v>145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80</v>
      </c>
      <c r="BK195" s="192">
        <f>ROUND(I195*H195,2)</f>
        <v>0</v>
      </c>
      <c r="BL195" s="19" t="s">
        <v>251</v>
      </c>
      <c r="BM195" s="191" t="s">
        <v>1040</v>
      </c>
    </row>
    <row r="196" spans="2:51" s="15" customFormat="1" ht="11.25">
      <c r="B196" s="216"/>
      <c r="C196" s="217"/>
      <c r="D196" s="195" t="s">
        <v>155</v>
      </c>
      <c r="E196" s="218" t="s">
        <v>21</v>
      </c>
      <c r="F196" s="219" t="s">
        <v>975</v>
      </c>
      <c r="G196" s="217"/>
      <c r="H196" s="218" t="s">
        <v>21</v>
      </c>
      <c r="I196" s="220"/>
      <c r="J196" s="217"/>
      <c r="K196" s="217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155</v>
      </c>
      <c r="AU196" s="225" t="s">
        <v>82</v>
      </c>
      <c r="AV196" s="15" t="s">
        <v>80</v>
      </c>
      <c r="AW196" s="15" t="s">
        <v>34</v>
      </c>
      <c r="AX196" s="15" t="s">
        <v>73</v>
      </c>
      <c r="AY196" s="225" t="s">
        <v>145</v>
      </c>
    </row>
    <row r="197" spans="2:51" s="13" customFormat="1" ht="11.25">
      <c r="B197" s="193"/>
      <c r="C197" s="194"/>
      <c r="D197" s="195" t="s">
        <v>155</v>
      </c>
      <c r="E197" s="196" t="s">
        <v>21</v>
      </c>
      <c r="F197" s="197" t="s">
        <v>982</v>
      </c>
      <c r="G197" s="194"/>
      <c r="H197" s="198">
        <v>1.5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155</v>
      </c>
      <c r="AU197" s="204" t="s">
        <v>82</v>
      </c>
      <c r="AV197" s="13" t="s">
        <v>82</v>
      </c>
      <c r="AW197" s="13" t="s">
        <v>34</v>
      </c>
      <c r="AX197" s="13" t="s">
        <v>73</v>
      </c>
      <c r="AY197" s="204" t="s">
        <v>145</v>
      </c>
    </row>
    <row r="198" spans="2:51" s="13" customFormat="1" ht="11.25">
      <c r="B198" s="193"/>
      <c r="C198" s="194"/>
      <c r="D198" s="195" t="s">
        <v>155</v>
      </c>
      <c r="E198" s="196" t="s">
        <v>21</v>
      </c>
      <c r="F198" s="197" t="s">
        <v>983</v>
      </c>
      <c r="G198" s="194"/>
      <c r="H198" s="198">
        <v>1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155</v>
      </c>
      <c r="AU198" s="204" t="s">
        <v>82</v>
      </c>
      <c r="AV198" s="13" t="s">
        <v>82</v>
      </c>
      <c r="AW198" s="13" t="s">
        <v>34</v>
      </c>
      <c r="AX198" s="13" t="s">
        <v>73</v>
      </c>
      <c r="AY198" s="204" t="s">
        <v>145</v>
      </c>
    </row>
    <row r="199" spans="2:51" s="13" customFormat="1" ht="11.25">
      <c r="B199" s="193"/>
      <c r="C199" s="194"/>
      <c r="D199" s="195" t="s">
        <v>155</v>
      </c>
      <c r="E199" s="196" t="s">
        <v>21</v>
      </c>
      <c r="F199" s="197" t="s">
        <v>984</v>
      </c>
      <c r="G199" s="194"/>
      <c r="H199" s="198">
        <v>1.5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155</v>
      </c>
      <c r="AU199" s="204" t="s">
        <v>82</v>
      </c>
      <c r="AV199" s="13" t="s">
        <v>82</v>
      </c>
      <c r="AW199" s="13" t="s">
        <v>34</v>
      </c>
      <c r="AX199" s="13" t="s">
        <v>73</v>
      </c>
      <c r="AY199" s="204" t="s">
        <v>145</v>
      </c>
    </row>
    <row r="200" spans="2:51" s="13" customFormat="1" ht="11.25">
      <c r="B200" s="193"/>
      <c r="C200" s="194"/>
      <c r="D200" s="195" t="s">
        <v>155</v>
      </c>
      <c r="E200" s="196" t="s">
        <v>21</v>
      </c>
      <c r="F200" s="197" t="s">
        <v>985</v>
      </c>
      <c r="G200" s="194"/>
      <c r="H200" s="198">
        <v>1.5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155</v>
      </c>
      <c r="AU200" s="204" t="s">
        <v>82</v>
      </c>
      <c r="AV200" s="13" t="s">
        <v>82</v>
      </c>
      <c r="AW200" s="13" t="s">
        <v>34</v>
      </c>
      <c r="AX200" s="13" t="s">
        <v>73</v>
      </c>
      <c r="AY200" s="204" t="s">
        <v>145</v>
      </c>
    </row>
    <row r="201" spans="2:51" s="13" customFormat="1" ht="11.25">
      <c r="B201" s="193"/>
      <c r="C201" s="194"/>
      <c r="D201" s="195" t="s">
        <v>155</v>
      </c>
      <c r="E201" s="196" t="s">
        <v>21</v>
      </c>
      <c r="F201" s="197" t="s">
        <v>986</v>
      </c>
      <c r="G201" s="194"/>
      <c r="H201" s="198">
        <v>1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155</v>
      </c>
      <c r="AU201" s="204" t="s">
        <v>82</v>
      </c>
      <c r="AV201" s="13" t="s">
        <v>82</v>
      </c>
      <c r="AW201" s="13" t="s">
        <v>34</v>
      </c>
      <c r="AX201" s="13" t="s">
        <v>73</v>
      </c>
      <c r="AY201" s="204" t="s">
        <v>145</v>
      </c>
    </row>
    <row r="202" spans="2:51" s="13" customFormat="1" ht="11.25">
      <c r="B202" s="193"/>
      <c r="C202" s="194"/>
      <c r="D202" s="195" t="s">
        <v>155</v>
      </c>
      <c r="E202" s="196" t="s">
        <v>21</v>
      </c>
      <c r="F202" s="197" t="s">
        <v>987</v>
      </c>
      <c r="G202" s="194"/>
      <c r="H202" s="198">
        <v>11.5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155</v>
      </c>
      <c r="AU202" s="204" t="s">
        <v>82</v>
      </c>
      <c r="AV202" s="13" t="s">
        <v>82</v>
      </c>
      <c r="AW202" s="13" t="s">
        <v>34</v>
      </c>
      <c r="AX202" s="13" t="s">
        <v>73</v>
      </c>
      <c r="AY202" s="204" t="s">
        <v>145</v>
      </c>
    </row>
    <row r="203" spans="2:51" s="13" customFormat="1" ht="11.25">
      <c r="B203" s="193"/>
      <c r="C203" s="194"/>
      <c r="D203" s="195" t="s">
        <v>155</v>
      </c>
      <c r="E203" s="196" t="s">
        <v>21</v>
      </c>
      <c r="F203" s="197" t="s">
        <v>988</v>
      </c>
      <c r="G203" s="194"/>
      <c r="H203" s="198">
        <v>4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155</v>
      </c>
      <c r="AU203" s="204" t="s">
        <v>82</v>
      </c>
      <c r="AV203" s="13" t="s">
        <v>82</v>
      </c>
      <c r="AW203" s="13" t="s">
        <v>34</v>
      </c>
      <c r="AX203" s="13" t="s">
        <v>73</v>
      </c>
      <c r="AY203" s="204" t="s">
        <v>145</v>
      </c>
    </row>
    <row r="204" spans="2:51" s="14" customFormat="1" ht="11.25">
      <c r="B204" s="205"/>
      <c r="C204" s="206"/>
      <c r="D204" s="195" t="s">
        <v>155</v>
      </c>
      <c r="E204" s="207" t="s">
        <v>21</v>
      </c>
      <c r="F204" s="208" t="s">
        <v>157</v>
      </c>
      <c r="G204" s="206"/>
      <c r="H204" s="209">
        <v>22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155</v>
      </c>
      <c r="AU204" s="215" t="s">
        <v>82</v>
      </c>
      <c r="AV204" s="14" t="s">
        <v>153</v>
      </c>
      <c r="AW204" s="14" t="s">
        <v>34</v>
      </c>
      <c r="AX204" s="14" t="s">
        <v>80</v>
      </c>
      <c r="AY204" s="215" t="s">
        <v>145</v>
      </c>
    </row>
    <row r="205" spans="1:65" s="2" customFormat="1" ht="14.45" customHeight="1">
      <c r="A205" s="36"/>
      <c r="B205" s="37"/>
      <c r="C205" s="180" t="s">
        <v>355</v>
      </c>
      <c r="D205" s="180" t="s">
        <v>148</v>
      </c>
      <c r="E205" s="181" t="s">
        <v>1041</v>
      </c>
      <c r="F205" s="182" t="s">
        <v>1042</v>
      </c>
      <c r="G205" s="183" t="s">
        <v>272</v>
      </c>
      <c r="H205" s="184">
        <v>112</v>
      </c>
      <c r="I205" s="185"/>
      <c r="J205" s="186">
        <f>ROUND(I205*H205,2)</f>
        <v>0</v>
      </c>
      <c r="K205" s="182" t="s">
        <v>152</v>
      </c>
      <c r="L205" s="41"/>
      <c r="M205" s="187" t="s">
        <v>21</v>
      </c>
      <c r="N205" s="188" t="s">
        <v>44</v>
      </c>
      <c r="O205" s="66"/>
      <c r="P205" s="189">
        <f>O205*H205</f>
        <v>0</v>
      </c>
      <c r="Q205" s="189">
        <v>0.0022419</v>
      </c>
      <c r="R205" s="189">
        <f>Q205*H205</f>
        <v>0.2510928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251</v>
      </c>
      <c r="AT205" s="191" t="s">
        <v>148</v>
      </c>
      <c r="AU205" s="191" t="s">
        <v>82</v>
      </c>
      <c r="AY205" s="19" t="s">
        <v>145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251</v>
      </c>
      <c r="BM205" s="191" t="s">
        <v>1043</v>
      </c>
    </row>
    <row r="206" spans="2:51" s="15" customFormat="1" ht="11.25">
      <c r="B206" s="216"/>
      <c r="C206" s="217"/>
      <c r="D206" s="195" t="s">
        <v>155</v>
      </c>
      <c r="E206" s="218" t="s">
        <v>21</v>
      </c>
      <c r="F206" s="219" t="s">
        <v>1044</v>
      </c>
      <c r="G206" s="217"/>
      <c r="H206" s="218" t="s">
        <v>21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155</v>
      </c>
      <c r="AU206" s="225" t="s">
        <v>82</v>
      </c>
      <c r="AV206" s="15" t="s">
        <v>80</v>
      </c>
      <c r="AW206" s="15" t="s">
        <v>34</v>
      </c>
      <c r="AX206" s="15" t="s">
        <v>73</v>
      </c>
      <c r="AY206" s="225" t="s">
        <v>145</v>
      </c>
    </row>
    <row r="207" spans="2:51" s="13" customFormat="1" ht="11.25">
      <c r="B207" s="193"/>
      <c r="C207" s="194"/>
      <c r="D207" s="195" t="s">
        <v>155</v>
      </c>
      <c r="E207" s="196" t="s">
        <v>21</v>
      </c>
      <c r="F207" s="197" t="s">
        <v>1045</v>
      </c>
      <c r="G207" s="194"/>
      <c r="H207" s="198">
        <v>112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155</v>
      </c>
      <c r="AU207" s="204" t="s">
        <v>82</v>
      </c>
      <c r="AV207" s="13" t="s">
        <v>82</v>
      </c>
      <c r="AW207" s="13" t="s">
        <v>34</v>
      </c>
      <c r="AX207" s="13" t="s">
        <v>73</v>
      </c>
      <c r="AY207" s="204" t="s">
        <v>145</v>
      </c>
    </row>
    <row r="208" spans="2:51" s="14" customFormat="1" ht="11.25">
      <c r="B208" s="205"/>
      <c r="C208" s="206"/>
      <c r="D208" s="195" t="s">
        <v>155</v>
      </c>
      <c r="E208" s="207" t="s">
        <v>21</v>
      </c>
      <c r="F208" s="208" t="s">
        <v>157</v>
      </c>
      <c r="G208" s="206"/>
      <c r="H208" s="209">
        <v>112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155</v>
      </c>
      <c r="AU208" s="215" t="s">
        <v>82</v>
      </c>
      <c r="AV208" s="14" t="s">
        <v>153</v>
      </c>
      <c r="AW208" s="14" t="s">
        <v>34</v>
      </c>
      <c r="AX208" s="14" t="s">
        <v>80</v>
      </c>
      <c r="AY208" s="215" t="s">
        <v>145</v>
      </c>
    </row>
    <row r="209" spans="1:65" s="2" customFormat="1" ht="14.45" customHeight="1">
      <c r="A209" s="36"/>
      <c r="B209" s="37"/>
      <c r="C209" s="180" t="s">
        <v>359</v>
      </c>
      <c r="D209" s="180" t="s">
        <v>148</v>
      </c>
      <c r="E209" s="181" t="s">
        <v>1046</v>
      </c>
      <c r="F209" s="182" t="s">
        <v>1047</v>
      </c>
      <c r="G209" s="183" t="s">
        <v>272</v>
      </c>
      <c r="H209" s="184">
        <v>134</v>
      </c>
      <c r="I209" s="185"/>
      <c r="J209" s="186">
        <f>ROUND(I209*H209,2)</f>
        <v>0</v>
      </c>
      <c r="K209" s="182" t="s">
        <v>152</v>
      </c>
      <c r="L209" s="41"/>
      <c r="M209" s="187" t="s">
        <v>21</v>
      </c>
      <c r="N209" s="188" t="s">
        <v>44</v>
      </c>
      <c r="O209" s="66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251</v>
      </c>
      <c r="AT209" s="191" t="s">
        <v>148</v>
      </c>
      <c r="AU209" s="191" t="s">
        <v>82</v>
      </c>
      <c r="AY209" s="19" t="s">
        <v>145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80</v>
      </c>
      <c r="BK209" s="192">
        <f>ROUND(I209*H209,2)</f>
        <v>0</v>
      </c>
      <c r="BL209" s="19" t="s">
        <v>251</v>
      </c>
      <c r="BM209" s="191" t="s">
        <v>1048</v>
      </c>
    </row>
    <row r="210" spans="1:65" s="2" customFormat="1" ht="14.45" customHeight="1">
      <c r="A210" s="36"/>
      <c r="B210" s="37"/>
      <c r="C210" s="180" t="s">
        <v>363</v>
      </c>
      <c r="D210" s="180" t="s">
        <v>148</v>
      </c>
      <c r="E210" s="181" t="s">
        <v>1049</v>
      </c>
      <c r="F210" s="182" t="s">
        <v>1050</v>
      </c>
      <c r="G210" s="183" t="s">
        <v>892</v>
      </c>
      <c r="H210" s="184">
        <v>1</v>
      </c>
      <c r="I210" s="185"/>
      <c r="J210" s="186">
        <f>ROUND(I210*H210,2)</f>
        <v>0</v>
      </c>
      <c r="K210" s="182" t="s">
        <v>21</v>
      </c>
      <c r="L210" s="41"/>
      <c r="M210" s="187" t="s">
        <v>21</v>
      </c>
      <c r="N210" s="188" t="s">
        <v>44</v>
      </c>
      <c r="O210" s="66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251</v>
      </c>
      <c r="AT210" s="191" t="s">
        <v>148</v>
      </c>
      <c r="AU210" s="191" t="s">
        <v>82</v>
      </c>
      <c r="AY210" s="19" t="s">
        <v>145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251</v>
      </c>
      <c r="BM210" s="191" t="s">
        <v>1051</v>
      </c>
    </row>
    <row r="211" spans="1:65" s="2" customFormat="1" ht="14.45" customHeight="1">
      <c r="A211" s="36"/>
      <c r="B211" s="37"/>
      <c r="C211" s="180" t="s">
        <v>367</v>
      </c>
      <c r="D211" s="180" t="s">
        <v>148</v>
      </c>
      <c r="E211" s="181" t="s">
        <v>1052</v>
      </c>
      <c r="F211" s="182" t="s">
        <v>1053</v>
      </c>
      <c r="G211" s="183" t="s">
        <v>892</v>
      </c>
      <c r="H211" s="184">
        <v>1</v>
      </c>
      <c r="I211" s="185"/>
      <c r="J211" s="186">
        <f>ROUND(I211*H211,2)</f>
        <v>0</v>
      </c>
      <c r="K211" s="182" t="s">
        <v>21</v>
      </c>
      <c r="L211" s="41"/>
      <c r="M211" s="187" t="s">
        <v>21</v>
      </c>
      <c r="N211" s="188" t="s">
        <v>44</v>
      </c>
      <c r="O211" s="66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251</v>
      </c>
      <c r="AT211" s="191" t="s">
        <v>148</v>
      </c>
      <c r="AU211" s="191" t="s">
        <v>82</v>
      </c>
      <c r="AY211" s="19" t="s">
        <v>145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80</v>
      </c>
      <c r="BK211" s="192">
        <f>ROUND(I211*H211,2)</f>
        <v>0</v>
      </c>
      <c r="BL211" s="19" t="s">
        <v>251</v>
      </c>
      <c r="BM211" s="191" t="s">
        <v>1054</v>
      </c>
    </row>
    <row r="212" spans="1:65" s="2" customFormat="1" ht="24.2" customHeight="1">
      <c r="A212" s="36"/>
      <c r="B212" s="37"/>
      <c r="C212" s="180" t="s">
        <v>562</v>
      </c>
      <c r="D212" s="180" t="s">
        <v>148</v>
      </c>
      <c r="E212" s="181" t="s">
        <v>1055</v>
      </c>
      <c r="F212" s="182" t="s">
        <v>1056</v>
      </c>
      <c r="G212" s="183" t="s">
        <v>215</v>
      </c>
      <c r="H212" s="184">
        <v>0.317</v>
      </c>
      <c r="I212" s="185"/>
      <c r="J212" s="186">
        <f>ROUND(I212*H212,2)</f>
        <v>0</v>
      </c>
      <c r="K212" s="182" t="s">
        <v>152</v>
      </c>
      <c r="L212" s="41"/>
      <c r="M212" s="254" t="s">
        <v>21</v>
      </c>
      <c r="N212" s="255" t="s">
        <v>44</v>
      </c>
      <c r="O212" s="256"/>
      <c r="P212" s="257">
        <f>O212*H212</f>
        <v>0</v>
      </c>
      <c r="Q212" s="257">
        <v>0</v>
      </c>
      <c r="R212" s="257">
        <f>Q212*H212</f>
        <v>0</v>
      </c>
      <c r="S212" s="257">
        <v>0</v>
      </c>
      <c r="T212" s="258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251</v>
      </c>
      <c r="AT212" s="191" t="s">
        <v>148</v>
      </c>
      <c r="AU212" s="191" t="s">
        <v>82</v>
      </c>
      <c r="AY212" s="19" t="s">
        <v>145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251</v>
      </c>
      <c r="BM212" s="191" t="s">
        <v>1057</v>
      </c>
    </row>
    <row r="213" spans="1:31" s="2" customFormat="1" ht="6.95" customHeight="1">
      <c r="A213" s="36"/>
      <c r="B213" s="49"/>
      <c r="C213" s="50"/>
      <c r="D213" s="50"/>
      <c r="E213" s="50"/>
      <c r="F213" s="50"/>
      <c r="G213" s="50"/>
      <c r="H213" s="50"/>
      <c r="I213" s="50"/>
      <c r="J213" s="50"/>
      <c r="K213" s="50"/>
      <c r="L213" s="41"/>
      <c r="M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</row>
  </sheetData>
  <sheetProtection algorithmName="SHA-512" hashValue="EHSzV6HPPDUaufV8iRFpZaruKTjhyNLzOLxEmIjkJ3rjzcGPKoyz20b4wXdy1SQfulDQuWfXKRayE/erQr0X3w==" saltValue="+wf9wG+nkiM5nD2Mq5r+pKxcS3tOZuAvpOv/ezGC5UYCzILyhGsVLKbUsUrvl0MIeteQXgJyoO+rTEJ3IWRxPA==" spinCount="100000" sheet="1" objects="1" scenarios="1" formatColumns="0" formatRows="0" autoFilter="0"/>
  <autoFilter ref="C92:K21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99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1058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17. 8. 2020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ROUND((SUM(BE88:BE127)),2)</f>
        <v>0</v>
      </c>
      <c r="G35" s="36"/>
      <c r="H35" s="36"/>
      <c r="I35" s="126">
        <v>0.21</v>
      </c>
      <c r="J35" s="125">
        <f>ROUND(((SUM(BE88:BE127))*I35),2)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ROUND((SUM(BF88:BF127)),2)</f>
        <v>0</v>
      </c>
      <c r="G36" s="36"/>
      <c r="H36" s="36"/>
      <c r="I36" s="126">
        <v>0.15</v>
      </c>
      <c r="J36" s="125">
        <f>ROUND(((SUM(BF88:BF127))*I36),2)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ROUND((SUM(BG88:BG127)),2)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ROUND((SUM(BH88:BH127)),2)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ROUND((SUM(BI88:BI127)),2)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01.5 - Rozvod plynu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17. 8. 2020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1059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9" customFormat="1" ht="24.95" customHeight="1">
      <c r="B65" s="142"/>
      <c r="C65" s="143"/>
      <c r="D65" s="144" t="s">
        <v>1060</v>
      </c>
      <c r="E65" s="145"/>
      <c r="F65" s="145"/>
      <c r="G65" s="145"/>
      <c r="H65" s="145"/>
      <c r="I65" s="145"/>
      <c r="J65" s="146">
        <f>J98</f>
        <v>0</v>
      </c>
      <c r="K65" s="143"/>
      <c r="L65" s="147"/>
    </row>
    <row r="66" spans="2:12" s="9" customFormat="1" ht="24.95" customHeight="1">
      <c r="B66" s="142"/>
      <c r="C66" s="143"/>
      <c r="D66" s="144" t="s">
        <v>1061</v>
      </c>
      <c r="E66" s="145"/>
      <c r="F66" s="145"/>
      <c r="G66" s="145"/>
      <c r="H66" s="145"/>
      <c r="I66" s="145"/>
      <c r="J66" s="146">
        <f>J115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130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4" t="str">
        <f>E7</f>
        <v>Snížení energetické náročnosti průmyslového objektu, Hala 2, parc.č. 2119/11 a 2119/12 k.ú.Chomutov</v>
      </c>
      <c r="F76" s="395"/>
      <c r="G76" s="395"/>
      <c r="H76" s="395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113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394" t="s">
        <v>114</v>
      </c>
      <c r="F78" s="396"/>
      <c r="G78" s="396"/>
      <c r="H78" s="396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115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48" t="str">
        <f>E11</f>
        <v>01.5 - Rozvod plynu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F14</f>
        <v>parc.č. 2119/11 a 2119/12 k.ú.Chomutov</v>
      </c>
      <c r="G82" s="38"/>
      <c r="H82" s="38"/>
      <c r="I82" s="31" t="s">
        <v>24</v>
      </c>
      <c r="J82" s="61" t="str">
        <f>IF(J14="","",J14)</f>
        <v>17. 8. 2020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26</v>
      </c>
      <c r="D84" s="38"/>
      <c r="E84" s="38"/>
      <c r="F84" s="29" t="str">
        <f>E17</f>
        <v>RT steel s.r.o.</v>
      </c>
      <c r="G84" s="38"/>
      <c r="H84" s="38"/>
      <c r="I84" s="31" t="s">
        <v>32</v>
      </c>
      <c r="J84" s="34" t="str">
        <f>E23</f>
        <v>KAP ATELIER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IF(E20="","",E20)</f>
        <v>Vyplň údaj</v>
      </c>
      <c r="G85" s="38"/>
      <c r="H85" s="38"/>
      <c r="I85" s="31" t="s">
        <v>35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131</v>
      </c>
      <c r="D87" s="156" t="s">
        <v>58</v>
      </c>
      <c r="E87" s="156" t="s">
        <v>54</v>
      </c>
      <c r="F87" s="156" t="s">
        <v>55</v>
      </c>
      <c r="G87" s="156" t="s">
        <v>132</v>
      </c>
      <c r="H87" s="156" t="s">
        <v>133</v>
      </c>
      <c r="I87" s="156" t="s">
        <v>134</v>
      </c>
      <c r="J87" s="156" t="s">
        <v>119</v>
      </c>
      <c r="K87" s="157" t="s">
        <v>135</v>
      </c>
      <c r="L87" s="158"/>
      <c r="M87" s="70" t="s">
        <v>21</v>
      </c>
      <c r="N87" s="71" t="s">
        <v>43</v>
      </c>
      <c r="O87" s="71" t="s">
        <v>136</v>
      </c>
      <c r="P87" s="71" t="s">
        <v>137</v>
      </c>
      <c r="Q87" s="71" t="s">
        <v>138</v>
      </c>
      <c r="R87" s="71" t="s">
        <v>139</v>
      </c>
      <c r="S87" s="71" t="s">
        <v>140</v>
      </c>
      <c r="T87" s="72" t="s">
        <v>141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142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P89+P98+P115</f>
        <v>0</v>
      </c>
      <c r="Q88" s="74"/>
      <c r="R88" s="161">
        <f>R89+R98+R115</f>
        <v>0</v>
      </c>
      <c r="S88" s="74"/>
      <c r="T88" s="162">
        <f>T89+T98+T115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72</v>
      </c>
      <c r="AU88" s="19" t="s">
        <v>120</v>
      </c>
      <c r="BK88" s="163">
        <f>BK89+BK98+BK115</f>
        <v>0</v>
      </c>
    </row>
    <row r="89" spans="2:63" s="12" customFormat="1" ht="25.9" customHeight="1">
      <c r="B89" s="164"/>
      <c r="C89" s="165"/>
      <c r="D89" s="166" t="s">
        <v>72</v>
      </c>
      <c r="E89" s="167" t="s">
        <v>1062</v>
      </c>
      <c r="F89" s="167" t="s">
        <v>1063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SUM(P90:P97)</f>
        <v>0</v>
      </c>
      <c r="Q89" s="172"/>
      <c r="R89" s="173">
        <f>SUM(R90:R97)</f>
        <v>0</v>
      </c>
      <c r="S89" s="172"/>
      <c r="T89" s="174">
        <f>SUM(T90:T97)</f>
        <v>0</v>
      </c>
      <c r="AR89" s="175" t="s">
        <v>80</v>
      </c>
      <c r="AT89" s="176" t="s">
        <v>72</v>
      </c>
      <c r="AU89" s="176" t="s">
        <v>73</v>
      </c>
      <c r="AY89" s="175" t="s">
        <v>145</v>
      </c>
      <c r="BK89" s="177">
        <f>SUM(BK90:BK97)</f>
        <v>0</v>
      </c>
    </row>
    <row r="90" spans="1:65" s="2" customFormat="1" ht="14.45" customHeight="1">
      <c r="A90" s="36"/>
      <c r="B90" s="37"/>
      <c r="C90" s="180" t="s">
        <v>80</v>
      </c>
      <c r="D90" s="180" t="s">
        <v>148</v>
      </c>
      <c r="E90" s="181" t="s">
        <v>1064</v>
      </c>
      <c r="F90" s="182" t="s">
        <v>1065</v>
      </c>
      <c r="G90" s="183" t="s">
        <v>850</v>
      </c>
      <c r="H90" s="184">
        <v>1</v>
      </c>
      <c r="I90" s="185"/>
      <c r="J90" s="186">
        <f aca="true" t="shared" si="0" ref="J90:J97">ROUND(I90*H90,2)</f>
        <v>0</v>
      </c>
      <c r="K90" s="182" t="s">
        <v>21</v>
      </c>
      <c r="L90" s="41"/>
      <c r="M90" s="187" t="s">
        <v>21</v>
      </c>
      <c r="N90" s="188" t="s">
        <v>44</v>
      </c>
      <c r="O90" s="66"/>
      <c r="P90" s="189">
        <f aca="true" t="shared" si="1" ref="P90:P97">O90*H90</f>
        <v>0</v>
      </c>
      <c r="Q90" s="189">
        <v>0</v>
      </c>
      <c r="R90" s="189">
        <f aca="true" t="shared" si="2" ref="R90:R97">Q90*H90</f>
        <v>0</v>
      </c>
      <c r="S90" s="189">
        <v>0</v>
      </c>
      <c r="T90" s="190">
        <f aca="true" t="shared" si="3" ref="T90:T97"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153</v>
      </c>
      <c r="AT90" s="191" t="s">
        <v>148</v>
      </c>
      <c r="AU90" s="191" t="s">
        <v>80</v>
      </c>
      <c r="AY90" s="19" t="s">
        <v>145</v>
      </c>
      <c r="BE90" s="192">
        <f aca="true" t="shared" si="4" ref="BE90:BE97">IF(N90="základní",J90,0)</f>
        <v>0</v>
      </c>
      <c r="BF90" s="192">
        <f aca="true" t="shared" si="5" ref="BF90:BF97">IF(N90="snížená",J90,0)</f>
        <v>0</v>
      </c>
      <c r="BG90" s="192">
        <f aca="true" t="shared" si="6" ref="BG90:BG97">IF(N90="zákl. přenesená",J90,0)</f>
        <v>0</v>
      </c>
      <c r="BH90" s="192">
        <f aca="true" t="shared" si="7" ref="BH90:BH97">IF(N90="sníž. přenesená",J90,0)</f>
        <v>0</v>
      </c>
      <c r="BI90" s="192">
        <f aca="true" t="shared" si="8" ref="BI90:BI97">IF(N90="nulová",J90,0)</f>
        <v>0</v>
      </c>
      <c r="BJ90" s="19" t="s">
        <v>80</v>
      </c>
      <c r="BK90" s="192">
        <f aca="true" t="shared" si="9" ref="BK90:BK97">ROUND(I90*H90,2)</f>
        <v>0</v>
      </c>
      <c r="BL90" s="19" t="s">
        <v>153</v>
      </c>
      <c r="BM90" s="191" t="s">
        <v>1066</v>
      </c>
    </row>
    <row r="91" spans="1:65" s="2" customFormat="1" ht="14.45" customHeight="1">
      <c r="A91" s="36"/>
      <c r="B91" s="37"/>
      <c r="C91" s="180" t="s">
        <v>82</v>
      </c>
      <c r="D91" s="180" t="s">
        <v>148</v>
      </c>
      <c r="E91" s="181" t="s">
        <v>1067</v>
      </c>
      <c r="F91" s="182" t="s">
        <v>1068</v>
      </c>
      <c r="G91" s="183" t="s">
        <v>850</v>
      </c>
      <c r="H91" s="184">
        <v>1</v>
      </c>
      <c r="I91" s="185"/>
      <c r="J91" s="186">
        <f t="shared" si="0"/>
        <v>0</v>
      </c>
      <c r="K91" s="182" t="s">
        <v>21</v>
      </c>
      <c r="L91" s="41"/>
      <c r="M91" s="187" t="s">
        <v>21</v>
      </c>
      <c r="N91" s="188" t="s">
        <v>44</v>
      </c>
      <c r="O91" s="66"/>
      <c r="P91" s="189">
        <f t="shared" si="1"/>
        <v>0</v>
      </c>
      <c r="Q91" s="189">
        <v>0</v>
      </c>
      <c r="R91" s="189">
        <f t="shared" si="2"/>
        <v>0</v>
      </c>
      <c r="S91" s="189">
        <v>0</v>
      </c>
      <c r="T91" s="190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153</v>
      </c>
      <c r="AT91" s="191" t="s">
        <v>148</v>
      </c>
      <c r="AU91" s="191" t="s">
        <v>80</v>
      </c>
      <c r="AY91" s="19" t="s">
        <v>145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9" t="s">
        <v>80</v>
      </c>
      <c r="BK91" s="192">
        <f t="shared" si="9"/>
        <v>0</v>
      </c>
      <c r="BL91" s="19" t="s">
        <v>153</v>
      </c>
      <c r="BM91" s="191" t="s">
        <v>1069</v>
      </c>
    </row>
    <row r="92" spans="1:65" s="2" customFormat="1" ht="14.45" customHeight="1">
      <c r="A92" s="36"/>
      <c r="B92" s="37"/>
      <c r="C92" s="180" t="s">
        <v>162</v>
      </c>
      <c r="D92" s="180" t="s">
        <v>148</v>
      </c>
      <c r="E92" s="181" t="s">
        <v>1070</v>
      </c>
      <c r="F92" s="182" t="s">
        <v>1071</v>
      </c>
      <c r="G92" s="183" t="s">
        <v>1072</v>
      </c>
      <c r="H92" s="184">
        <v>3</v>
      </c>
      <c r="I92" s="185"/>
      <c r="J92" s="186">
        <f t="shared" si="0"/>
        <v>0</v>
      </c>
      <c r="K92" s="182" t="s">
        <v>21</v>
      </c>
      <c r="L92" s="41"/>
      <c r="M92" s="187" t="s">
        <v>21</v>
      </c>
      <c r="N92" s="188" t="s">
        <v>44</v>
      </c>
      <c r="O92" s="66"/>
      <c r="P92" s="189">
        <f t="shared" si="1"/>
        <v>0</v>
      </c>
      <c r="Q92" s="189">
        <v>0</v>
      </c>
      <c r="R92" s="189">
        <f t="shared" si="2"/>
        <v>0</v>
      </c>
      <c r="S92" s="189">
        <v>0</v>
      </c>
      <c r="T92" s="190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153</v>
      </c>
      <c r="AT92" s="191" t="s">
        <v>148</v>
      </c>
      <c r="AU92" s="191" t="s">
        <v>80</v>
      </c>
      <c r="AY92" s="19" t="s">
        <v>145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9" t="s">
        <v>80</v>
      </c>
      <c r="BK92" s="192">
        <f t="shared" si="9"/>
        <v>0</v>
      </c>
      <c r="BL92" s="19" t="s">
        <v>153</v>
      </c>
      <c r="BM92" s="191" t="s">
        <v>1073</v>
      </c>
    </row>
    <row r="93" spans="1:65" s="2" customFormat="1" ht="14.45" customHeight="1">
      <c r="A93" s="36"/>
      <c r="B93" s="37"/>
      <c r="C93" s="180" t="s">
        <v>153</v>
      </c>
      <c r="D93" s="180" t="s">
        <v>148</v>
      </c>
      <c r="E93" s="181" t="s">
        <v>1074</v>
      </c>
      <c r="F93" s="182" t="s">
        <v>1075</v>
      </c>
      <c r="G93" s="183" t="s">
        <v>1076</v>
      </c>
      <c r="H93" s="184">
        <v>2</v>
      </c>
      <c r="I93" s="185"/>
      <c r="J93" s="186">
        <f t="shared" si="0"/>
        <v>0</v>
      </c>
      <c r="K93" s="182" t="s">
        <v>21</v>
      </c>
      <c r="L93" s="41"/>
      <c r="M93" s="187" t="s">
        <v>21</v>
      </c>
      <c r="N93" s="188" t="s">
        <v>44</v>
      </c>
      <c r="O93" s="66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153</v>
      </c>
      <c r="AT93" s="191" t="s">
        <v>148</v>
      </c>
      <c r="AU93" s="191" t="s">
        <v>80</v>
      </c>
      <c r="AY93" s="19" t="s">
        <v>145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9" t="s">
        <v>80</v>
      </c>
      <c r="BK93" s="192">
        <f t="shared" si="9"/>
        <v>0</v>
      </c>
      <c r="BL93" s="19" t="s">
        <v>153</v>
      </c>
      <c r="BM93" s="191" t="s">
        <v>1077</v>
      </c>
    </row>
    <row r="94" spans="1:65" s="2" customFormat="1" ht="14.45" customHeight="1">
      <c r="A94" s="36"/>
      <c r="B94" s="37"/>
      <c r="C94" s="180" t="s">
        <v>170</v>
      </c>
      <c r="D94" s="180" t="s">
        <v>148</v>
      </c>
      <c r="E94" s="181" t="s">
        <v>1078</v>
      </c>
      <c r="F94" s="182" t="s">
        <v>1079</v>
      </c>
      <c r="G94" s="183" t="s">
        <v>850</v>
      </c>
      <c r="H94" s="184">
        <v>1</v>
      </c>
      <c r="I94" s="185"/>
      <c r="J94" s="186">
        <f t="shared" si="0"/>
        <v>0</v>
      </c>
      <c r="K94" s="182" t="s">
        <v>21</v>
      </c>
      <c r="L94" s="41"/>
      <c r="M94" s="187" t="s">
        <v>21</v>
      </c>
      <c r="N94" s="188" t="s">
        <v>44</v>
      </c>
      <c r="O94" s="66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153</v>
      </c>
      <c r="AT94" s="191" t="s">
        <v>148</v>
      </c>
      <c r="AU94" s="191" t="s">
        <v>80</v>
      </c>
      <c r="AY94" s="19" t="s">
        <v>145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9" t="s">
        <v>80</v>
      </c>
      <c r="BK94" s="192">
        <f t="shared" si="9"/>
        <v>0</v>
      </c>
      <c r="BL94" s="19" t="s">
        <v>153</v>
      </c>
      <c r="BM94" s="191" t="s">
        <v>1080</v>
      </c>
    </row>
    <row r="95" spans="1:65" s="2" customFormat="1" ht="14.45" customHeight="1">
      <c r="A95" s="36"/>
      <c r="B95" s="37"/>
      <c r="C95" s="180" t="s">
        <v>186</v>
      </c>
      <c r="D95" s="180" t="s">
        <v>148</v>
      </c>
      <c r="E95" s="181" t="s">
        <v>1081</v>
      </c>
      <c r="F95" s="182" t="s">
        <v>1082</v>
      </c>
      <c r="G95" s="183" t="s">
        <v>1072</v>
      </c>
      <c r="H95" s="184">
        <v>1</v>
      </c>
      <c r="I95" s="185"/>
      <c r="J95" s="186">
        <f t="shared" si="0"/>
        <v>0</v>
      </c>
      <c r="K95" s="182" t="s">
        <v>21</v>
      </c>
      <c r="L95" s="41"/>
      <c r="M95" s="187" t="s">
        <v>21</v>
      </c>
      <c r="N95" s="188" t="s">
        <v>44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153</v>
      </c>
      <c r="AT95" s="191" t="s">
        <v>148</v>
      </c>
      <c r="AU95" s="191" t="s">
        <v>80</v>
      </c>
      <c r="AY95" s="19" t="s">
        <v>145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80</v>
      </c>
      <c r="BK95" s="192">
        <f t="shared" si="9"/>
        <v>0</v>
      </c>
      <c r="BL95" s="19" t="s">
        <v>153</v>
      </c>
      <c r="BM95" s="191" t="s">
        <v>1083</v>
      </c>
    </row>
    <row r="96" spans="1:65" s="2" customFormat="1" ht="14.45" customHeight="1">
      <c r="A96" s="36"/>
      <c r="B96" s="37"/>
      <c r="C96" s="180" t="s">
        <v>193</v>
      </c>
      <c r="D96" s="180" t="s">
        <v>148</v>
      </c>
      <c r="E96" s="181" t="s">
        <v>1084</v>
      </c>
      <c r="F96" s="182" t="s">
        <v>1085</v>
      </c>
      <c r="G96" s="183" t="s">
        <v>1072</v>
      </c>
      <c r="H96" s="184">
        <v>1</v>
      </c>
      <c r="I96" s="185"/>
      <c r="J96" s="186">
        <f t="shared" si="0"/>
        <v>0</v>
      </c>
      <c r="K96" s="182" t="s">
        <v>21</v>
      </c>
      <c r="L96" s="41"/>
      <c r="M96" s="187" t="s">
        <v>21</v>
      </c>
      <c r="N96" s="188" t="s">
        <v>44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80</v>
      </c>
      <c r="AY96" s="19" t="s">
        <v>145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80</v>
      </c>
      <c r="BK96" s="192">
        <f t="shared" si="9"/>
        <v>0</v>
      </c>
      <c r="BL96" s="19" t="s">
        <v>153</v>
      </c>
      <c r="BM96" s="191" t="s">
        <v>1086</v>
      </c>
    </row>
    <row r="97" spans="1:65" s="2" customFormat="1" ht="14.45" customHeight="1">
      <c r="A97" s="36"/>
      <c r="B97" s="37"/>
      <c r="C97" s="180" t="s">
        <v>200</v>
      </c>
      <c r="D97" s="180" t="s">
        <v>148</v>
      </c>
      <c r="E97" s="181" t="s">
        <v>1087</v>
      </c>
      <c r="F97" s="182" t="s">
        <v>1088</v>
      </c>
      <c r="G97" s="183" t="s">
        <v>1072</v>
      </c>
      <c r="H97" s="184">
        <v>1</v>
      </c>
      <c r="I97" s="185"/>
      <c r="J97" s="186">
        <f t="shared" si="0"/>
        <v>0</v>
      </c>
      <c r="K97" s="182" t="s">
        <v>21</v>
      </c>
      <c r="L97" s="41"/>
      <c r="M97" s="187" t="s">
        <v>21</v>
      </c>
      <c r="N97" s="188" t="s">
        <v>44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153</v>
      </c>
      <c r="AT97" s="191" t="s">
        <v>148</v>
      </c>
      <c r="AU97" s="191" t="s">
        <v>80</v>
      </c>
      <c r="AY97" s="19" t="s">
        <v>145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80</v>
      </c>
      <c r="BK97" s="192">
        <f t="shared" si="9"/>
        <v>0</v>
      </c>
      <c r="BL97" s="19" t="s">
        <v>153</v>
      </c>
      <c r="BM97" s="191" t="s">
        <v>1089</v>
      </c>
    </row>
    <row r="98" spans="2:63" s="12" customFormat="1" ht="25.9" customHeight="1">
      <c r="B98" s="164"/>
      <c r="C98" s="165"/>
      <c r="D98" s="166" t="s">
        <v>72</v>
      </c>
      <c r="E98" s="167" t="s">
        <v>1090</v>
      </c>
      <c r="F98" s="167" t="s">
        <v>1091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SUM(P99:P114)</f>
        <v>0</v>
      </c>
      <c r="Q98" s="172"/>
      <c r="R98" s="173">
        <f>SUM(R99:R114)</f>
        <v>0</v>
      </c>
      <c r="S98" s="172"/>
      <c r="T98" s="174">
        <f>SUM(T99:T114)</f>
        <v>0</v>
      </c>
      <c r="AR98" s="175" t="s">
        <v>80</v>
      </c>
      <c r="AT98" s="176" t="s">
        <v>72</v>
      </c>
      <c r="AU98" s="176" t="s">
        <v>73</v>
      </c>
      <c r="AY98" s="175" t="s">
        <v>145</v>
      </c>
      <c r="BK98" s="177">
        <f>SUM(BK99:BK114)</f>
        <v>0</v>
      </c>
    </row>
    <row r="99" spans="1:65" s="2" customFormat="1" ht="14.45" customHeight="1">
      <c r="A99" s="36"/>
      <c r="B99" s="37"/>
      <c r="C99" s="180" t="s">
        <v>146</v>
      </c>
      <c r="D99" s="180" t="s">
        <v>148</v>
      </c>
      <c r="E99" s="181" t="s">
        <v>1092</v>
      </c>
      <c r="F99" s="182" t="s">
        <v>1093</v>
      </c>
      <c r="G99" s="183" t="s">
        <v>1072</v>
      </c>
      <c r="H99" s="184">
        <v>2</v>
      </c>
      <c r="I99" s="185"/>
      <c r="J99" s="186">
        <f aca="true" t="shared" si="10" ref="J99:J114">ROUND(I99*H99,2)</f>
        <v>0</v>
      </c>
      <c r="K99" s="182" t="s">
        <v>21</v>
      </c>
      <c r="L99" s="41"/>
      <c r="M99" s="187" t="s">
        <v>21</v>
      </c>
      <c r="N99" s="188" t="s">
        <v>44</v>
      </c>
      <c r="O99" s="66"/>
      <c r="P99" s="189">
        <f aca="true" t="shared" si="11" ref="P99:P114">O99*H99</f>
        <v>0</v>
      </c>
      <c r="Q99" s="189">
        <v>0</v>
      </c>
      <c r="R99" s="189">
        <f aca="true" t="shared" si="12" ref="R99:R114">Q99*H99</f>
        <v>0</v>
      </c>
      <c r="S99" s="189">
        <v>0</v>
      </c>
      <c r="T99" s="190">
        <f aca="true" t="shared" si="13" ref="T99:T114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153</v>
      </c>
      <c r="AT99" s="191" t="s">
        <v>148</v>
      </c>
      <c r="AU99" s="191" t="s">
        <v>80</v>
      </c>
      <c r="AY99" s="19" t="s">
        <v>145</v>
      </c>
      <c r="BE99" s="192">
        <f aca="true" t="shared" si="14" ref="BE99:BE114">IF(N99="základní",J99,0)</f>
        <v>0</v>
      </c>
      <c r="BF99" s="192">
        <f aca="true" t="shared" si="15" ref="BF99:BF114">IF(N99="snížená",J99,0)</f>
        <v>0</v>
      </c>
      <c r="BG99" s="192">
        <f aca="true" t="shared" si="16" ref="BG99:BG114">IF(N99="zákl. přenesená",J99,0)</f>
        <v>0</v>
      </c>
      <c r="BH99" s="192">
        <f aca="true" t="shared" si="17" ref="BH99:BH114">IF(N99="sníž. přenesená",J99,0)</f>
        <v>0</v>
      </c>
      <c r="BI99" s="192">
        <f aca="true" t="shared" si="18" ref="BI99:BI114">IF(N99="nulová",J99,0)</f>
        <v>0</v>
      </c>
      <c r="BJ99" s="19" t="s">
        <v>80</v>
      </c>
      <c r="BK99" s="192">
        <f aca="true" t="shared" si="19" ref="BK99:BK114">ROUND(I99*H99,2)</f>
        <v>0</v>
      </c>
      <c r="BL99" s="19" t="s">
        <v>153</v>
      </c>
      <c r="BM99" s="191" t="s">
        <v>1094</v>
      </c>
    </row>
    <row r="100" spans="1:65" s="2" customFormat="1" ht="14.45" customHeight="1">
      <c r="A100" s="36"/>
      <c r="B100" s="37"/>
      <c r="C100" s="180" t="s">
        <v>217</v>
      </c>
      <c r="D100" s="180" t="s">
        <v>148</v>
      </c>
      <c r="E100" s="181" t="s">
        <v>1095</v>
      </c>
      <c r="F100" s="182" t="s">
        <v>1096</v>
      </c>
      <c r="G100" s="183" t="s">
        <v>1072</v>
      </c>
      <c r="H100" s="184">
        <v>5</v>
      </c>
      <c r="I100" s="185"/>
      <c r="J100" s="186">
        <f t="shared" si="10"/>
        <v>0</v>
      </c>
      <c r="K100" s="182" t="s">
        <v>21</v>
      </c>
      <c r="L100" s="41"/>
      <c r="M100" s="187" t="s">
        <v>21</v>
      </c>
      <c r="N100" s="188" t="s">
        <v>44</v>
      </c>
      <c r="O100" s="66"/>
      <c r="P100" s="189">
        <f t="shared" si="11"/>
        <v>0</v>
      </c>
      <c r="Q100" s="189">
        <v>0</v>
      </c>
      <c r="R100" s="189">
        <f t="shared" si="12"/>
        <v>0</v>
      </c>
      <c r="S100" s="189">
        <v>0</v>
      </c>
      <c r="T100" s="190">
        <f t="shared" si="1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80</v>
      </c>
      <c r="AY100" s="19" t="s">
        <v>145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9" t="s">
        <v>80</v>
      </c>
      <c r="BK100" s="192">
        <f t="shared" si="19"/>
        <v>0</v>
      </c>
      <c r="BL100" s="19" t="s">
        <v>153</v>
      </c>
      <c r="BM100" s="191" t="s">
        <v>1097</v>
      </c>
    </row>
    <row r="101" spans="1:65" s="2" customFormat="1" ht="14.45" customHeight="1">
      <c r="A101" s="36"/>
      <c r="B101" s="37"/>
      <c r="C101" s="180" t="s">
        <v>223</v>
      </c>
      <c r="D101" s="180" t="s">
        <v>148</v>
      </c>
      <c r="E101" s="181" t="s">
        <v>1098</v>
      </c>
      <c r="F101" s="182" t="s">
        <v>1099</v>
      </c>
      <c r="G101" s="183" t="s">
        <v>1072</v>
      </c>
      <c r="H101" s="184">
        <v>7</v>
      </c>
      <c r="I101" s="185"/>
      <c r="J101" s="186">
        <f t="shared" si="10"/>
        <v>0</v>
      </c>
      <c r="K101" s="182" t="s">
        <v>21</v>
      </c>
      <c r="L101" s="41"/>
      <c r="M101" s="187" t="s">
        <v>21</v>
      </c>
      <c r="N101" s="188" t="s">
        <v>44</v>
      </c>
      <c r="O101" s="66"/>
      <c r="P101" s="189">
        <f t="shared" si="11"/>
        <v>0</v>
      </c>
      <c r="Q101" s="189">
        <v>0</v>
      </c>
      <c r="R101" s="189">
        <f t="shared" si="12"/>
        <v>0</v>
      </c>
      <c r="S101" s="189">
        <v>0</v>
      </c>
      <c r="T101" s="190">
        <f t="shared" si="1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153</v>
      </c>
      <c r="AT101" s="191" t="s">
        <v>148</v>
      </c>
      <c r="AU101" s="191" t="s">
        <v>80</v>
      </c>
      <c r="AY101" s="19" t="s">
        <v>145</v>
      </c>
      <c r="BE101" s="192">
        <f t="shared" si="14"/>
        <v>0</v>
      </c>
      <c r="BF101" s="192">
        <f t="shared" si="15"/>
        <v>0</v>
      </c>
      <c r="BG101" s="192">
        <f t="shared" si="16"/>
        <v>0</v>
      </c>
      <c r="BH101" s="192">
        <f t="shared" si="17"/>
        <v>0</v>
      </c>
      <c r="BI101" s="192">
        <f t="shared" si="18"/>
        <v>0</v>
      </c>
      <c r="BJ101" s="19" t="s">
        <v>80</v>
      </c>
      <c r="BK101" s="192">
        <f t="shared" si="19"/>
        <v>0</v>
      </c>
      <c r="BL101" s="19" t="s">
        <v>153</v>
      </c>
      <c r="BM101" s="191" t="s">
        <v>1100</v>
      </c>
    </row>
    <row r="102" spans="1:65" s="2" customFormat="1" ht="14.45" customHeight="1">
      <c r="A102" s="36"/>
      <c r="B102" s="37"/>
      <c r="C102" s="180" t="s">
        <v>228</v>
      </c>
      <c r="D102" s="180" t="s">
        <v>148</v>
      </c>
      <c r="E102" s="181" t="s">
        <v>1101</v>
      </c>
      <c r="F102" s="182" t="s">
        <v>1102</v>
      </c>
      <c r="G102" s="183" t="s">
        <v>1072</v>
      </c>
      <c r="H102" s="184">
        <v>2</v>
      </c>
      <c r="I102" s="185"/>
      <c r="J102" s="186">
        <f t="shared" si="10"/>
        <v>0</v>
      </c>
      <c r="K102" s="182" t="s">
        <v>21</v>
      </c>
      <c r="L102" s="41"/>
      <c r="M102" s="187" t="s">
        <v>21</v>
      </c>
      <c r="N102" s="188" t="s">
        <v>44</v>
      </c>
      <c r="O102" s="66"/>
      <c r="P102" s="189">
        <f t="shared" si="11"/>
        <v>0</v>
      </c>
      <c r="Q102" s="189">
        <v>0</v>
      </c>
      <c r="R102" s="189">
        <f t="shared" si="12"/>
        <v>0</v>
      </c>
      <c r="S102" s="189">
        <v>0</v>
      </c>
      <c r="T102" s="190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153</v>
      </c>
      <c r="AT102" s="191" t="s">
        <v>148</v>
      </c>
      <c r="AU102" s="191" t="s">
        <v>80</v>
      </c>
      <c r="AY102" s="19" t="s">
        <v>145</v>
      </c>
      <c r="BE102" s="192">
        <f t="shared" si="14"/>
        <v>0</v>
      </c>
      <c r="BF102" s="192">
        <f t="shared" si="15"/>
        <v>0</v>
      </c>
      <c r="BG102" s="192">
        <f t="shared" si="16"/>
        <v>0</v>
      </c>
      <c r="BH102" s="192">
        <f t="shared" si="17"/>
        <v>0</v>
      </c>
      <c r="BI102" s="192">
        <f t="shared" si="18"/>
        <v>0</v>
      </c>
      <c r="BJ102" s="19" t="s">
        <v>80</v>
      </c>
      <c r="BK102" s="192">
        <f t="shared" si="19"/>
        <v>0</v>
      </c>
      <c r="BL102" s="19" t="s">
        <v>153</v>
      </c>
      <c r="BM102" s="191" t="s">
        <v>1103</v>
      </c>
    </row>
    <row r="103" spans="1:65" s="2" customFormat="1" ht="14.45" customHeight="1">
      <c r="A103" s="36"/>
      <c r="B103" s="37"/>
      <c r="C103" s="180" t="s">
        <v>234</v>
      </c>
      <c r="D103" s="180" t="s">
        <v>148</v>
      </c>
      <c r="E103" s="181" t="s">
        <v>1104</v>
      </c>
      <c r="F103" s="182" t="s">
        <v>1105</v>
      </c>
      <c r="G103" s="183" t="s">
        <v>1072</v>
      </c>
      <c r="H103" s="184">
        <v>5</v>
      </c>
      <c r="I103" s="185"/>
      <c r="J103" s="186">
        <f t="shared" si="10"/>
        <v>0</v>
      </c>
      <c r="K103" s="182" t="s">
        <v>21</v>
      </c>
      <c r="L103" s="41"/>
      <c r="M103" s="187" t="s">
        <v>21</v>
      </c>
      <c r="N103" s="188" t="s">
        <v>44</v>
      </c>
      <c r="O103" s="66"/>
      <c r="P103" s="189">
        <f t="shared" si="11"/>
        <v>0</v>
      </c>
      <c r="Q103" s="189">
        <v>0</v>
      </c>
      <c r="R103" s="189">
        <f t="shared" si="12"/>
        <v>0</v>
      </c>
      <c r="S103" s="189">
        <v>0</v>
      </c>
      <c r="T103" s="190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153</v>
      </c>
      <c r="AT103" s="191" t="s">
        <v>148</v>
      </c>
      <c r="AU103" s="191" t="s">
        <v>80</v>
      </c>
      <c r="AY103" s="19" t="s">
        <v>145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9" t="s">
        <v>80</v>
      </c>
      <c r="BK103" s="192">
        <f t="shared" si="19"/>
        <v>0</v>
      </c>
      <c r="BL103" s="19" t="s">
        <v>153</v>
      </c>
      <c r="BM103" s="191" t="s">
        <v>1106</v>
      </c>
    </row>
    <row r="104" spans="1:65" s="2" customFormat="1" ht="14.45" customHeight="1">
      <c r="A104" s="36"/>
      <c r="B104" s="37"/>
      <c r="C104" s="180" t="s">
        <v>239</v>
      </c>
      <c r="D104" s="180" t="s">
        <v>148</v>
      </c>
      <c r="E104" s="181" t="s">
        <v>1107</v>
      </c>
      <c r="F104" s="182" t="s">
        <v>1108</v>
      </c>
      <c r="G104" s="183" t="s">
        <v>1072</v>
      </c>
      <c r="H104" s="184">
        <v>5</v>
      </c>
      <c r="I104" s="185"/>
      <c r="J104" s="186">
        <f t="shared" si="10"/>
        <v>0</v>
      </c>
      <c r="K104" s="182" t="s">
        <v>21</v>
      </c>
      <c r="L104" s="41"/>
      <c r="M104" s="187" t="s">
        <v>21</v>
      </c>
      <c r="N104" s="188" t="s">
        <v>44</v>
      </c>
      <c r="O104" s="66"/>
      <c r="P104" s="189">
        <f t="shared" si="11"/>
        <v>0</v>
      </c>
      <c r="Q104" s="189">
        <v>0</v>
      </c>
      <c r="R104" s="189">
        <f t="shared" si="12"/>
        <v>0</v>
      </c>
      <c r="S104" s="189">
        <v>0</v>
      </c>
      <c r="T104" s="190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80</v>
      </c>
      <c r="AY104" s="19" t="s">
        <v>145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9" t="s">
        <v>80</v>
      </c>
      <c r="BK104" s="192">
        <f t="shared" si="19"/>
        <v>0</v>
      </c>
      <c r="BL104" s="19" t="s">
        <v>153</v>
      </c>
      <c r="BM104" s="191" t="s">
        <v>1109</v>
      </c>
    </row>
    <row r="105" spans="1:65" s="2" customFormat="1" ht="14.45" customHeight="1">
      <c r="A105" s="36"/>
      <c r="B105" s="37"/>
      <c r="C105" s="180" t="s">
        <v>8</v>
      </c>
      <c r="D105" s="180" t="s">
        <v>148</v>
      </c>
      <c r="E105" s="181" t="s">
        <v>1110</v>
      </c>
      <c r="F105" s="182" t="s">
        <v>1111</v>
      </c>
      <c r="G105" s="183" t="s">
        <v>1072</v>
      </c>
      <c r="H105" s="184">
        <v>5</v>
      </c>
      <c r="I105" s="185"/>
      <c r="J105" s="186">
        <f t="shared" si="10"/>
        <v>0</v>
      </c>
      <c r="K105" s="182" t="s">
        <v>21</v>
      </c>
      <c r="L105" s="41"/>
      <c r="M105" s="187" t="s">
        <v>21</v>
      </c>
      <c r="N105" s="188" t="s">
        <v>44</v>
      </c>
      <c r="O105" s="66"/>
      <c r="P105" s="189">
        <f t="shared" si="11"/>
        <v>0</v>
      </c>
      <c r="Q105" s="189">
        <v>0</v>
      </c>
      <c r="R105" s="189">
        <f t="shared" si="12"/>
        <v>0</v>
      </c>
      <c r="S105" s="189">
        <v>0</v>
      </c>
      <c r="T105" s="190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153</v>
      </c>
      <c r="AT105" s="191" t="s">
        <v>148</v>
      </c>
      <c r="AU105" s="191" t="s">
        <v>80</v>
      </c>
      <c r="AY105" s="19" t="s">
        <v>145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9" t="s">
        <v>80</v>
      </c>
      <c r="BK105" s="192">
        <f t="shared" si="19"/>
        <v>0</v>
      </c>
      <c r="BL105" s="19" t="s">
        <v>153</v>
      </c>
      <c r="BM105" s="191" t="s">
        <v>1112</v>
      </c>
    </row>
    <row r="106" spans="1:65" s="2" customFormat="1" ht="14.45" customHeight="1">
      <c r="A106" s="36"/>
      <c r="B106" s="37"/>
      <c r="C106" s="180" t="s">
        <v>251</v>
      </c>
      <c r="D106" s="180" t="s">
        <v>148</v>
      </c>
      <c r="E106" s="181" t="s">
        <v>1113</v>
      </c>
      <c r="F106" s="182" t="s">
        <v>1085</v>
      </c>
      <c r="G106" s="183" t="s">
        <v>1072</v>
      </c>
      <c r="H106" s="184">
        <v>4</v>
      </c>
      <c r="I106" s="185"/>
      <c r="J106" s="186">
        <f t="shared" si="10"/>
        <v>0</v>
      </c>
      <c r="K106" s="182" t="s">
        <v>21</v>
      </c>
      <c r="L106" s="41"/>
      <c r="M106" s="187" t="s">
        <v>21</v>
      </c>
      <c r="N106" s="188" t="s">
        <v>44</v>
      </c>
      <c r="O106" s="66"/>
      <c r="P106" s="189">
        <f t="shared" si="11"/>
        <v>0</v>
      </c>
      <c r="Q106" s="189">
        <v>0</v>
      </c>
      <c r="R106" s="189">
        <f t="shared" si="12"/>
        <v>0</v>
      </c>
      <c r="S106" s="189">
        <v>0</v>
      </c>
      <c r="T106" s="190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153</v>
      </c>
      <c r="AT106" s="191" t="s">
        <v>148</v>
      </c>
      <c r="AU106" s="191" t="s">
        <v>80</v>
      </c>
      <c r="AY106" s="19" t="s">
        <v>145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9" t="s">
        <v>80</v>
      </c>
      <c r="BK106" s="192">
        <f t="shared" si="19"/>
        <v>0</v>
      </c>
      <c r="BL106" s="19" t="s">
        <v>153</v>
      </c>
      <c r="BM106" s="191" t="s">
        <v>1114</v>
      </c>
    </row>
    <row r="107" spans="1:65" s="2" customFormat="1" ht="14.45" customHeight="1">
      <c r="A107" s="36"/>
      <c r="B107" s="37"/>
      <c r="C107" s="180" t="s">
        <v>263</v>
      </c>
      <c r="D107" s="180" t="s">
        <v>148</v>
      </c>
      <c r="E107" s="181" t="s">
        <v>1115</v>
      </c>
      <c r="F107" s="182" t="s">
        <v>1079</v>
      </c>
      <c r="G107" s="183" t="s">
        <v>850</v>
      </c>
      <c r="H107" s="184">
        <v>1</v>
      </c>
      <c r="I107" s="185"/>
      <c r="J107" s="186">
        <f t="shared" si="10"/>
        <v>0</v>
      </c>
      <c r="K107" s="182" t="s">
        <v>21</v>
      </c>
      <c r="L107" s="41"/>
      <c r="M107" s="187" t="s">
        <v>21</v>
      </c>
      <c r="N107" s="188" t="s">
        <v>44</v>
      </c>
      <c r="O107" s="66"/>
      <c r="P107" s="189">
        <f t="shared" si="11"/>
        <v>0</v>
      </c>
      <c r="Q107" s="189">
        <v>0</v>
      </c>
      <c r="R107" s="189">
        <f t="shared" si="12"/>
        <v>0</v>
      </c>
      <c r="S107" s="189">
        <v>0</v>
      </c>
      <c r="T107" s="190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80</v>
      </c>
      <c r="AY107" s="19" t="s">
        <v>145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9" t="s">
        <v>80</v>
      </c>
      <c r="BK107" s="192">
        <f t="shared" si="19"/>
        <v>0</v>
      </c>
      <c r="BL107" s="19" t="s">
        <v>153</v>
      </c>
      <c r="BM107" s="191" t="s">
        <v>1116</v>
      </c>
    </row>
    <row r="108" spans="1:65" s="2" customFormat="1" ht="14.45" customHeight="1">
      <c r="A108" s="36"/>
      <c r="B108" s="37"/>
      <c r="C108" s="180" t="s">
        <v>269</v>
      </c>
      <c r="D108" s="180" t="s">
        <v>148</v>
      </c>
      <c r="E108" s="181" t="s">
        <v>1117</v>
      </c>
      <c r="F108" s="182" t="s">
        <v>1118</v>
      </c>
      <c r="G108" s="183" t="s">
        <v>1076</v>
      </c>
      <c r="H108" s="184">
        <v>80</v>
      </c>
      <c r="I108" s="185"/>
      <c r="J108" s="186">
        <f t="shared" si="10"/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 t="shared" si="11"/>
        <v>0</v>
      </c>
      <c r="Q108" s="189">
        <v>0</v>
      </c>
      <c r="R108" s="189">
        <f t="shared" si="12"/>
        <v>0</v>
      </c>
      <c r="S108" s="189">
        <v>0</v>
      </c>
      <c r="T108" s="190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9" t="s">
        <v>80</v>
      </c>
      <c r="BK108" s="192">
        <f t="shared" si="19"/>
        <v>0</v>
      </c>
      <c r="BL108" s="19" t="s">
        <v>153</v>
      </c>
      <c r="BM108" s="191" t="s">
        <v>1119</v>
      </c>
    </row>
    <row r="109" spans="1:65" s="2" customFormat="1" ht="14.45" customHeight="1">
      <c r="A109" s="36"/>
      <c r="B109" s="37"/>
      <c r="C109" s="180" t="s">
        <v>276</v>
      </c>
      <c r="D109" s="180" t="s">
        <v>148</v>
      </c>
      <c r="E109" s="181" t="s">
        <v>1120</v>
      </c>
      <c r="F109" s="182" t="s">
        <v>1075</v>
      </c>
      <c r="G109" s="183" t="s">
        <v>1076</v>
      </c>
      <c r="H109" s="184">
        <v>65</v>
      </c>
      <c r="I109" s="185"/>
      <c r="J109" s="186">
        <f t="shared" si="10"/>
        <v>0</v>
      </c>
      <c r="K109" s="182" t="s">
        <v>21</v>
      </c>
      <c r="L109" s="41"/>
      <c r="M109" s="187" t="s">
        <v>21</v>
      </c>
      <c r="N109" s="188" t="s">
        <v>44</v>
      </c>
      <c r="O109" s="66"/>
      <c r="P109" s="189">
        <f t="shared" si="11"/>
        <v>0</v>
      </c>
      <c r="Q109" s="189">
        <v>0</v>
      </c>
      <c r="R109" s="189">
        <f t="shared" si="12"/>
        <v>0</v>
      </c>
      <c r="S109" s="189">
        <v>0</v>
      </c>
      <c r="T109" s="190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80</v>
      </c>
      <c r="AY109" s="19" t="s">
        <v>145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9" t="s">
        <v>80</v>
      </c>
      <c r="BK109" s="192">
        <f t="shared" si="19"/>
        <v>0</v>
      </c>
      <c r="BL109" s="19" t="s">
        <v>153</v>
      </c>
      <c r="BM109" s="191" t="s">
        <v>1121</v>
      </c>
    </row>
    <row r="110" spans="1:65" s="2" customFormat="1" ht="14.45" customHeight="1">
      <c r="A110" s="36"/>
      <c r="B110" s="37"/>
      <c r="C110" s="180" t="s">
        <v>281</v>
      </c>
      <c r="D110" s="180" t="s">
        <v>148</v>
      </c>
      <c r="E110" s="181" t="s">
        <v>1122</v>
      </c>
      <c r="F110" s="182" t="s">
        <v>1123</v>
      </c>
      <c r="G110" s="183" t="s">
        <v>1076</v>
      </c>
      <c r="H110" s="184">
        <v>130</v>
      </c>
      <c r="I110" s="185"/>
      <c r="J110" s="186">
        <f t="shared" si="10"/>
        <v>0</v>
      </c>
      <c r="K110" s="182" t="s">
        <v>21</v>
      </c>
      <c r="L110" s="41"/>
      <c r="M110" s="187" t="s">
        <v>21</v>
      </c>
      <c r="N110" s="188" t="s">
        <v>44</v>
      </c>
      <c r="O110" s="66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80</v>
      </c>
      <c r="AY110" s="19" t="s">
        <v>145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9" t="s">
        <v>80</v>
      </c>
      <c r="BK110" s="192">
        <f t="shared" si="19"/>
        <v>0</v>
      </c>
      <c r="BL110" s="19" t="s">
        <v>153</v>
      </c>
      <c r="BM110" s="191" t="s">
        <v>1124</v>
      </c>
    </row>
    <row r="111" spans="1:65" s="2" customFormat="1" ht="14.45" customHeight="1">
      <c r="A111" s="36"/>
      <c r="B111" s="37"/>
      <c r="C111" s="180" t="s">
        <v>7</v>
      </c>
      <c r="D111" s="180" t="s">
        <v>148</v>
      </c>
      <c r="E111" s="181" t="s">
        <v>1125</v>
      </c>
      <c r="F111" s="182" t="s">
        <v>1126</v>
      </c>
      <c r="G111" s="183" t="s">
        <v>1076</v>
      </c>
      <c r="H111" s="184">
        <v>12</v>
      </c>
      <c r="I111" s="185"/>
      <c r="J111" s="186">
        <f t="shared" si="10"/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80</v>
      </c>
      <c r="AY111" s="19" t="s">
        <v>145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9" t="s">
        <v>80</v>
      </c>
      <c r="BK111" s="192">
        <f t="shared" si="19"/>
        <v>0</v>
      </c>
      <c r="BL111" s="19" t="s">
        <v>153</v>
      </c>
      <c r="BM111" s="191" t="s">
        <v>1127</v>
      </c>
    </row>
    <row r="112" spans="1:65" s="2" customFormat="1" ht="14.45" customHeight="1">
      <c r="A112" s="36"/>
      <c r="B112" s="37"/>
      <c r="C112" s="180" t="s">
        <v>290</v>
      </c>
      <c r="D112" s="180" t="s">
        <v>148</v>
      </c>
      <c r="E112" s="181" t="s">
        <v>1128</v>
      </c>
      <c r="F112" s="182" t="s">
        <v>1129</v>
      </c>
      <c r="G112" s="183" t="s">
        <v>1076</v>
      </c>
      <c r="H112" s="184">
        <v>6</v>
      </c>
      <c r="I112" s="185"/>
      <c r="J112" s="186">
        <f t="shared" si="10"/>
        <v>0</v>
      </c>
      <c r="K112" s="182" t="s">
        <v>21</v>
      </c>
      <c r="L112" s="41"/>
      <c r="M112" s="187" t="s">
        <v>21</v>
      </c>
      <c r="N112" s="188" t="s">
        <v>44</v>
      </c>
      <c r="O112" s="66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80</v>
      </c>
      <c r="AY112" s="19" t="s">
        <v>145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9" t="s">
        <v>80</v>
      </c>
      <c r="BK112" s="192">
        <f t="shared" si="19"/>
        <v>0</v>
      </c>
      <c r="BL112" s="19" t="s">
        <v>153</v>
      </c>
      <c r="BM112" s="191" t="s">
        <v>1130</v>
      </c>
    </row>
    <row r="113" spans="1:65" s="2" customFormat="1" ht="14.45" customHeight="1">
      <c r="A113" s="36"/>
      <c r="B113" s="37"/>
      <c r="C113" s="180" t="s">
        <v>295</v>
      </c>
      <c r="D113" s="180" t="s">
        <v>148</v>
      </c>
      <c r="E113" s="181" t="s">
        <v>1131</v>
      </c>
      <c r="F113" s="182" t="s">
        <v>1132</v>
      </c>
      <c r="G113" s="183" t="s">
        <v>1076</v>
      </c>
      <c r="H113" s="184">
        <v>2</v>
      </c>
      <c r="I113" s="185"/>
      <c r="J113" s="186">
        <f t="shared" si="10"/>
        <v>0</v>
      </c>
      <c r="K113" s="182" t="s">
        <v>21</v>
      </c>
      <c r="L113" s="41"/>
      <c r="M113" s="187" t="s">
        <v>21</v>
      </c>
      <c r="N113" s="188" t="s">
        <v>44</v>
      </c>
      <c r="O113" s="66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80</v>
      </c>
      <c r="AY113" s="19" t="s">
        <v>145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9" t="s">
        <v>80</v>
      </c>
      <c r="BK113" s="192">
        <f t="shared" si="19"/>
        <v>0</v>
      </c>
      <c r="BL113" s="19" t="s">
        <v>153</v>
      </c>
      <c r="BM113" s="191" t="s">
        <v>1133</v>
      </c>
    </row>
    <row r="114" spans="1:65" s="2" customFormat="1" ht="14.45" customHeight="1">
      <c r="A114" s="36"/>
      <c r="B114" s="37"/>
      <c r="C114" s="180" t="s">
        <v>302</v>
      </c>
      <c r="D114" s="180" t="s">
        <v>148</v>
      </c>
      <c r="E114" s="181" t="s">
        <v>1134</v>
      </c>
      <c r="F114" s="182" t="s">
        <v>1135</v>
      </c>
      <c r="G114" s="183" t="s">
        <v>1136</v>
      </c>
      <c r="H114" s="184">
        <v>1</v>
      </c>
      <c r="I114" s="185"/>
      <c r="J114" s="186">
        <f t="shared" si="10"/>
        <v>0</v>
      </c>
      <c r="K114" s="182" t="s">
        <v>21</v>
      </c>
      <c r="L114" s="41"/>
      <c r="M114" s="187" t="s">
        <v>21</v>
      </c>
      <c r="N114" s="188" t="s">
        <v>44</v>
      </c>
      <c r="O114" s="66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80</v>
      </c>
      <c r="AY114" s="19" t="s">
        <v>145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9" t="s">
        <v>80</v>
      </c>
      <c r="BK114" s="192">
        <f t="shared" si="19"/>
        <v>0</v>
      </c>
      <c r="BL114" s="19" t="s">
        <v>153</v>
      </c>
      <c r="BM114" s="191" t="s">
        <v>1137</v>
      </c>
    </row>
    <row r="115" spans="2:63" s="12" customFormat="1" ht="25.9" customHeight="1">
      <c r="B115" s="164"/>
      <c r="C115" s="165"/>
      <c r="D115" s="166" t="s">
        <v>72</v>
      </c>
      <c r="E115" s="167" t="s">
        <v>1138</v>
      </c>
      <c r="F115" s="167" t="s">
        <v>1139</v>
      </c>
      <c r="G115" s="165"/>
      <c r="H115" s="165"/>
      <c r="I115" s="168"/>
      <c r="J115" s="169">
        <f>BK115</f>
        <v>0</v>
      </c>
      <c r="K115" s="165"/>
      <c r="L115" s="170"/>
      <c r="M115" s="171"/>
      <c r="N115" s="172"/>
      <c r="O115" s="172"/>
      <c r="P115" s="173">
        <f>SUM(P116:P127)</f>
        <v>0</v>
      </c>
      <c r="Q115" s="172"/>
      <c r="R115" s="173">
        <f>SUM(R116:R127)</f>
        <v>0</v>
      </c>
      <c r="S115" s="172"/>
      <c r="T115" s="174">
        <f>SUM(T116:T127)</f>
        <v>0</v>
      </c>
      <c r="AR115" s="175" t="s">
        <v>80</v>
      </c>
      <c r="AT115" s="176" t="s">
        <v>72</v>
      </c>
      <c r="AU115" s="176" t="s">
        <v>73</v>
      </c>
      <c r="AY115" s="175" t="s">
        <v>145</v>
      </c>
      <c r="BK115" s="177">
        <f>SUM(BK116:BK127)</f>
        <v>0</v>
      </c>
    </row>
    <row r="116" spans="1:65" s="2" customFormat="1" ht="14.45" customHeight="1">
      <c r="A116" s="36"/>
      <c r="B116" s="37"/>
      <c r="C116" s="180" t="s">
        <v>307</v>
      </c>
      <c r="D116" s="180" t="s">
        <v>148</v>
      </c>
      <c r="E116" s="181" t="s">
        <v>1140</v>
      </c>
      <c r="F116" s="182" t="s">
        <v>1141</v>
      </c>
      <c r="G116" s="183" t="s">
        <v>1136</v>
      </c>
      <c r="H116" s="184">
        <v>1</v>
      </c>
      <c r="I116" s="185"/>
      <c r="J116" s="186">
        <f aca="true" t="shared" si="20" ref="J116:J127">ROUND(I116*H116,2)</f>
        <v>0</v>
      </c>
      <c r="K116" s="182" t="s">
        <v>21</v>
      </c>
      <c r="L116" s="41"/>
      <c r="M116" s="187" t="s">
        <v>21</v>
      </c>
      <c r="N116" s="188" t="s">
        <v>44</v>
      </c>
      <c r="O116" s="66"/>
      <c r="P116" s="189">
        <f aca="true" t="shared" si="21" ref="P116:P127">O116*H116</f>
        <v>0</v>
      </c>
      <c r="Q116" s="189">
        <v>0</v>
      </c>
      <c r="R116" s="189">
        <f aca="true" t="shared" si="22" ref="R116:R127">Q116*H116</f>
        <v>0</v>
      </c>
      <c r="S116" s="189">
        <v>0</v>
      </c>
      <c r="T116" s="190">
        <f aca="true" t="shared" si="23" ref="T116:T127"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153</v>
      </c>
      <c r="AT116" s="191" t="s">
        <v>148</v>
      </c>
      <c r="AU116" s="191" t="s">
        <v>80</v>
      </c>
      <c r="AY116" s="19" t="s">
        <v>145</v>
      </c>
      <c r="BE116" s="192">
        <f aca="true" t="shared" si="24" ref="BE116:BE127">IF(N116="základní",J116,0)</f>
        <v>0</v>
      </c>
      <c r="BF116" s="192">
        <f aca="true" t="shared" si="25" ref="BF116:BF127">IF(N116="snížená",J116,0)</f>
        <v>0</v>
      </c>
      <c r="BG116" s="192">
        <f aca="true" t="shared" si="26" ref="BG116:BG127">IF(N116="zákl. přenesená",J116,0)</f>
        <v>0</v>
      </c>
      <c r="BH116" s="192">
        <f aca="true" t="shared" si="27" ref="BH116:BH127">IF(N116="sníž. přenesená",J116,0)</f>
        <v>0</v>
      </c>
      <c r="BI116" s="192">
        <f aca="true" t="shared" si="28" ref="BI116:BI127">IF(N116="nulová",J116,0)</f>
        <v>0</v>
      </c>
      <c r="BJ116" s="19" t="s">
        <v>80</v>
      </c>
      <c r="BK116" s="192">
        <f aca="true" t="shared" si="29" ref="BK116:BK127">ROUND(I116*H116,2)</f>
        <v>0</v>
      </c>
      <c r="BL116" s="19" t="s">
        <v>153</v>
      </c>
      <c r="BM116" s="191" t="s">
        <v>1142</v>
      </c>
    </row>
    <row r="117" spans="1:65" s="2" customFormat="1" ht="14.45" customHeight="1">
      <c r="A117" s="36"/>
      <c r="B117" s="37"/>
      <c r="C117" s="180" t="s">
        <v>313</v>
      </c>
      <c r="D117" s="180" t="s">
        <v>148</v>
      </c>
      <c r="E117" s="181" t="s">
        <v>1143</v>
      </c>
      <c r="F117" s="182" t="s">
        <v>1144</v>
      </c>
      <c r="G117" s="183" t="s">
        <v>1136</v>
      </c>
      <c r="H117" s="184">
        <v>1</v>
      </c>
      <c r="I117" s="185"/>
      <c r="J117" s="186">
        <f t="shared" si="20"/>
        <v>0</v>
      </c>
      <c r="K117" s="182" t="s">
        <v>21</v>
      </c>
      <c r="L117" s="41"/>
      <c r="M117" s="187" t="s">
        <v>21</v>
      </c>
      <c r="N117" s="188" t="s">
        <v>44</v>
      </c>
      <c r="O117" s="66"/>
      <c r="P117" s="189">
        <f t="shared" si="21"/>
        <v>0</v>
      </c>
      <c r="Q117" s="189">
        <v>0</v>
      </c>
      <c r="R117" s="189">
        <f t="shared" si="22"/>
        <v>0</v>
      </c>
      <c r="S117" s="189">
        <v>0</v>
      </c>
      <c r="T117" s="190">
        <f t="shared" si="2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153</v>
      </c>
      <c r="AT117" s="191" t="s">
        <v>148</v>
      </c>
      <c r="AU117" s="191" t="s">
        <v>80</v>
      </c>
      <c r="AY117" s="19" t="s">
        <v>145</v>
      </c>
      <c r="BE117" s="192">
        <f t="shared" si="24"/>
        <v>0</v>
      </c>
      <c r="BF117" s="192">
        <f t="shared" si="25"/>
        <v>0</v>
      </c>
      <c r="BG117" s="192">
        <f t="shared" si="26"/>
        <v>0</v>
      </c>
      <c r="BH117" s="192">
        <f t="shared" si="27"/>
        <v>0</v>
      </c>
      <c r="BI117" s="192">
        <f t="shared" si="28"/>
        <v>0</v>
      </c>
      <c r="BJ117" s="19" t="s">
        <v>80</v>
      </c>
      <c r="BK117" s="192">
        <f t="shared" si="29"/>
        <v>0</v>
      </c>
      <c r="BL117" s="19" t="s">
        <v>153</v>
      </c>
      <c r="BM117" s="191" t="s">
        <v>1145</v>
      </c>
    </row>
    <row r="118" spans="1:65" s="2" customFormat="1" ht="14.45" customHeight="1">
      <c r="A118" s="36"/>
      <c r="B118" s="37"/>
      <c r="C118" s="180" t="s">
        <v>324</v>
      </c>
      <c r="D118" s="180" t="s">
        <v>148</v>
      </c>
      <c r="E118" s="181" t="s">
        <v>1146</v>
      </c>
      <c r="F118" s="182" t="s">
        <v>1147</v>
      </c>
      <c r="G118" s="183" t="s">
        <v>1136</v>
      </c>
      <c r="H118" s="184">
        <v>1</v>
      </c>
      <c r="I118" s="185"/>
      <c r="J118" s="186">
        <f t="shared" si="20"/>
        <v>0</v>
      </c>
      <c r="K118" s="182" t="s">
        <v>21</v>
      </c>
      <c r="L118" s="41"/>
      <c r="M118" s="187" t="s">
        <v>21</v>
      </c>
      <c r="N118" s="188" t="s">
        <v>44</v>
      </c>
      <c r="O118" s="66"/>
      <c r="P118" s="189">
        <f t="shared" si="21"/>
        <v>0</v>
      </c>
      <c r="Q118" s="189">
        <v>0</v>
      </c>
      <c r="R118" s="189">
        <f t="shared" si="22"/>
        <v>0</v>
      </c>
      <c r="S118" s="189">
        <v>0</v>
      </c>
      <c r="T118" s="190">
        <f t="shared" si="2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153</v>
      </c>
      <c r="AT118" s="191" t="s">
        <v>148</v>
      </c>
      <c r="AU118" s="191" t="s">
        <v>80</v>
      </c>
      <c r="AY118" s="19" t="s">
        <v>145</v>
      </c>
      <c r="BE118" s="192">
        <f t="shared" si="24"/>
        <v>0</v>
      </c>
      <c r="BF118" s="192">
        <f t="shared" si="25"/>
        <v>0</v>
      </c>
      <c r="BG118" s="192">
        <f t="shared" si="26"/>
        <v>0</v>
      </c>
      <c r="BH118" s="192">
        <f t="shared" si="27"/>
        <v>0</v>
      </c>
      <c r="BI118" s="192">
        <f t="shared" si="28"/>
        <v>0</v>
      </c>
      <c r="BJ118" s="19" t="s">
        <v>80</v>
      </c>
      <c r="BK118" s="192">
        <f t="shared" si="29"/>
        <v>0</v>
      </c>
      <c r="BL118" s="19" t="s">
        <v>153</v>
      </c>
      <c r="BM118" s="191" t="s">
        <v>1148</v>
      </c>
    </row>
    <row r="119" spans="1:65" s="2" customFormat="1" ht="14.45" customHeight="1">
      <c r="A119" s="36"/>
      <c r="B119" s="37"/>
      <c r="C119" s="180" t="s">
        <v>336</v>
      </c>
      <c r="D119" s="180" t="s">
        <v>148</v>
      </c>
      <c r="E119" s="181" t="s">
        <v>1149</v>
      </c>
      <c r="F119" s="182" t="s">
        <v>1150</v>
      </c>
      <c r="G119" s="183" t="s">
        <v>1136</v>
      </c>
      <c r="H119" s="184">
        <v>1</v>
      </c>
      <c r="I119" s="185"/>
      <c r="J119" s="186">
        <f t="shared" si="20"/>
        <v>0</v>
      </c>
      <c r="K119" s="182" t="s">
        <v>21</v>
      </c>
      <c r="L119" s="41"/>
      <c r="M119" s="187" t="s">
        <v>21</v>
      </c>
      <c r="N119" s="188" t="s">
        <v>44</v>
      </c>
      <c r="O119" s="66"/>
      <c r="P119" s="189">
        <f t="shared" si="21"/>
        <v>0</v>
      </c>
      <c r="Q119" s="189">
        <v>0</v>
      </c>
      <c r="R119" s="189">
        <f t="shared" si="22"/>
        <v>0</v>
      </c>
      <c r="S119" s="189">
        <v>0</v>
      </c>
      <c r="T119" s="190">
        <f t="shared" si="2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153</v>
      </c>
      <c r="AT119" s="191" t="s">
        <v>148</v>
      </c>
      <c r="AU119" s="191" t="s">
        <v>80</v>
      </c>
      <c r="AY119" s="19" t="s">
        <v>145</v>
      </c>
      <c r="BE119" s="192">
        <f t="shared" si="24"/>
        <v>0</v>
      </c>
      <c r="BF119" s="192">
        <f t="shared" si="25"/>
        <v>0</v>
      </c>
      <c r="BG119" s="192">
        <f t="shared" si="26"/>
        <v>0</v>
      </c>
      <c r="BH119" s="192">
        <f t="shared" si="27"/>
        <v>0</v>
      </c>
      <c r="BI119" s="192">
        <f t="shared" si="28"/>
        <v>0</v>
      </c>
      <c r="BJ119" s="19" t="s">
        <v>80</v>
      </c>
      <c r="BK119" s="192">
        <f t="shared" si="29"/>
        <v>0</v>
      </c>
      <c r="BL119" s="19" t="s">
        <v>153</v>
      </c>
      <c r="BM119" s="191" t="s">
        <v>1151</v>
      </c>
    </row>
    <row r="120" spans="1:65" s="2" customFormat="1" ht="14.45" customHeight="1">
      <c r="A120" s="36"/>
      <c r="B120" s="37"/>
      <c r="C120" s="180" t="s">
        <v>340</v>
      </c>
      <c r="D120" s="180" t="s">
        <v>148</v>
      </c>
      <c r="E120" s="181" t="s">
        <v>1152</v>
      </c>
      <c r="F120" s="182" t="s">
        <v>1153</v>
      </c>
      <c r="G120" s="183" t="s">
        <v>1136</v>
      </c>
      <c r="H120" s="184">
        <v>1</v>
      </c>
      <c r="I120" s="185"/>
      <c r="J120" s="186">
        <f t="shared" si="20"/>
        <v>0</v>
      </c>
      <c r="K120" s="182" t="s">
        <v>21</v>
      </c>
      <c r="L120" s="41"/>
      <c r="M120" s="187" t="s">
        <v>21</v>
      </c>
      <c r="N120" s="188" t="s">
        <v>44</v>
      </c>
      <c r="O120" s="66"/>
      <c r="P120" s="189">
        <f t="shared" si="21"/>
        <v>0</v>
      </c>
      <c r="Q120" s="189">
        <v>0</v>
      </c>
      <c r="R120" s="189">
        <f t="shared" si="22"/>
        <v>0</v>
      </c>
      <c r="S120" s="189">
        <v>0</v>
      </c>
      <c r="T120" s="190">
        <f t="shared" si="2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153</v>
      </c>
      <c r="AT120" s="191" t="s">
        <v>148</v>
      </c>
      <c r="AU120" s="191" t="s">
        <v>80</v>
      </c>
      <c r="AY120" s="19" t="s">
        <v>145</v>
      </c>
      <c r="BE120" s="192">
        <f t="shared" si="24"/>
        <v>0</v>
      </c>
      <c r="BF120" s="192">
        <f t="shared" si="25"/>
        <v>0</v>
      </c>
      <c r="BG120" s="192">
        <f t="shared" si="26"/>
        <v>0</v>
      </c>
      <c r="BH120" s="192">
        <f t="shared" si="27"/>
        <v>0</v>
      </c>
      <c r="BI120" s="192">
        <f t="shared" si="28"/>
        <v>0</v>
      </c>
      <c r="BJ120" s="19" t="s">
        <v>80</v>
      </c>
      <c r="BK120" s="192">
        <f t="shared" si="29"/>
        <v>0</v>
      </c>
      <c r="BL120" s="19" t="s">
        <v>153</v>
      </c>
      <c r="BM120" s="191" t="s">
        <v>1154</v>
      </c>
    </row>
    <row r="121" spans="1:65" s="2" customFormat="1" ht="14.45" customHeight="1">
      <c r="A121" s="36"/>
      <c r="B121" s="37"/>
      <c r="C121" s="180" t="s">
        <v>344</v>
      </c>
      <c r="D121" s="180" t="s">
        <v>148</v>
      </c>
      <c r="E121" s="181" t="s">
        <v>1155</v>
      </c>
      <c r="F121" s="182" t="s">
        <v>547</v>
      </c>
      <c r="G121" s="183" t="s">
        <v>1136</v>
      </c>
      <c r="H121" s="184">
        <v>1</v>
      </c>
      <c r="I121" s="185"/>
      <c r="J121" s="186">
        <f t="shared" si="20"/>
        <v>0</v>
      </c>
      <c r="K121" s="182" t="s">
        <v>21</v>
      </c>
      <c r="L121" s="41"/>
      <c r="M121" s="187" t="s">
        <v>21</v>
      </c>
      <c r="N121" s="188" t="s">
        <v>44</v>
      </c>
      <c r="O121" s="66"/>
      <c r="P121" s="189">
        <f t="shared" si="21"/>
        <v>0</v>
      </c>
      <c r="Q121" s="189">
        <v>0</v>
      </c>
      <c r="R121" s="189">
        <f t="shared" si="22"/>
        <v>0</v>
      </c>
      <c r="S121" s="189">
        <v>0</v>
      </c>
      <c r="T121" s="190">
        <f t="shared" si="2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153</v>
      </c>
      <c r="AT121" s="191" t="s">
        <v>148</v>
      </c>
      <c r="AU121" s="191" t="s">
        <v>80</v>
      </c>
      <c r="AY121" s="19" t="s">
        <v>145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19" t="s">
        <v>80</v>
      </c>
      <c r="BK121" s="192">
        <f t="shared" si="29"/>
        <v>0</v>
      </c>
      <c r="BL121" s="19" t="s">
        <v>153</v>
      </c>
      <c r="BM121" s="191" t="s">
        <v>1156</v>
      </c>
    </row>
    <row r="122" spans="1:65" s="2" customFormat="1" ht="14.45" customHeight="1">
      <c r="A122" s="36"/>
      <c r="B122" s="37"/>
      <c r="C122" s="180" t="s">
        <v>350</v>
      </c>
      <c r="D122" s="180" t="s">
        <v>148</v>
      </c>
      <c r="E122" s="181" t="s">
        <v>1157</v>
      </c>
      <c r="F122" s="182" t="s">
        <v>1158</v>
      </c>
      <c r="G122" s="183" t="s">
        <v>1136</v>
      </c>
      <c r="H122" s="184">
        <v>1</v>
      </c>
      <c r="I122" s="185"/>
      <c r="J122" s="186">
        <f t="shared" si="20"/>
        <v>0</v>
      </c>
      <c r="K122" s="182" t="s">
        <v>21</v>
      </c>
      <c r="L122" s="41"/>
      <c r="M122" s="187" t="s">
        <v>21</v>
      </c>
      <c r="N122" s="188" t="s">
        <v>44</v>
      </c>
      <c r="O122" s="66"/>
      <c r="P122" s="189">
        <f t="shared" si="21"/>
        <v>0</v>
      </c>
      <c r="Q122" s="189">
        <v>0</v>
      </c>
      <c r="R122" s="189">
        <f t="shared" si="22"/>
        <v>0</v>
      </c>
      <c r="S122" s="189">
        <v>0</v>
      </c>
      <c r="T122" s="190">
        <f t="shared" si="2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153</v>
      </c>
      <c r="AT122" s="191" t="s">
        <v>148</v>
      </c>
      <c r="AU122" s="191" t="s">
        <v>80</v>
      </c>
      <c r="AY122" s="19" t="s">
        <v>145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9" t="s">
        <v>80</v>
      </c>
      <c r="BK122" s="192">
        <f t="shared" si="29"/>
        <v>0</v>
      </c>
      <c r="BL122" s="19" t="s">
        <v>153</v>
      </c>
      <c r="BM122" s="191" t="s">
        <v>1159</v>
      </c>
    </row>
    <row r="123" spans="1:65" s="2" customFormat="1" ht="14.45" customHeight="1">
      <c r="A123" s="36"/>
      <c r="B123" s="37"/>
      <c r="C123" s="180" t="s">
        <v>355</v>
      </c>
      <c r="D123" s="180" t="s">
        <v>148</v>
      </c>
      <c r="E123" s="181" t="s">
        <v>1160</v>
      </c>
      <c r="F123" s="182" t="s">
        <v>1161</v>
      </c>
      <c r="G123" s="183" t="s">
        <v>1136</v>
      </c>
      <c r="H123" s="184">
        <v>1</v>
      </c>
      <c r="I123" s="185"/>
      <c r="J123" s="186">
        <f t="shared" si="20"/>
        <v>0</v>
      </c>
      <c r="K123" s="182" t="s">
        <v>21</v>
      </c>
      <c r="L123" s="41"/>
      <c r="M123" s="187" t="s">
        <v>21</v>
      </c>
      <c r="N123" s="188" t="s">
        <v>44</v>
      </c>
      <c r="O123" s="66"/>
      <c r="P123" s="189">
        <f t="shared" si="21"/>
        <v>0</v>
      </c>
      <c r="Q123" s="189">
        <v>0</v>
      </c>
      <c r="R123" s="189">
        <f t="shared" si="22"/>
        <v>0</v>
      </c>
      <c r="S123" s="189">
        <v>0</v>
      </c>
      <c r="T123" s="190">
        <f t="shared" si="2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153</v>
      </c>
      <c r="AT123" s="191" t="s">
        <v>148</v>
      </c>
      <c r="AU123" s="191" t="s">
        <v>80</v>
      </c>
      <c r="AY123" s="19" t="s">
        <v>145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9" t="s">
        <v>80</v>
      </c>
      <c r="BK123" s="192">
        <f t="shared" si="29"/>
        <v>0</v>
      </c>
      <c r="BL123" s="19" t="s">
        <v>153</v>
      </c>
      <c r="BM123" s="191" t="s">
        <v>1162</v>
      </c>
    </row>
    <row r="124" spans="1:65" s="2" customFormat="1" ht="14.45" customHeight="1">
      <c r="A124" s="36"/>
      <c r="B124" s="37"/>
      <c r="C124" s="180" t="s">
        <v>359</v>
      </c>
      <c r="D124" s="180" t="s">
        <v>148</v>
      </c>
      <c r="E124" s="181" t="s">
        <v>1163</v>
      </c>
      <c r="F124" s="182" t="s">
        <v>1164</v>
      </c>
      <c r="G124" s="183" t="s">
        <v>1136</v>
      </c>
      <c r="H124" s="184">
        <v>1</v>
      </c>
      <c r="I124" s="185"/>
      <c r="J124" s="186">
        <f t="shared" si="20"/>
        <v>0</v>
      </c>
      <c r="K124" s="182" t="s">
        <v>21</v>
      </c>
      <c r="L124" s="41"/>
      <c r="M124" s="187" t="s">
        <v>21</v>
      </c>
      <c r="N124" s="188" t="s">
        <v>44</v>
      </c>
      <c r="O124" s="66"/>
      <c r="P124" s="189">
        <f t="shared" si="21"/>
        <v>0</v>
      </c>
      <c r="Q124" s="189">
        <v>0</v>
      </c>
      <c r="R124" s="189">
        <f t="shared" si="22"/>
        <v>0</v>
      </c>
      <c r="S124" s="189">
        <v>0</v>
      </c>
      <c r="T124" s="190">
        <f t="shared" si="2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153</v>
      </c>
      <c r="AT124" s="191" t="s">
        <v>148</v>
      </c>
      <c r="AU124" s="191" t="s">
        <v>80</v>
      </c>
      <c r="AY124" s="19" t="s">
        <v>145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9" t="s">
        <v>80</v>
      </c>
      <c r="BK124" s="192">
        <f t="shared" si="29"/>
        <v>0</v>
      </c>
      <c r="BL124" s="19" t="s">
        <v>153</v>
      </c>
      <c r="BM124" s="191" t="s">
        <v>1165</v>
      </c>
    </row>
    <row r="125" spans="1:65" s="2" customFormat="1" ht="14.45" customHeight="1">
      <c r="A125" s="36"/>
      <c r="B125" s="37"/>
      <c r="C125" s="180" t="s">
        <v>363</v>
      </c>
      <c r="D125" s="180" t="s">
        <v>148</v>
      </c>
      <c r="E125" s="181" t="s">
        <v>1166</v>
      </c>
      <c r="F125" s="182" t="s">
        <v>1167</v>
      </c>
      <c r="G125" s="183" t="s">
        <v>1136</v>
      </c>
      <c r="H125" s="184">
        <v>1</v>
      </c>
      <c r="I125" s="185"/>
      <c r="J125" s="186">
        <f t="shared" si="20"/>
        <v>0</v>
      </c>
      <c r="K125" s="182" t="s">
        <v>21</v>
      </c>
      <c r="L125" s="41"/>
      <c r="M125" s="187" t="s">
        <v>21</v>
      </c>
      <c r="N125" s="188" t="s">
        <v>44</v>
      </c>
      <c r="O125" s="66"/>
      <c r="P125" s="189">
        <f t="shared" si="21"/>
        <v>0</v>
      </c>
      <c r="Q125" s="189">
        <v>0</v>
      </c>
      <c r="R125" s="189">
        <f t="shared" si="22"/>
        <v>0</v>
      </c>
      <c r="S125" s="189">
        <v>0</v>
      </c>
      <c r="T125" s="190">
        <f t="shared" si="2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153</v>
      </c>
      <c r="AT125" s="191" t="s">
        <v>148</v>
      </c>
      <c r="AU125" s="191" t="s">
        <v>80</v>
      </c>
      <c r="AY125" s="19" t="s">
        <v>145</v>
      </c>
      <c r="BE125" s="192">
        <f t="shared" si="24"/>
        <v>0</v>
      </c>
      <c r="BF125" s="192">
        <f t="shared" si="25"/>
        <v>0</v>
      </c>
      <c r="BG125" s="192">
        <f t="shared" si="26"/>
        <v>0</v>
      </c>
      <c r="BH125" s="192">
        <f t="shared" si="27"/>
        <v>0</v>
      </c>
      <c r="BI125" s="192">
        <f t="shared" si="28"/>
        <v>0</v>
      </c>
      <c r="BJ125" s="19" t="s">
        <v>80</v>
      </c>
      <c r="BK125" s="192">
        <f t="shared" si="29"/>
        <v>0</v>
      </c>
      <c r="BL125" s="19" t="s">
        <v>153</v>
      </c>
      <c r="BM125" s="191" t="s">
        <v>1168</v>
      </c>
    </row>
    <row r="126" spans="1:65" s="2" customFormat="1" ht="14.45" customHeight="1">
      <c r="A126" s="36"/>
      <c r="B126" s="37"/>
      <c r="C126" s="180" t="s">
        <v>367</v>
      </c>
      <c r="D126" s="180" t="s">
        <v>148</v>
      </c>
      <c r="E126" s="181" t="s">
        <v>1169</v>
      </c>
      <c r="F126" s="182" t="s">
        <v>1170</v>
      </c>
      <c r="G126" s="183" t="s">
        <v>1136</v>
      </c>
      <c r="H126" s="184">
        <v>1</v>
      </c>
      <c r="I126" s="185"/>
      <c r="J126" s="186">
        <f t="shared" si="20"/>
        <v>0</v>
      </c>
      <c r="K126" s="182" t="s">
        <v>21</v>
      </c>
      <c r="L126" s="41"/>
      <c r="M126" s="187" t="s">
        <v>21</v>
      </c>
      <c r="N126" s="188" t="s">
        <v>44</v>
      </c>
      <c r="O126" s="66"/>
      <c r="P126" s="189">
        <f t="shared" si="21"/>
        <v>0</v>
      </c>
      <c r="Q126" s="189">
        <v>0</v>
      </c>
      <c r="R126" s="189">
        <f t="shared" si="22"/>
        <v>0</v>
      </c>
      <c r="S126" s="189">
        <v>0</v>
      </c>
      <c r="T126" s="190">
        <f t="shared" si="2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153</v>
      </c>
      <c r="AT126" s="191" t="s">
        <v>148</v>
      </c>
      <c r="AU126" s="191" t="s">
        <v>80</v>
      </c>
      <c r="AY126" s="19" t="s">
        <v>145</v>
      </c>
      <c r="BE126" s="192">
        <f t="shared" si="24"/>
        <v>0</v>
      </c>
      <c r="BF126" s="192">
        <f t="shared" si="25"/>
        <v>0</v>
      </c>
      <c r="BG126" s="192">
        <f t="shared" si="26"/>
        <v>0</v>
      </c>
      <c r="BH126" s="192">
        <f t="shared" si="27"/>
        <v>0</v>
      </c>
      <c r="BI126" s="192">
        <f t="shared" si="28"/>
        <v>0</v>
      </c>
      <c r="BJ126" s="19" t="s">
        <v>80</v>
      </c>
      <c r="BK126" s="192">
        <f t="shared" si="29"/>
        <v>0</v>
      </c>
      <c r="BL126" s="19" t="s">
        <v>153</v>
      </c>
      <c r="BM126" s="191" t="s">
        <v>1171</v>
      </c>
    </row>
    <row r="127" spans="1:65" s="2" customFormat="1" ht="14.45" customHeight="1">
      <c r="A127" s="36"/>
      <c r="B127" s="37"/>
      <c r="C127" s="180" t="s">
        <v>562</v>
      </c>
      <c r="D127" s="180" t="s">
        <v>148</v>
      </c>
      <c r="E127" s="181" t="s">
        <v>1172</v>
      </c>
      <c r="F127" s="182" t="s">
        <v>1173</v>
      </c>
      <c r="G127" s="183" t="s">
        <v>1136</v>
      </c>
      <c r="H127" s="184">
        <v>1</v>
      </c>
      <c r="I127" s="185"/>
      <c r="J127" s="186">
        <f t="shared" si="20"/>
        <v>0</v>
      </c>
      <c r="K127" s="182" t="s">
        <v>21</v>
      </c>
      <c r="L127" s="41"/>
      <c r="M127" s="254" t="s">
        <v>21</v>
      </c>
      <c r="N127" s="255" t="s">
        <v>44</v>
      </c>
      <c r="O127" s="256"/>
      <c r="P127" s="257">
        <f t="shared" si="21"/>
        <v>0</v>
      </c>
      <c r="Q127" s="257">
        <v>0</v>
      </c>
      <c r="R127" s="257">
        <f t="shared" si="22"/>
        <v>0</v>
      </c>
      <c r="S127" s="257">
        <v>0</v>
      </c>
      <c r="T127" s="258">
        <f t="shared" si="2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153</v>
      </c>
      <c r="AT127" s="191" t="s">
        <v>148</v>
      </c>
      <c r="AU127" s="191" t="s">
        <v>80</v>
      </c>
      <c r="AY127" s="19" t="s">
        <v>145</v>
      </c>
      <c r="BE127" s="192">
        <f t="shared" si="24"/>
        <v>0</v>
      </c>
      <c r="BF127" s="192">
        <f t="shared" si="25"/>
        <v>0</v>
      </c>
      <c r="BG127" s="192">
        <f t="shared" si="26"/>
        <v>0</v>
      </c>
      <c r="BH127" s="192">
        <f t="shared" si="27"/>
        <v>0</v>
      </c>
      <c r="BI127" s="192">
        <f t="shared" si="28"/>
        <v>0</v>
      </c>
      <c r="BJ127" s="19" t="s">
        <v>80</v>
      </c>
      <c r="BK127" s="192">
        <f t="shared" si="29"/>
        <v>0</v>
      </c>
      <c r="BL127" s="19" t="s">
        <v>153</v>
      </c>
      <c r="BM127" s="191" t="s">
        <v>1174</v>
      </c>
    </row>
    <row r="128" spans="1:31" s="2" customFormat="1" ht="6.95" customHeight="1">
      <c r="A128" s="36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dlbolAv5qtQDhfyolanSqXcG4HqqNO4XxGTa0M4MoELX5vifAoJXxrn/LtYdKMqWlIm5pKZPELtsOptQlWnCVg==" saltValue="FKXU7AEeBShIG3zRR//4BVP859Wo5aQtpjYlx62i/tfgPVFC5622a4Sam/rbDpUvZlH0h2GJ9pi7wklPOXrpcw==" spinCount="100000" sheet="1" objects="1" scenarios="1" formatColumns="0" formatRows="0" autoFilter="0"/>
  <autoFilter ref="C87:K12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1175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17. 8. 2020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ROUND(J90,2)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ROUND((SUM(BE90:BE184)),2)</f>
        <v>0</v>
      </c>
      <c r="G35" s="36"/>
      <c r="H35" s="36"/>
      <c r="I35" s="126">
        <v>0.21</v>
      </c>
      <c r="J35" s="125">
        <f>ROUND(((SUM(BE90:BE184))*I35),2)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ROUND((SUM(BF90:BF184)),2)</f>
        <v>0</v>
      </c>
      <c r="G36" s="36"/>
      <c r="H36" s="36"/>
      <c r="I36" s="126">
        <v>0.15</v>
      </c>
      <c r="J36" s="125">
        <f>ROUND(((SUM(BF90:BF184))*I36),2)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ROUND((SUM(BG90:BG184)),2)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ROUND((SUM(BH90:BH184)),2)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ROUND((SUM(BI90:BI184)),2)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01.6 - Vzduchotechnika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17. 8. 2020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J90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1176</v>
      </c>
      <c r="E64" s="145"/>
      <c r="F64" s="145"/>
      <c r="G64" s="145"/>
      <c r="H64" s="145"/>
      <c r="I64" s="145"/>
      <c r="J64" s="146">
        <f>J91</f>
        <v>0</v>
      </c>
      <c r="K64" s="143"/>
      <c r="L64" s="147"/>
    </row>
    <row r="65" spans="2:12" s="9" customFormat="1" ht="24.95" customHeight="1">
      <c r="B65" s="142"/>
      <c r="C65" s="143"/>
      <c r="D65" s="144" t="s">
        <v>1177</v>
      </c>
      <c r="E65" s="145"/>
      <c r="F65" s="145"/>
      <c r="G65" s="145"/>
      <c r="H65" s="145"/>
      <c r="I65" s="145"/>
      <c r="J65" s="146">
        <f>J119</f>
        <v>0</v>
      </c>
      <c r="K65" s="143"/>
      <c r="L65" s="147"/>
    </row>
    <row r="66" spans="2:12" s="9" customFormat="1" ht="24.95" customHeight="1">
      <c r="B66" s="142"/>
      <c r="C66" s="143"/>
      <c r="D66" s="144" t="s">
        <v>1178</v>
      </c>
      <c r="E66" s="145"/>
      <c r="F66" s="145"/>
      <c r="G66" s="145"/>
      <c r="H66" s="145"/>
      <c r="I66" s="145"/>
      <c r="J66" s="146">
        <f>J149</f>
        <v>0</v>
      </c>
      <c r="K66" s="143"/>
      <c r="L66" s="147"/>
    </row>
    <row r="67" spans="2:12" s="9" customFormat="1" ht="24.95" customHeight="1">
      <c r="B67" s="142"/>
      <c r="C67" s="143"/>
      <c r="D67" s="144" t="s">
        <v>1179</v>
      </c>
      <c r="E67" s="145"/>
      <c r="F67" s="145"/>
      <c r="G67" s="145"/>
      <c r="H67" s="145"/>
      <c r="I67" s="145"/>
      <c r="J67" s="146">
        <f>J174</f>
        <v>0</v>
      </c>
      <c r="K67" s="143"/>
      <c r="L67" s="147"/>
    </row>
    <row r="68" spans="2:12" s="9" customFormat="1" ht="24.95" customHeight="1">
      <c r="B68" s="142"/>
      <c r="C68" s="143"/>
      <c r="D68" s="144" t="s">
        <v>1180</v>
      </c>
      <c r="E68" s="145"/>
      <c r="F68" s="145"/>
      <c r="G68" s="145"/>
      <c r="H68" s="145"/>
      <c r="I68" s="145"/>
      <c r="J68" s="146">
        <f>J177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130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94" t="str">
        <f>E7</f>
        <v>Snížení energetické náročnosti průmyslového objektu, Hala 2, parc.č. 2119/11 a 2119/12 k.ú.Chomutov</v>
      </c>
      <c r="F78" s="395"/>
      <c r="G78" s="395"/>
      <c r="H78" s="395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113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394" t="s">
        <v>114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115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48" t="str">
        <f>E11</f>
        <v>01.6 - Vzduchotechnika</v>
      </c>
      <c r="F82" s="396"/>
      <c r="G82" s="396"/>
      <c r="H82" s="396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22</v>
      </c>
      <c r="D84" s="38"/>
      <c r="E84" s="38"/>
      <c r="F84" s="29" t="str">
        <f>F14</f>
        <v>parc.č. 2119/11 a 2119/12 k.ú.Chomutov</v>
      </c>
      <c r="G84" s="38"/>
      <c r="H84" s="38"/>
      <c r="I84" s="31" t="s">
        <v>24</v>
      </c>
      <c r="J84" s="61" t="str">
        <f>IF(J14="","",J14)</f>
        <v>17. 8. 2020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7" customHeight="1">
      <c r="A86" s="36"/>
      <c r="B86" s="37"/>
      <c r="C86" s="31" t="s">
        <v>26</v>
      </c>
      <c r="D86" s="38"/>
      <c r="E86" s="38"/>
      <c r="F86" s="29" t="str">
        <f>E17</f>
        <v>RT steel s.r.o.</v>
      </c>
      <c r="G86" s="38"/>
      <c r="H86" s="38"/>
      <c r="I86" s="31" t="s">
        <v>32</v>
      </c>
      <c r="J86" s="34" t="str">
        <f>E23</f>
        <v>KAP ATELIER s.r.o.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30</v>
      </c>
      <c r="D87" s="38"/>
      <c r="E87" s="38"/>
      <c r="F87" s="29" t="str">
        <f>IF(E20="","",E20)</f>
        <v>Vyplň údaj</v>
      </c>
      <c r="G87" s="38"/>
      <c r="H87" s="38"/>
      <c r="I87" s="31" t="s">
        <v>35</v>
      </c>
      <c r="J87" s="34" t="str">
        <f>E26</f>
        <v xml:space="preserve"> 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53"/>
      <c r="B89" s="154"/>
      <c r="C89" s="155" t="s">
        <v>131</v>
      </c>
      <c r="D89" s="156" t="s">
        <v>58</v>
      </c>
      <c r="E89" s="156" t="s">
        <v>54</v>
      </c>
      <c r="F89" s="156" t="s">
        <v>55</v>
      </c>
      <c r="G89" s="156" t="s">
        <v>132</v>
      </c>
      <c r="H89" s="156" t="s">
        <v>133</v>
      </c>
      <c r="I89" s="156" t="s">
        <v>134</v>
      </c>
      <c r="J89" s="156" t="s">
        <v>119</v>
      </c>
      <c r="K89" s="157" t="s">
        <v>135</v>
      </c>
      <c r="L89" s="158"/>
      <c r="M89" s="70" t="s">
        <v>21</v>
      </c>
      <c r="N89" s="71" t="s">
        <v>43</v>
      </c>
      <c r="O89" s="71" t="s">
        <v>136</v>
      </c>
      <c r="P89" s="71" t="s">
        <v>137</v>
      </c>
      <c r="Q89" s="71" t="s">
        <v>138</v>
      </c>
      <c r="R89" s="71" t="s">
        <v>139</v>
      </c>
      <c r="S89" s="71" t="s">
        <v>140</v>
      </c>
      <c r="T89" s="72" t="s">
        <v>141</v>
      </c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</row>
    <row r="90" spans="1:63" s="2" customFormat="1" ht="22.9" customHeight="1">
      <c r="A90" s="36"/>
      <c r="B90" s="37"/>
      <c r="C90" s="77" t="s">
        <v>142</v>
      </c>
      <c r="D90" s="38"/>
      <c r="E90" s="38"/>
      <c r="F90" s="38"/>
      <c r="G90" s="38"/>
      <c r="H90" s="38"/>
      <c r="I90" s="38"/>
      <c r="J90" s="159">
        <f>BK90</f>
        <v>0</v>
      </c>
      <c r="K90" s="38"/>
      <c r="L90" s="41"/>
      <c r="M90" s="73"/>
      <c r="N90" s="160"/>
      <c r="O90" s="74"/>
      <c r="P90" s="161">
        <f>P91+P119+P149+P174+P177</f>
        <v>0</v>
      </c>
      <c r="Q90" s="74"/>
      <c r="R90" s="161">
        <f>R91+R119+R149+R174+R177</f>
        <v>0</v>
      </c>
      <c r="S90" s="74"/>
      <c r="T90" s="162">
        <f>T91+T119+T149+T174+T177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72</v>
      </c>
      <c r="AU90" s="19" t="s">
        <v>120</v>
      </c>
      <c r="BK90" s="163">
        <f>BK91+BK119+BK149+BK174+BK177</f>
        <v>0</v>
      </c>
    </row>
    <row r="91" spans="2:63" s="12" customFormat="1" ht="25.9" customHeight="1">
      <c r="B91" s="164"/>
      <c r="C91" s="165"/>
      <c r="D91" s="166" t="s">
        <v>72</v>
      </c>
      <c r="E91" s="167" t="s">
        <v>1062</v>
      </c>
      <c r="F91" s="167" t="s">
        <v>1181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SUM(P92:P118)</f>
        <v>0</v>
      </c>
      <c r="Q91" s="172"/>
      <c r="R91" s="173">
        <f>SUM(R92:R118)</f>
        <v>0</v>
      </c>
      <c r="S91" s="172"/>
      <c r="T91" s="174">
        <f>SUM(T92:T118)</f>
        <v>0</v>
      </c>
      <c r="AR91" s="175" t="s">
        <v>80</v>
      </c>
      <c r="AT91" s="176" t="s">
        <v>72</v>
      </c>
      <c r="AU91" s="176" t="s">
        <v>73</v>
      </c>
      <c r="AY91" s="175" t="s">
        <v>145</v>
      </c>
      <c r="BK91" s="177">
        <f>SUM(BK92:BK118)</f>
        <v>0</v>
      </c>
    </row>
    <row r="92" spans="1:65" s="2" customFormat="1" ht="76.35" customHeight="1">
      <c r="A92" s="36"/>
      <c r="B92" s="37"/>
      <c r="C92" s="180" t="s">
        <v>80</v>
      </c>
      <c r="D92" s="180" t="s">
        <v>148</v>
      </c>
      <c r="E92" s="181" t="s">
        <v>1182</v>
      </c>
      <c r="F92" s="182" t="s">
        <v>1183</v>
      </c>
      <c r="G92" s="183" t="s">
        <v>850</v>
      </c>
      <c r="H92" s="184">
        <v>1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153</v>
      </c>
      <c r="AT92" s="191" t="s">
        <v>148</v>
      </c>
      <c r="AU92" s="191" t="s">
        <v>80</v>
      </c>
      <c r="AY92" s="19" t="s">
        <v>145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153</v>
      </c>
      <c r="BM92" s="191" t="s">
        <v>1184</v>
      </c>
    </row>
    <row r="93" spans="1:47" s="2" customFormat="1" ht="19.5">
      <c r="A93" s="36"/>
      <c r="B93" s="37"/>
      <c r="C93" s="38"/>
      <c r="D93" s="195" t="s">
        <v>693</v>
      </c>
      <c r="E93" s="38"/>
      <c r="F93" s="250" t="s">
        <v>1185</v>
      </c>
      <c r="G93" s="38"/>
      <c r="H93" s="38"/>
      <c r="I93" s="251"/>
      <c r="J93" s="38"/>
      <c r="K93" s="38"/>
      <c r="L93" s="41"/>
      <c r="M93" s="252"/>
      <c r="N93" s="253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693</v>
      </c>
      <c r="AU93" s="19" t="s">
        <v>80</v>
      </c>
    </row>
    <row r="94" spans="1:65" s="2" customFormat="1" ht="14.45" customHeight="1">
      <c r="A94" s="36"/>
      <c r="B94" s="37"/>
      <c r="C94" s="180" t="s">
        <v>82</v>
      </c>
      <c r="D94" s="180" t="s">
        <v>148</v>
      </c>
      <c r="E94" s="181" t="s">
        <v>1186</v>
      </c>
      <c r="F94" s="182" t="s">
        <v>1187</v>
      </c>
      <c r="G94" s="183" t="s">
        <v>850</v>
      </c>
      <c r="H94" s="184">
        <v>1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153</v>
      </c>
      <c r="AT94" s="191" t="s">
        <v>148</v>
      </c>
      <c r="AU94" s="191" t="s">
        <v>80</v>
      </c>
      <c r="AY94" s="19" t="s">
        <v>145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153</v>
      </c>
      <c r="BM94" s="191" t="s">
        <v>1188</v>
      </c>
    </row>
    <row r="95" spans="1:65" s="2" customFormat="1" ht="14.45" customHeight="1">
      <c r="A95" s="36"/>
      <c r="B95" s="37"/>
      <c r="C95" s="180" t="s">
        <v>162</v>
      </c>
      <c r="D95" s="180" t="s">
        <v>148</v>
      </c>
      <c r="E95" s="181" t="s">
        <v>1189</v>
      </c>
      <c r="F95" s="182" t="s">
        <v>1190</v>
      </c>
      <c r="G95" s="183" t="s">
        <v>850</v>
      </c>
      <c r="H95" s="184">
        <v>1</v>
      </c>
      <c r="I95" s="185"/>
      <c r="J95" s="186">
        <f>ROUND(I95*H95,2)</f>
        <v>0</v>
      </c>
      <c r="K95" s="182" t="s">
        <v>21</v>
      </c>
      <c r="L95" s="41"/>
      <c r="M95" s="187" t="s">
        <v>21</v>
      </c>
      <c r="N95" s="188" t="s">
        <v>44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153</v>
      </c>
      <c r="AT95" s="191" t="s">
        <v>148</v>
      </c>
      <c r="AU95" s="191" t="s">
        <v>80</v>
      </c>
      <c r="AY95" s="19" t="s">
        <v>145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153</v>
      </c>
      <c r="BM95" s="191" t="s">
        <v>1191</v>
      </c>
    </row>
    <row r="96" spans="1:65" s="2" customFormat="1" ht="14.45" customHeight="1">
      <c r="A96" s="36"/>
      <c r="B96" s="37"/>
      <c r="C96" s="180" t="s">
        <v>153</v>
      </c>
      <c r="D96" s="180" t="s">
        <v>148</v>
      </c>
      <c r="E96" s="181" t="s">
        <v>1192</v>
      </c>
      <c r="F96" s="182" t="s">
        <v>1193</v>
      </c>
      <c r="G96" s="183" t="s">
        <v>173</v>
      </c>
      <c r="H96" s="184">
        <v>4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80</v>
      </c>
      <c r="AY96" s="19" t="s">
        <v>145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153</v>
      </c>
      <c r="BM96" s="191" t="s">
        <v>1194</v>
      </c>
    </row>
    <row r="97" spans="1:65" s="2" customFormat="1" ht="14.45" customHeight="1">
      <c r="A97" s="36"/>
      <c r="B97" s="37"/>
      <c r="C97" s="180" t="s">
        <v>170</v>
      </c>
      <c r="D97" s="180" t="s">
        <v>148</v>
      </c>
      <c r="E97" s="181" t="s">
        <v>1195</v>
      </c>
      <c r="F97" s="182" t="s">
        <v>1196</v>
      </c>
      <c r="G97" s="183" t="s">
        <v>1076</v>
      </c>
      <c r="H97" s="184">
        <v>7</v>
      </c>
      <c r="I97" s="185"/>
      <c r="J97" s="186">
        <f>ROUND(I97*H97,2)</f>
        <v>0</v>
      </c>
      <c r="K97" s="182" t="s">
        <v>21</v>
      </c>
      <c r="L97" s="41"/>
      <c r="M97" s="187" t="s">
        <v>21</v>
      </c>
      <c r="N97" s="188" t="s">
        <v>44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153</v>
      </c>
      <c r="AT97" s="191" t="s">
        <v>148</v>
      </c>
      <c r="AU97" s="191" t="s">
        <v>80</v>
      </c>
      <c r="AY97" s="19" t="s">
        <v>145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153</v>
      </c>
      <c r="BM97" s="191" t="s">
        <v>1197</v>
      </c>
    </row>
    <row r="98" spans="1:47" s="2" customFormat="1" ht="19.5">
      <c r="A98" s="36"/>
      <c r="B98" s="37"/>
      <c r="C98" s="38"/>
      <c r="D98" s="195" t="s">
        <v>693</v>
      </c>
      <c r="E98" s="38"/>
      <c r="F98" s="250" t="s">
        <v>1185</v>
      </c>
      <c r="G98" s="38"/>
      <c r="H98" s="38"/>
      <c r="I98" s="251"/>
      <c r="J98" s="38"/>
      <c r="K98" s="38"/>
      <c r="L98" s="41"/>
      <c r="M98" s="252"/>
      <c r="N98" s="253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693</v>
      </c>
      <c r="AU98" s="19" t="s">
        <v>80</v>
      </c>
    </row>
    <row r="99" spans="1:65" s="2" customFormat="1" ht="14.45" customHeight="1">
      <c r="A99" s="36"/>
      <c r="B99" s="37"/>
      <c r="C99" s="180" t="s">
        <v>186</v>
      </c>
      <c r="D99" s="180" t="s">
        <v>148</v>
      </c>
      <c r="E99" s="181" t="s">
        <v>1198</v>
      </c>
      <c r="F99" s="182" t="s">
        <v>1199</v>
      </c>
      <c r="G99" s="183" t="s">
        <v>1072</v>
      </c>
      <c r="H99" s="184">
        <v>3</v>
      </c>
      <c r="I99" s="185"/>
      <c r="J99" s="186">
        <f>ROUND(I99*H99,2)</f>
        <v>0</v>
      </c>
      <c r="K99" s="182" t="s">
        <v>21</v>
      </c>
      <c r="L99" s="41"/>
      <c r="M99" s="187" t="s">
        <v>21</v>
      </c>
      <c r="N99" s="188" t="s">
        <v>44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153</v>
      </c>
      <c r="AT99" s="191" t="s">
        <v>148</v>
      </c>
      <c r="AU99" s="191" t="s">
        <v>80</v>
      </c>
      <c r="AY99" s="19" t="s">
        <v>145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80</v>
      </c>
      <c r="BK99" s="192">
        <f>ROUND(I99*H99,2)</f>
        <v>0</v>
      </c>
      <c r="BL99" s="19" t="s">
        <v>153</v>
      </c>
      <c r="BM99" s="191" t="s">
        <v>1200</v>
      </c>
    </row>
    <row r="100" spans="1:47" s="2" customFormat="1" ht="19.5">
      <c r="A100" s="36"/>
      <c r="B100" s="37"/>
      <c r="C100" s="38"/>
      <c r="D100" s="195" t="s">
        <v>693</v>
      </c>
      <c r="E100" s="38"/>
      <c r="F100" s="250" t="s">
        <v>1185</v>
      </c>
      <c r="G100" s="38"/>
      <c r="H100" s="38"/>
      <c r="I100" s="251"/>
      <c r="J100" s="38"/>
      <c r="K100" s="38"/>
      <c r="L100" s="41"/>
      <c r="M100" s="252"/>
      <c r="N100" s="253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693</v>
      </c>
      <c r="AU100" s="19" t="s">
        <v>80</v>
      </c>
    </row>
    <row r="101" spans="1:65" s="2" customFormat="1" ht="14.45" customHeight="1">
      <c r="A101" s="36"/>
      <c r="B101" s="37"/>
      <c r="C101" s="180" t="s">
        <v>193</v>
      </c>
      <c r="D101" s="180" t="s">
        <v>148</v>
      </c>
      <c r="E101" s="181" t="s">
        <v>1201</v>
      </c>
      <c r="F101" s="182" t="s">
        <v>1202</v>
      </c>
      <c r="G101" s="183" t="s">
        <v>1076</v>
      </c>
      <c r="H101" s="184">
        <v>15</v>
      </c>
      <c r="I101" s="185"/>
      <c r="J101" s="186">
        <f>ROUND(I101*H101,2)</f>
        <v>0</v>
      </c>
      <c r="K101" s="182" t="s">
        <v>21</v>
      </c>
      <c r="L101" s="41"/>
      <c r="M101" s="187" t="s">
        <v>21</v>
      </c>
      <c r="N101" s="188" t="s">
        <v>44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153</v>
      </c>
      <c r="AT101" s="191" t="s">
        <v>148</v>
      </c>
      <c r="AU101" s="191" t="s">
        <v>80</v>
      </c>
      <c r="AY101" s="19" t="s">
        <v>145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153</v>
      </c>
      <c r="BM101" s="191" t="s">
        <v>1203</v>
      </c>
    </row>
    <row r="102" spans="1:47" s="2" customFormat="1" ht="19.5">
      <c r="A102" s="36"/>
      <c r="B102" s="37"/>
      <c r="C102" s="38"/>
      <c r="D102" s="195" t="s">
        <v>693</v>
      </c>
      <c r="E102" s="38"/>
      <c r="F102" s="250" t="s">
        <v>1185</v>
      </c>
      <c r="G102" s="38"/>
      <c r="H102" s="38"/>
      <c r="I102" s="251"/>
      <c r="J102" s="38"/>
      <c r="K102" s="38"/>
      <c r="L102" s="41"/>
      <c r="M102" s="252"/>
      <c r="N102" s="253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693</v>
      </c>
      <c r="AU102" s="19" t="s">
        <v>80</v>
      </c>
    </row>
    <row r="103" spans="1:65" s="2" customFormat="1" ht="14.45" customHeight="1">
      <c r="A103" s="36"/>
      <c r="B103" s="37"/>
      <c r="C103" s="180" t="s">
        <v>200</v>
      </c>
      <c r="D103" s="180" t="s">
        <v>148</v>
      </c>
      <c r="E103" s="181" t="s">
        <v>1204</v>
      </c>
      <c r="F103" s="182" t="s">
        <v>1205</v>
      </c>
      <c r="G103" s="183" t="s">
        <v>1076</v>
      </c>
      <c r="H103" s="184">
        <v>3</v>
      </c>
      <c r="I103" s="185"/>
      <c r="J103" s="186">
        <f>ROUND(I103*H103,2)</f>
        <v>0</v>
      </c>
      <c r="K103" s="182" t="s">
        <v>21</v>
      </c>
      <c r="L103" s="41"/>
      <c r="M103" s="187" t="s">
        <v>21</v>
      </c>
      <c r="N103" s="188" t="s">
        <v>44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153</v>
      </c>
      <c r="AT103" s="191" t="s">
        <v>148</v>
      </c>
      <c r="AU103" s="191" t="s">
        <v>80</v>
      </c>
      <c r="AY103" s="19" t="s">
        <v>145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80</v>
      </c>
      <c r="BK103" s="192">
        <f>ROUND(I103*H103,2)</f>
        <v>0</v>
      </c>
      <c r="BL103" s="19" t="s">
        <v>153</v>
      </c>
      <c r="BM103" s="191" t="s">
        <v>1206</v>
      </c>
    </row>
    <row r="104" spans="1:47" s="2" customFormat="1" ht="19.5">
      <c r="A104" s="36"/>
      <c r="B104" s="37"/>
      <c r="C104" s="38"/>
      <c r="D104" s="195" t="s">
        <v>693</v>
      </c>
      <c r="E104" s="38"/>
      <c r="F104" s="250" t="s">
        <v>1185</v>
      </c>
      <c r="G104" s="38"/>
      <c r="H104" s="38"/>
      <c r="I104" s="251"/>
      <c r="J104" s="38"/>
      <c r="K104" s="38"/>
      <c r="L104" s="41"/>
      <c r="M104" s="252"/>
      <c r="N104" s="253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693</v>
      </c>
      <c r="AU104" s="19" t="s">
        <v>80</v>
      </c>
    </row>
    <row r="105" spans="1:65" s="2" customFormat="1" ht="14.45" customHeight="1">
      <c r="A105" s="36"/>
      <c r="B105" s="37"/>
      <c r="C105" s="180" t="s">
        <v>146</v>
      </c>
      <c r="D105" s="180" t="s">
        <v>148</v>
      </c>
      <c r="E105" s="181" t="s">
        <v>1207</v>
      </c>
      <c r="F105" s="182" t="s">
        <v>1208</v>
      </c>
      <c r="G105" s="183" t="s">
        <v>1076</v>
      </c>
      <c r="H105" s="184">
        <v>12</v>
      </c>
      <c r="I105" s="185"/>
      <c r="J105" s="186">
        <f>ROUND(I105*H105,2)</f>
        <v>0</v>
      </c>
      <c r="K105" s="182" t="s">
        <v>21</v>
      </c>
      <c r="L105" s="41"/>
      <c r="M105" s="187" t="s">
        <v>21</v>
      </c>
      <c r="N105" s="188" t="s">
        <v>44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153</v>
      </c>
      <c r="AT105" s="191" t="s">
        <v>148</v>
      </c>
      <c r="AU105" s="191" t="s">
        <v>80</v>
      </c>
      <c r="AY105" s="19" t="s">
        <v>145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153</v>
      </c>
      <c r="BM105" s="191" t="s">
        <v>1209</v>
      </c>
    </row>
    <row r="106" spans="1:47" s="2" customFormat="1" ht="19.5">
      <c r="A106" s="36"/>
      <c r="B106" s="37"/>
      <c r="C106" s="38"/>
      <c r="D106" s="195" t="s">
        <v>693</v>
      </c>
      <c r="E106" s="38"/>
      <c r="F106" s="250" t="s">
        <v>1185</v>
      </c>
      <c r="G106" s="38"/>
      <c r="H106" s="38"/>
      <c r="I106" s="251"/>
      <c r="J106" s="38"/>
      <c r="K106" s="38"/>
      <c r="L106" s="41"/>
      <c r="M106" s="252"/>
      <c r="N106" s="253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693</v>
      </c>
      <c r="AU106" s="19" t="s">
        <v>80</v>
      </c>
    </row>
    <row r="107" spans="1:65" s="2" customFormat="1" ht="14.45" customHeight="1">
      <c r="A107" s="36"/>
      <c r="B107" s="37"/>
      <c r="C107" s="180" t="s">
        <v>217</v>
      </c>
      <c r="D107" s="180" t="s">
        <v>148</v>
      </c>
      <c r="E107" s="181" t="s">
        <v>1210</v>
      </c>
      <c r="F107" s="182" t="s">
        <v>1211</v>
      </c>
      <c r="G107" s="183" t="s">
        <v>1072</v>
      </c>
      <c r="H107" s="184">
        <v>3</v>
      </c>
      <c r="I107" s="185"/>
      <c r="J107" s="186">
        <f>ROUND(I107*H107,2)</f>
        <v>0</v>
      </c>
      <c r="K107" s="182" t="s">
        <v>21</v>
      </c>
      <c r="L107" s="41"/>
      <c r="M107" s="187" t="s">
        <v>21</v>
      </c>
      <c r="N107" s="188" t="s">
        <v>44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80</v>
      </c>
      <c r="AY107" s="19" t="s">
        <v>145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80</v>
      </c>
      <c r="BK107" s="192">
        <f>ROUND(I107*H107,2)</f>
        <v>0</v>
      </c>
      <c r="BL107" s="19" t="s">
        <v>153</v>
      </c>
      <c r="BM107" s="191" t="s">
        <v>1212</v>
      </c>
    </row>
    <row r="108" spans="1:65" s="2" customFormat="1" ht="14.45" customHeight="1">
      <c r="A108" s="36"/>
      <c r="B108" s="37"/>
      <c r="C108" s="180" t="s">
        <v>223</v>
      </c>
      <c r="D108" s="180" t="s">
        <v>148</v>
      </c>
      <c r="E108" s="181" t="s">
        <v>1213</v>
      </c>
      <c r="F108" s="182" t="s">
        <v>1214</v>
      </c>
      <c r="G108" s="183" t="s">
        <v>1072</v>
      </c>
      <c r="H108" s="184">
        <v>12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153</v>
      </c>
      <c r="BM108" s="191" t="s">
        <v>1215</v>
      </c>
    </row>
    <row r="109" spans="1:65" s="2" customFormat="1" ht="14.45" customHeight="1">
      <c r="A109" s="36"/>
      <c r="B109" s="37"/>
      <c r="C109" s="180" t="s">
        <v>228</v>
      </c>
      <c r="D109" s="180" t="s">
        <v>148</v>
      </c>
      <c r="E109" s="181" t="s">
        <v>1216</v>
      </c>
      <c r="F109" s="182" t="s">
        <v>1217</v>
      </c>
      <c r="G109" s="183" t="s">
        <v>1072</v>
      </c>
      <c r="H109" s="184">
        <v>3</v>
      </c>
      <c r="I109" s="185"/>
      <c r="J109" s="186">
        <f>ROUND(I109*H109,2)</f>
        <v>0</v>
      </c>
      <c r="K109" s="182" t="s">
        <v>21</v>
      </c>
      <c r="L109" s="41"/>
      <c r="M109" s="187" t="s">
        <v>21</v>
      </c>
      <c r="N109" s="188" t="s">
        <v>44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80</v>
      </c>
      <c r="AY109" s="19" t="s">
        <v>145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80</v>
      </c>
      <c r="BK109" s="192">
        <f>ROUND(I109*H109,2)</f>
        <v>0</v>
      </c>
      <c r="BL109" s="19" t="s">
        <v>153</v>
      </c>
      <c r="BM109" s="191" t="s">
        <v>1218</v>
      </c>
    </row>
    <row r="110" spans="1:47" s="2" customFormat="1" ht="19.5">
      <c r="A110" s="36"/>
      <c r="B110" s="37"/>
      <c r="C110" s="38"/>
      <c r="D110" s="195" t="s">
        <v>693</v>
      </c>
      <c r="E110" s="38"/>
      <c r="F110" s="250" t="s">
        <v>1185</v>
      </c>
      <c r="G110" s="38"/>
      <c r="H110" s="38"/>
      <c r="I110" s="251"/>
      <c r="J110" s="38"/>
      <c r="K110" s="38"/>
      <c r="L110" s="41"/>
      <c r="M110" s="252"/>
      <c r="N110" s="253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693</v>
      </c>
      <c r="AU110" s="19" t="s">
        <v>80</v>
      </c>
    </row>
    <row r="111" spans="1:65" s="2" customFormat="1" ht="14.45" customHeight="1">
      <c r="A111" s="36"/>
      <c r="B111" s="37"/>
      <c r="C111" s="180" t="s">
        <v>234</v>
      </c>
      <c r="D111" s="180" t="s">
        <v>148</v>
      </c>
      <c r="E111" s="181" t="s">
        <v>1219</v>
      </c>
      <c r="F111" s="182" t="s">
        <v>1220</v>
      </c>
      <c r="G111" s="183" t="s">
        <v>850</v>
      </c>
      <c r="H111" s="184">
        <v>1</v>
      </c>
      <c r="I111" s="185"/>
      <c r="J111" s="186">
        <f aca="true" t="shared" si="0" ref="J111:J118">ROUND(I111*H111,2)</f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 aca="true" t="shared" si="1" ref="P111:P118">O111*H111</f>
        <v>0</v>
      </c>
      <c r="Q111" s="189">
        <v>0</v>
      </c>
      <c r="R111" s="189">
        <f aca="true" t="shared" si="2" ref="R111:R118">Q111*H111</f>
        <v>0</v>
      </c>
      <c r="S111" s="189">
        <v>0</v>
      </c>
      <c r="T111" s="190">
        <f aca="true" t="shared" si="3" ref="T111:T118"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80</v>
      </c>
      <c r="AY111" s="19" t="s">
        <v>145</v>
      </c>
      <c r="BE111" s="192">
        <f aca="true" t="shared" si="4" ref="BE111:BE118">IF(N111="základní",J111,0)</f>
        <v>0</v>
      </c>
      <c r="BF111" s="192">
        <f aca="true" t="shared" si="5" ref="BF111:BF118">IF(N111="snížená",J111,0)</f>
        <v>0</v>
      </c>
      <c r="BG111" s="192">
        <f aca="true" t="shared" si="6" ref="BG111:BG118">IF(N111="zákl. přenesená",J111,0)</f>
        <v>0</v>
      </c>
      <c r="BH111" s="192">
        <f aca="true" t="shared" si="7" ref="BH111:BH118">IF(N111="sníž. přenesená",J111,0)</f>
        <v>0</v>
      </c>
      <c r="BI111" s="192">
        <f aca="true" t="shared" si="8" ref="BI111:BI118">IF(N111="nulová",J111,0)</f>
        <v>0</v>
      </c>
      <c r="BJ111" s="19" t="s">
        <v>80</v>
      </c>
      <c r="BK111" s="192">
        <f aca="true" t="shared" si="9" ref="BK111:BK118">ROUND(I111*H111,2)</f>
        <v>0</v>
      </c>
      <c r="BL111" s="19" t="s">
        <v>153</v>
      </c>
      <c r="BM111" s="191" t="s">
        <v>1221</v>
      </c>
    </row>
    <row r="112" spans="1:65" s="2" customFormat="1" ht="14.45" customHeight="1">
      <c r="A112" s="36"/>
      <c r="B112" s="37"/>
      <c r="C112" s="180" t="s">
        <v>239</v>
      </c>
      <c r="D112" s="180" t="s">
        <v>148</v>
      </c>
      <c r="E112" s="181" t="s">
        <v>1222</v>
      </c>
      <c r="F112" s="182" t="s">
        <v>1223</v>
      </c>
      <c r="G112" s="183" t="s">
        <v>850</v>
      </c>
      <c r="H112" s="184">
        <v>1</v>
      </c>
      <c r="I112" s="185"/>
      <c r="J112" s="186">
        <f t="shared" si="0"/>
        <v>0</v>
      </c>
      <c r="K112" s="182" t="s">
        <v>21</v>
      </c>
      <c r="L112" s="41"/>
      <c r="M112" s="187" t="s">
        <v>21</v>
      </c>
      <c r="N112" s="188" t="s">
        <v>44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80</v>
      </c>
      <c r="AY112" s="19" t="s">
        <v>145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80</v>
      </c>
      <c r="BK112" s="192">
        <f t="shared" si="9"/>
        <v>0</v>
      </c>
      <c r="BL112" s="19" t="s">
        <v>153</v>
      </c>
      <c r="BM112" s="191" t="s">
        <v>1224</v>
      </c>
    </row>
    <row r="113" spans="1:65" s="2" customFormat="1" ht="14.45" customHeight="1">
      <c r="A113" s="36"/>
      <c r="B113" s="37"/>
      <c r="C113" s="180" t="s">
        <v>8</v>
      </c>
      <c r="D113" s="180" t="s">
        <v>148</v>
      </c>
      <c r="E113" s="181" t="s">
        <v>1225</v>
      </c>
      <c r="F113" s="182" t="s">
        <v>547</v>
      </c>
      <c r="G113" s="183" t="s">
        <v>850</v>
      </c>
      <c r="H113" s="184">
        <v>1</v>
      </c>
      <c r="I113" s="185"/>
      <c r="J113" s="186">
        <f t="shared" si="0"/>
        <v>0</v>
      </c>
      <c r="K113" s="182" t="s">
        <v>21</v>
      </c>
      <c r="L113" s="41"/>
      <c r="M113" s="187" t="s">
        <v>21</v>
      </c>
      <c r="N113" s="188" t="s">
        <v>44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80</v>
      </c>
      <c r="AY113" s="19" t="s">
        <v>145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80</v>
      </c>
      <c r="BK113" s="192">
        <f t="shared" si="9"/>
        <v>0</v>
      </c>
      <c r="BL113" s="19" t="s">
        <v>153</v>
      </c>
      <c r="BM113" s="191" t="s">
        <v>1226</v>
      </c>
    </row>
    <row r="114" spans="1:65" s="2" customFormat="1" ht="14.45" customHeight="1">
      <c r="A114" s="36"/>
      <c r="B114" s="37"/>
      <c r="C114" s="180" t="s">
        <v>251</v>
      </c>
      <c r="D114" s="180" t="s">
        <v>148</v>
      </c>
      <c r="E114" s="181" t="s">
        <v>1227</v>
      </c>
      <c r="F114" s="182" t="s">
        <v>1228</v>
      </c>
      <c r="G114" s="183" t="s">
        <v>850</v>
      </c>
      <c r="H114" s="184">
        <v>1</v>
      </c>
      <c r="I114" s="185"/>
      <c r="J114" s="186">
        <f t="shared" si="0"/>
        <v>0</v>
      </c>
      <c r="K114" s="182" t="s">
        <v>21</v>
      </c>
      <c r="L114" s="41"/>
      <c r="M114" s="187" t="s">
        <v>21</v>
      </c>
      <c r="N114" s="188" t="s">
        <v>44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80</v>
      </c>
      <c r="AY114" s="19" t="s">
        <v>145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80</v>
      </c>
      <c r="BK114" s="192">
        <f t="shared" si="9"/>
        <v>0</v>
      </c>
      <c r="BL114" s="19" t="s">
        <v>153</v>
      </c>
      <c r="BM114" s="191" t="s">
        <v>1229</v>
      </c>
    </row>
    <row r="115" spans="1:65" s="2" customFormat="1" ht="14.45" customHeight="1">
      <c r="A115" s="36"/>
      <c r="B115" s="37"/>
      <c r="C115" s="180" t="s">
        <v>263</v>
      </c>
      <c r="D115" s="180" t="s">
        <v>148</v>
      </c>
      <c r="E115" s="181" t="s">
        <v>1230</v>
      </c>
      <c r="F115" s="182" t="s">
        <v>1231</v>
      </c>
      <c r="G115" s="183" t="s">
        <v>850</v>
      </c>
      <c r="H115" s="184">
        <v>1</v>
      </c>
      <c r="I115" s="185"/>
      <c r="J115" s="186">
        <f t="shared" si="0"/>
        <v>0</v>
      </c>
      <c r="K115" s="182" t="s">
        <v>21</v>
      </c>
      <c r="L115" s="41"/>
      <c r="M115" s="187" t="s">
        <v>21</v>
      </c>
      <c r="N115" s="188" t="s">
        <v>44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153</v>
      </c>
      <c r="AT115" s="191" t="s">
        <v>148</v>
      </c>
      <c r="AU115" s="191" t="s">
        <v>80</v>
      </c>
      <c r="AY115" s="19" t="s">
        <v>145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80</v>
      </c>
      <c r="BK115" s="192">
        <f t="shared" si="9"/>
        <v>0</v>
      </c>
      <c r="BL115" s="19" t="s">
        <v>153</v>
      </c>
      <c r="BM115" s="191" t="s">
        <v>1232</v>
      </c>
    </row>
    <row r="116" spans="1:65" s="2" customFormat="1" ht="14.45" customHeight="1">
      <c r="A116" s="36"/>
      <c r="B116" s="37"/>
      <c r="C116" s="180" t="s">
        <v>269</v>
      </c>
      <c r="D116" s="180" t="s">
        <v>148</v>
      </c>
      <c r="E116" s="181" t="s">
        <v>1233</v>
      </c>
      <c r="F116" s="182" t="s">
        <v>1161</v>
      </c>
      <c r="G116" s="183" t="s">
        <v>850</v>
      </c>
      <c r="H116" s="184">
        <v>1</v>
      </c>
      <c r="I116" s="185"/>
      <c r="J116" s="186">
        <f t="shared" si="0"/>
        <v>0</v>
      </c>
      <c r="K116" s="182" t="s">
        <v>21</v>
      </c>
      <c r="L116" s="41"/>
      <c r="M116" s="187" t="s">
        <v>21</v>
      </c>
      <c r="N116" s="188" t="s">
        <v>44</v>
      </c>
      <c r="O116" s="66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153</v>
      </c>
      <c r="AT116" s="191" t="s">
        <v>148</v>
      </c>
      <c r="AU116" s="191" t="s">
        <v>80</v>
      </c>
      <c r="AY116" s="19" t="s">
        <v>145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80</v>
      </c>
      <c r="BK116" s="192">
        <f t="shared" si="9"/>
        <v>0</v>
      </c>
      <c r="BL116" s="19" t="s">
        <v>153</v>
      </c>
      <c r="BM116" s="191" t="s">
        <v>1234</v>
      </c>
    </row>
    <row r="117" spans="1:65" s="2" customFormat="1" ht="14.45" customHeight="1">
      <c r="A117" s="36"/>
      <c r="B117" s="37"/>
      <c r="C117" s="180" t="s">
        <v>276</v>
      </c>
      <c r="D117" s="180" t="s">
        <v>148</v>
      </c>
      <c r="E117" s="181" t="s">
        <v>1235</v>
      </c>
      <c r="F117" s="182" t="s">
        <v>1236</v>
      </c>
      <c r="G117" s="183" t="s">
        <v>850</v>
      </c>
      <c r="H117" s="184">
        <v>1</v>
      </c>
      <c r="I117" s="185"/>
      <c r="J117" s="186">
        <f t="shared" si="0"/>
        <v>0</v>
      </c>
      <c r="K117" s="182" t="s">
        <v>21</v>
      </c>
      <c r="L117" s="41"/>
      <c r="M117" s="187" t="s">
        <v>21</v>
      </c>
      <c r="N117" s="188" t="s">
        <v>44</v>
      </c>
      <c r="O117" s="66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153</v>
      </c>
      <c r="AT117" s="191" t="s">
        <v>148</v>
      </c>
      <c r="AU117" s="191" t="s">
        <v>80</v>
      </c>
      <c r="AY117" s="19" t="s">
        <v>145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80</v>
      </c>
      <c r="BK117" s="192">
        <f t="shared" si="9"/>
        <v>0</v>
      </c>
      <c r="BL117" s="19" t="s">
        <v>153</v>
      </c>
      <c r="BM117" s="191" t="s">
        <v>1237</v>
      </c>
    </row>
    <row r="118" spans="1:65" s="2" customFormat="1" ht="14.45" customHeight="1">
      <c r="A118" s="36"/>
      <c r="B118" s="37"/>
      <c r="C118" s="180" t="s">
        <v>281</v>
      </c>
      <c r="D118" s="180" t="s">
        <v>148</v>
      </c>
      <c r="E118" s="181" t="s">
        <v>1238</v>
      </c>
      <c r="F118" s="182" t="s">
        <v>1239</v>
      </c>
      <c r="G118" s="183" t="s">
        <v>850</v>
      </c>
      <c r="H118" s="184">
        <v>1</v>
      </c>
      <c r="I118" s="185"/>
      <c r="J118" s="186">
        <f t="shared" si="0"/>
        <v>0</v>
      </c>
      <c r="K118" s="182" t="s">
        <v>21</v>
      </c>
      <c r="L118" s="41"/>
      <c r="M118" s="187" t="s">
        <v>21</v>
      </c>
      <c r="N118" s="188" t="s">
        <v>44</v>
      </c>
      <c r="O118" s="66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153</v>
      </c>
      <c r="AT118" s="191" t="s">
        <v>148</v>
      </c>
      <c r="AU118" s="191" t="s">
        <v>80</v>
      </c>
      <c r="AY118" s="19" t="s">
        <v>145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9" t="s">
        <v>80</v>
      </c>
      <c r="BK118" s="192">
        <f t="shared" si="9"/>
        <v>0</v>
      </c>
      <c r="BL118" s="19" t="s">
        <v>153</v>
      </c>
      <c r="BM118" s="191" t="s">
        <v>1240</v>
      </c>
    </row>
    <row r="119" spans="2:63" s="12" customFormat="1" ht="25.9" customHeight="1">
      <c r="B119" s="164"/>
      <c r="C119" s="165"/>
      <c r="D119" s="166" t="s">
        <v>72</v>
      </c>
      <c r="E119" s="167" t="s">
        <v>1090</v>
      </c>
      <c r="F119" s="167" t="s">
        <v>1241</v>
      </c>
      <c r="G119" s="165"/>
      <c r="H119" s="165"/>
      <c r="I119" s="168"/>
      <c r="J119" s="169">
        <f>BK119</f>
        <v>0</v>
      </c>
      <c r="K119" s="165"/>
      <c r="L119" s="170"/>
      <c r="M119" s="171"/>
      <c r="N119" s="172"/>
      <c r="O119" s="172"/>
      <c r="P119" s="173">
        <f>SUM(P120:P148)</f>
        <v>0</v>
      </c>
      <c r="Q119" s="172"/>
      <c r="R119" s="173">
        <f>SUM(R120:R148)</f>
        <v>0</v>
      </c>
      <c r="S119" s="172"/>
      <c r="T119" s="174">
        <f>SUM(T120:T148)</f>
        <v>0</v>
      </c>
      <c r="AR119" s="175" t="s">
        <v>80</v>
      </c>
      <c r="AT119" s="176" t="s">
        <v>72</v>
      </c>
      <c r="AU119" s="176" t="s">
        <v>73</v>
      </c>
      <c r="AY119" s="175" t="s">
        <v>145</v>
      </c>
      <c r="BK119" s="177">
        <f>SUM(BK120:BK148)</f>
        <v>0</v>
      </c>
    </row>
    <row r="120" spans="1:65" s="2" customFormat="1" ht="128.65" customHeight="1">
      <c r="A120" s="36"/>
      <c r="B120" s="37"/>
      <c r="C120" s="180" t="s">
        <v>7</v>
      </c>
      <c r="D120" s="180" t="s">
        <v>148</v>
      </c>
      <c r="E120" s="181" t="s">
        <v>1242</v>
      </c>
      <c r="F120" s="182" t="s">
        <v>1243</v>
      </c>
      <c r="G120" s="183" t="s">
        <v>850</v>
      </c>
      <c r="H120" s="184">
        <v>1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44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153</v>
      </c>
      <c r="AT120" s="191" t="s">
        <v>148</v>
      </c>
      <c r="AU120" s="191" t="s">
        <v>80</v>
      </c>
      <c r="AY120" s="19" t="s">
        <v>145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153</v>
      </c>
      <c r="BM120" s="191" t="s">
        <v>1244</v>
      </c>
    </row>
    <row r="121" spans="1:47" s="2" customFormat="1" ht="19.5">
      <c r="A121" s="36"/>
      <c r="B121" s="37"/>
      <c r="C121" s="38"/>
      <c r="D121" s="195" t="s">
        <v>693</v>
      </c>
      <c r="E121" s="38"/>
      <c r="F121" s="250" t="s">
        <v>1185</v>
      </c>
      <c r="G121" s="38"/>
      <c r="H121" s="38"/>
      <c r="I121" s="251"/>
      <c r="J121" s="38"/>
      <c r="K121" s="38"/>
      <c r="L121" s="41"/>
      <c r="M121" s="252"/>
      <c r="N121" s="253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693</v>
      </c>
      <c r="AU121" s="19" t="s">
        <v>80</v>
      </c>
    </row>
    <row r="122" spans="1:65" s="2" customFormat="1" ht="14.45" customHeight="1">
      <c r="A122" s="36"/>
      <c r="B122" s="37"/>
      <c r="C122" s="180" t="s">
        <v>290</v>
      </c>
      <c r="D122" s="180" t="s">
        <v>148</v>
      </c>
      <c r="E122" s="181" t="s">
        <v>1245</v>
      </c>
      <c r="F122" s="182" t="s">
        <v>1187</v>
      </c>
      <c r="G122" s="183" t="s">
        <v>850</v>
      </c>
      <c r="H122" s="184">
        <v>1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44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153</v>
      </c>
      <c r="AT122" s="191" t="s">
        <v>148</v>
      </c>
      <c r="AU122" s="191" t="s">
        <v>80</v>
      </c>
      <c r="AY122" s="19" t="s">
        <v>145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153</v>
      </c>
      <c r="BM122" s="191" t="s">
        <v>1246</v>
      </c>
    </row>
    <row r="123" spans="1:65" s="2" customFormat="1" ht="14.45" customHeight="1">
      <c r="A123" s="36"/>
      <c r="B123" s="37"/>
      <c r="C123" s="180" t="s">
        <v>295</v>
      </c>
      <c r="D123" s="180" t="s">
        <v>148</v>
      </c>
      <c r="E123" s="181" t="s">
        <v>1247</v>
      </c>
      <c r="F123" s="182" t="s">
        <v>1190</v>
      </c>
      <c r="G123" s="183" t="s">
        <v>850</v>
      </c>
      <c r="H123" s="184">
        <v>1</v>
      </c>
      <c r="I123" s="185"/>
      <c r="J123" s="186">
        <f>ROUND(I123*H123,2)</f>
        <v>0</v>
      </c>
      <c r="K123" s="182" t="s">
        <v>21</v>
      </c>
      <c r="L123" s="41"/>
      <c r="M123" s="187" t="s">
        <v>21</v>
      </c>
      <c r="N123" s="188" t="s">
        <v>44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153</v>
      </c>
      <c r="AT123" s="191" t="s">
        <v>148</v>
      </c>
      <c r="AU123" s="191" t="s">
        <v>80</v>
      </c>
      <c r="AY123" s="19" t="s">
        <v>145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153</v>
      </c>
      <c r="BM123" s="191" t="s">
        <v>1248</v>
      </c>
    </row>
    <row r="124" spans="1:65" s="2" customFormat="1" ht="14.45" customHeight="1">
      <c r="A124" s="36"/>
      <c r="B124" s="37"/>
      <c r="C124" s="180" t="s">
        <v>302</v>
      </c>
      <c r="D124" s="180" t="s">
        <v>148</v>
      </c>
      <c r="E124" s="181" t="s">
        <v>1249</v>
      </c>
      <c r="F124" s="182" t="s">
        <v>1250</v>
      </c>
      <c r="G124" s="183" t="s">
        <v>173</v>
      </c>
      <c r="H124" s="184">
        <v>2</v>
      </c>
      <c r="I124" s="185"/>
      <c r="J124" s="186">
        <f>ROUND(I124*H124,2)</f>
        <v>0</v>
      </c>
      <c r="K124" s="182" t="s">
        <v>21</v>
      </c>
      <c r="L124" s="41"/>
      <c r="M124" s="187" t="s">
        <v>21</v>
      </c>
      <c r="N124" s="188" t="s">
        <v>44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153</v>
      </c>
      <c r="AT124" s="191" t="s">
        <v>148</v>
      </c>
      <c r="AU124" s="191" t="s">
        <v>80</v>
      </c>
      <c r="AY124" s="19" t="s">
        <v>145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153</v>
      </c>
      <c r="BM124" s="191" t="s">
        <v>1251</v>
      </c>
    </row>
    <row r="125" spans="1:65" s="2" customFormat="1" ht="14.45" customHeight="1">
      <c r="A125" s="36"/>
      <c r="B125" s="37"/>
      <c r="C125" s="180" t="s">
        <v>307</v>
      </c>
      <c r="D125" s="180" t="s">
        <v>148</v>
      </c>
      <c r="E125" s="181" t="s">
        <v>1252</v>
      </c>
      <c r="F125" s="182" t="s">
        <v>1193</v>
      </c>
      <c r="G125" s="183" t="s">
        <v>173</v>
      </c>
      <c r="H125" s="184">
        <v>2</v>
      </c>
      <c r="I125" s="185"/>
      <c r="J125" s="186">
        <f>ROUND(I125*H125,2)</f>
        <v>0</v>
      </c>
      <c r="K125" s="182" t="s">
        <v>21</v>
      </c>
      <c r="L125" s="41"/>
      <c r="M125" s="187" t="s">
        <v>21</v>
      </c>
      <c r="N125" s="188" t="s">
        <v>44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153</v>
      </c>
      <c r="AT125" s="191" t="s">
        <v>148</v>
      </c>
      <c r="AU125" s="191" t="s">
        <v>80</v>
      </c>
      <c r="AY125" s="19" t="s">
        <v>145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153</v>
      </c>
      <c r="BM125" s="191" t="s">
        <v>1253</v>
      </c>
    </row>
    <row r="126" spans="1:65" s="2" customFormat="1" ht="14.45" customHeight="1">
      <c r="A126" s="36"/>
      <c r="B126" s="37"/>
      <c r="C126" s="180" t="s">
        <v>313</v>
      </c>
      <c r="D126" s="180" t="s">
        <v>148</v>
      </c>
      <c r="E126" s="181" t="s">
        <v>1254</v>
      </c>
      <c r="F126" s="182" t="s">
        <v>1202</v>
      </c>
      <c r="G126" s="183" t="s">
        <v>1076</v>
      </c>
      <c r="H126" s="184">
        <v>10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44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153</v>
      </c>
      <c r="AT126" s="191" t="s">
        <v>148</v>
      </c>
      <c r="AU126" s="191" t="s">
        <v>80</v>
      </c>
      <c r="AY126" s="19" t="s">
        <v>145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153</v>
      </c>
      <c r="BM126" s="191" t="s">
        <v>1255</v>
      </c>
    </row>
    <row r="127" spans="1:47" s="2" customFormat="1" ht="19.5">
      <c r="A127" s="36"/>
      <c r="B127" s="37"/>
      <c r="C127" s="38"/>
      <c r="D127" s="195" t="s">
        <v>693</v>
      </c>
      <c r="E127" s="38"/>
      <c r="F127" s="250" t="s">
        <v>1185</v>
      </c>
      <c r="G127" s="38"/>
      <c r="H127" s="38"/>
      <c r="I127" s="251"/>
      <c r="J127" s="38"/>
      <c r="K127" s="38"/>
      <c r="L127" s="41"/>
      <c r="M127" s="252"/>
      <c r="N127" s="253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693</v>
      </c>
      <c r="AU127" s="19" t="s">
        <v>80</v>
      </c>
    </row>
    <row r="128" spans="1:65" s="2" customFormat="1" ht="14.45" customHeight="1">
      <c r="A128" s="36"/>
      <c r="B128" s="37"/>
      <c r="C128" s="180" t="s">
        <v>324</v>
      </c>
      <c r="D128" s="180" t="s">
        <v>148</v>
      </c>
      <c r="E128" s="181" t="s">
        <v>1256</v>
      </c>
      <c r="F128" s="182" t="s">
        <v>1205</v>
      </c>
      <c r="G128" s="183" t="s">
        <v>1076</v>
      </c>
      <c r="H128" s="184">
        <v>15</v>
      </c>
      <c r="I128" s="185"/>
      <c r="J128" s="186">
        <f>ROUND(I128*H128,2)</f>
        <v>0</v>
      </c>
      <c r="K128" s="182" t="s">
        <v>21</v>
      </c>
      <c r="L128" s="41"/>
      <c r="M128" s="187" t="s">
        <v>21</v>
      </c>
      <c r="N128" s="188" t="s">
        <v>44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153</v>
      </c>
      <c r="AT128" s="191" t="s">
        <v>148</v>
      </c>
      <c r="AU128" s="191" t="s">
        <v>80</v>
      </c>
      <c r="AY128" s="19" t="s">
        <v>145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153</v>
      </c>
      <c r="BM128" s="191" t="s">
        <v>1257</v>
      </c>
    </row>
    <row r="129" spans="1:47" s="2" customFormat="1" ht="19.5">
      <c r="A129" s="36"/>
      <c r="B129" s="37"/>
      <c r="C129" s="38"/>
      <c r="D129" s="195" t="s">
        <v>693</v>
      </c>
      <c r="E129" s="38"/>
      <c r="F129" s="250" t="s">
        <v>1185</v>
      </c>
      <c r="G129" s="38"/>
      <c r="H129" s="38"/>
      <c r="I129" s="251"/>
      <c r="J129" s="38"/>
      <c r="K129" s="38"/>
      <c r="L129" s="41"/>
      <c r="M129" s="252"/>
      <c r="N129" s="253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693</v>
      </c>
      <c r="AU129" s="19" t="s">
        <v>80</v>
      </c>
    </row>
    <row r="130" spans="1:65" s="2" customFormat="1" ht="14.45" customHeight="1">
      <c r="A130" s="36"/>
      <c r="B130" s="37"/>
      <c r="C130" s="180" t="s">
        <v>336</v>
      </c>
      <c r="D130" s="180" t="s">
        <v>148</v>
      </c>
      <c r="E130" s="181" t="s">
        <v>1258</v>
      </c>
      <c r="F130" s="182" t="s">
        <v>1208</v>
      </c>
      <c r="G130" s="183" t="s">
        <v>1076</v>
      </c>
      <c r="H130" s="184">
        <v>55</v>
      </c>
      <c r="I130" s="185"/>
      <c r="J130" s="186">
        <f>ROUND(I130*H130,2)</f>
        <v>0</v>
      </c>
      <c r="K130" s="182" t="s">
        <v>21</v>
      </c>
      <c r="L130" s="41"/>
      <c r="M130" s="187" t="s">
        <v>21</v>
      </c>
      <c r="N130" s="188" t="s">
        <v>44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153</v>
      </c>
      <c r="AT130" s="191" t="s">
        <v>148</v>
      </c>
      <c r="AU130" s="191" t="s">
        <v>80</v>
      </c>
      <c r="AY130" s="19" t="s">
        <v>145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153</v>
      </c>
      <c r="BM130" s="191" t="s">
        <v>1259</v>
      </c>
    </row>
    <row r="131" spans="1:47" s="2" customFormat="1" ht="19.5">
      <c r="A131" s="36"/>
      <c r="B131" s="37"/>
      <c r="C131" s="38"/>
      <c r="D131" s="195" t="s">
        <v>693</v>
      </c>
      <c r="E131" s="38"/>
      <c r="F131" s="250" t="s">
        <v>1185</v>
      </c>
      <c r="G131" s="38"/>
      <c r="H131" s="38"/>
      <c r="I131" s="251"/>
      <c r="J131" s="38"/>
      <c r="K131" s="38"/>
      <c r="L131" s="41"/>
      <c r="M131" s="252"/>
      <c r="N131" s="253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693</v>
      </c>
      <c r="AU131" s="19" t="s">
        <v>80</v>
      </c>
    </row>
    <row r="132" spans="1:65" s="2" customFormat="1" ht="14.45" customHeight="1">
      <c r="A132" s="36"/>
      <c r="B132" s="37"/>
      <c r="C132" s="180" t="s">
        <v>340</v>
      </c>
      <c r="D132" s="180" t="s">
        <v>148</v>
      </c>
      <c r="E132" s="181" t="s">
        <v>1260</v>
      </c>
      <c r="F132" s="182" t="s">
        <v>1261</v>
      </c>
      <c r="G132" s="183" t="s">
        <v>1076</v>
      </c>
      <c r="H132" s="184">
        <v>10</v>
      </c>
      <c r="I132" s="185"/>
      <c r="J132" s="186">
        <f>ROUND(I132*H132,2)</f>
        <v>0</v>
      </c>
      <c r="K132" s="182" t="s">
        <v>21</v>
      </c>
      <c r="L132" s="41"/>
      <c r="M132" s="187" t="s">
        <v>21</v>
      </c>
      <c r="N132" s="188" t="s">
        <v>44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153</v>
      </c>
      <c r="AT132" s="191" t="s">
        <v>148</v>
      </c>
      <c r="AU132" s="191" t="s">
        <v>80</v>
      </c>
      <c r="AY132" s="19" t="s">
        <v>145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153</v>
      </c>
      <c r="BM132" s="191" t="s">
        <v>1262</v>
      </c>
    </row>
    <row r="133" spans="1:47" s="2" customFormat="1" ht="19.5">
      <c r="A133" s="36"/>
      <c r="B133" s="37"/>
      <c r="C133" s="38"/>
      <c r="D133" s="195" t="s">
        <v>693</v>
      </c>
      <c r="E133" s="38"/>
      <c r="F133" s="250" t="s">
        <v>1185</v>
      </c>
      <c r="G133" s="38"/>
      <c r="H133" s="38"/>
      <c r="I133" s="251"/>
      <c r="J133" s="38"/>
      <c r="K133" s="38"/>
      <c r="L133" s="41"/>
      <c r="M133" s="252"/>
      <c r="N133" s="253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693</v>
      </c>
      <c r="AU133" s="19" t="s">
        <v>80</v>
      </c>
    </row>
    <row r="134" spans="1:65" s="2" customFormat="1" ht="14.45" customHeight="1">
      <c r="A134" s="36"/>
      <c r="B134" s="37"/>
      <c r="C134" s="180" t="s">
        <v>344</v>
      </c>
      <c r="D134" s="180" t="s">
        <v>148</v>
      </c>
      <c r="E134" s="181" t="s">
        <v>1263</v>
      </c>
      <c r="F134" s="182" t="s">
        <v>1264</v>
      </c>
      <c r="G134" s="183" t="s">
        <v>1076</v>
      </c>
      <c r="H134" s="184">
        <v>8</v>
      </c>
      <c r="I134" s="185"/>
      <c r="J134" s="186">
        <f>ROUND(I134*H134,2)</f>
        <v>0</v>
      </c>
      <c r="K134" s="182" t="s">
        <v>21</v>
      </c>
      <c r="L134" s="41"/>
      <c r="M134" s="187" t="s">
        <v>21</v>
      </c>
      <c r="N134" s="188" t="s">
        <v>44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153</v>
      </c>
      <c r="AT134" s="191" t="s">
        <v>148</v>
      </c>
      <c r="AU134" s="191" t="s">
        <v>80</v>
      </c>
      <c r="AY134" s="19" t="s">
        <v>145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153</v>
      </c>
      <c r="BM134" s="191" t="s">
        <v>1265</v>
      </c>
    </row>
    <row r="135" spans="1:47" s="2" customFormat="1" ht="19.5">
      <c r="A135" s="36"/>
      <c r="B135" s="37"/>
      <c r="C135" s="38"/>
      <c r="D135" s="195" t="s">
        <v>693</v>
      </c>
      <c r="E135" s="38"/>
      <c r="F135" s="250" t="s">
        <v>1185</v>
      </c>
      <c r="G135" s="38"/>
      <c r="H135" s="38"/>
      <c r="I135" s="251"/>
      <c r="J135" s="38"/>
      <c r="K135" s="38"/>
      <c r="L135" s="41"/>
      <c r="M135" s="252"/>
      <c r="N135" s="253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693</v>
      </c>
      <c r="AU135" s="19" t="s">
        <v>80</v>
      </c>
    </row>
    <row r="136" spans="1:65" s="2" customFormat="1" ht="14.45" customHeight="1">
      <c r="A136" s="36"/>
      <c r="B136" s="37"/>
      <c r="C136" s="180" t="s">
        <v>350</v>
      </c>
      <c r="D136" s="180" t="s">
        <v>148</v>
      </c>
      <c r="E136" s="181" t="s">
        <v>1266</v>
      </c>
      <c r="F136" s="182" t="s">
        <v>1267</v>
      </c>
      <c r="G136" s="183" t="s">
        <v>1072</v>
      </c>
      <c r="H136" s="184">
        <v>8</v>
      </c>
      <c r="I136" s="185"/>
      <c r="J136" s="186">
        <f>ROUND(I136*H136,2)</f>
        <v>0</v>
      </c>
      <c r="K136" s="182" t="s">
        <v>21</v>
      </c>
      <c r="L136" s="41"/>
      <c r="M136" s="187" t="s">
        <v>21</v>
      </c>
      <c r="N136" s="188" t="s">
        <v>44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153</v>
      </c>
      <c r="AT136" s="191" t="s">
        <v>148</v>
      </c>
      <c r="AU136" s="191" t="s">
        <v>80</v>
      </c>
      <c r="AY136" s="19" t="s">
        <v>145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153</v>
      </c>
      <c r="BM136" s="191" t="s">
        <v>1268</v>
      </c>
    </row>
    <row r="137" spans="1:47" s="2" customFormat="1" ht="19.5">
      <c r="A137" s="36"/>
      <c r="B137" s="37"/>
      <c r="C137" s="38"/>
      <c r="D137" s="195" t="s">
        <v>693</v>
      </c>
      <c r="E137" s="38"/>
      <c r="F137" s="250" t="s">
        <v>1185</v>
      </c>
      <c r="G137" s="38"/>
      <c r="H137" s="38"/>
      <c r="I137" s="251"/>
      <c r="J137" s="38"/>
      <c r="K137" s="38"/>
      <c r="L137" s="41"/>
      <c r="M137" s="252"/>
      <c r="N137" s="253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693</v>
      </c>
      <c r="AU137" s="19" t="s">
        <v>80</v>
      </c>
    </row>
    <row r="138" spans="1:65" s="2" customFormat="1" ht="14.45" customHeight="1">
      <c r="A138" s="36"/>
      <c r="B138" s="37"/>
      <c r="C138" s="180" t="s">
        <v>355</v>
      </c>
      <c r="D138" s="180" t="s">
        <v>148</v>
      </c>
      <c r="E138" s="181" t="s">
        <v>1269</v>
      </c>
      <c r="F138" s="182" t="s">
        <v>1214</v>
      </c>
      <c r="G138" s="183" t="s">
        <v>1072</v>
      </c>
      <c r="H138" s="184">
        <v>15</v>
      </c>
      <c r="I138" s="185"/>
      <c r="J138" s="186">
        <f aca="true" t="shared" si="10" ref="J138:J148">ROUND(I138*H138,2)</f>
        <v>0</v>
      </c>
      <c r="K138" s="182" t="s">
        <v>21</v>
      </c>
      <c r="L138" s="41"/>
      <c r="M138" s="187" t="s">
        <v>21</v>
      </c>
      <c r="N138" s="188" t="s">
        <v>44</v>
      </c>
      <c r="O138" s="66"/>
      <c r="P138" s="189">
        <f aca="true" t="shared" si="11" ref="P138:P148">O138*H138</f>
        <v>0</v>
      </c>
      <c r="Q138" s="189">
        <v>0</v>
      </c>
      <c r="R138" s="189">
        <f aca="true" t="shared" si="12" ref="R138:R148">Q138*H138</f>
        <v>0</v>
      </c>
      <c r="S138" s="189">
        <v>0</v>
      </c>
      <c r="T138" s="190">
        <f aca="true" t="shared" si="13" ref="T138:T148"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153</v>
      </c>
      <c r="AT138" s="191" t="s">
        <v>148</v>
      </c>
      <c r="AU138" s="191" t="s">
        <v>80</v>
      </c>
      <c r="AY138" s="19" t="s">
        <v>145</v>
      </c>
      <c r="BE138" s="192">
        <f aca="true" t="shared" si="14" ref="BE138:BE148">IF(N138="základní",J138,0)</f>
        <v>0</v>
      </c>
      <c r="BF138" s="192">
        <f aca="true" t="shared" si="15" ref="BF138:BF148">IF(N138="snížená",J138,0)</f>
        <v>0</v>
      </c>
      <c r="BG138" s="192">
        <f aca="true" t="shared" si="16" ref="BG138:BG148">IF(N138="zákl. přenesená",J138,0)</f>
        <v>0</v>
      </c>
      <c r="BH138" s="192">
        <f aca="true" t="shared" si="17" ref="BH138:BH148">IF(N138="sníž. přenesená",J138,0)</f>
        <v>0</v>
      </c>
      <c r="BI138" s="192">
        <f aca="true" t="shared" si="18" ref="BI138:BI148">IF(N138="nulová",J138,0)</f>
        <v>0</v>
      </c>
      <c r="BJ138" s="19" t="s">
        <v>80</v>
      </c>
      <c r="BK138" s="192">
        <f aca="true" t="shared" si="19" ref="BK138:BK148">ROUND(I138*H138,2)</f>
        <v>0</v>
      </c>
      <c r="BL138" s="19" t="s">
        <v>153</v>
      </c>
      <c r="BM138" s="191" t="s">
        <v>1270</v>
      </c>
    </row>
    <row r="139" spans="1:65" s="2" customFormat="1" ht="14.45" customHeight="1">
      <c r="A139" s="36"/>
      <c r="B139" s="37"/>
      <c r="C139" s="180" t="s">
        <v>359</v>
      </c>
      <c r="D139" s="180" t="s">
        <v>148</v>
      </c>
      <c r="E139" s="181" t="s">
        <v>1271</v>
      </c>
      <c r="F139" s="182" t="s">
        <v>1272</v>
      </c>
      <c r="G139" s="183" t="s">
        <v>1072</v>
      </c>
      <c r="H139" s="184">
        <v>1</v>
      </c>
      <c r="I139" s="185"/>
      <c r="J139" s="186">
        <f t="shared" si="10"/>
        <v>0</v>
      </c>
      <c r="K139" s="182" t="s">
        <v>21</v>
      </c>
      <c r="L139" s="41"/>
      <c r="M139" s="187" t="s">
        <v>21</v>
      </c>
      <c r="N139" s="188" t="s">
        <v>44</v>
      </c>
      <c r="O139" s="66"/>
      <c r="P139" s="189">
        <f t="shared" si="11"/>
        <v>0</v>
      </c>
      <c r="Q139" s="189">
        <v>0</v>
      </c>
      <c r="R139" s="189">
        <f t="shared" si="12"/>
        <v>0</v>
      </c>
      <c r="S139" s="189">
        <v>0</v>
      </c>
      <c r="T139" s="190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153</v>
      </c>
      <c r="AT139" s="191" t="s">
        <v>148</v>
      </c>
      <c r="AU139" s="191" t="s">
        <v>80</v>
      </c>
      <c r="AY139" s="19" t="s">
        <v>145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9" t="s">
        <v>80</v>
      </c>
      <c r="BK139" s="192">
        <f t="shared" si="19"/>
        <v>0</v>
      </c>
      <c r="BL139" s="19" t="s">
        <v>153</v>
      </c>
      <c r="BM139" s="191" t="s">
        <v>1273</v>
      </c>
    </row>
    <row r="140" spans="1:65" s="2" customFormat="1" ht="14.45" customHeight="1">
      <c r="A140" s="36"/>
      <c r="B140" s="37"/>
      <c r="C140" s="180" t="s">
        <v>363</v>
      </c>
      <c r="D140" s="180" t="s">
        <v>148</v>
      </c>
      <c r="E140" s="181" t="s">
        <v>1274</v>
      </c>
      <c r="F140" s="182" t="s">
        <v>1275</v>
      </c>
      <c r="G140" s="183" t="s">
        <v>1072</v>
      </c>
      <c r="H140" s="184">
        <v>11</v>
      </c>
      <c r="I140" s="185"/>
      <c r="J140" s="186">
        <f t="shared" si="10"/>
        <v>0</v>
      </c>
      <c r="K140" s="182" t="s">
        <v>21</v>
      </c>
      <c r="L140" s="41"/>
      <c r="M140" s="187" t="s">
        <v>21</v>
      </c>
      <c r="N140" s="188" t="s">
        <v>44</v>
      </c>
      <c r="O140" s="66"/>
      <c r="P140" s="189">
        <f t="shared" si="11"/>
        <v>0</v>
      </c>
      <c r="Q140" s="189">
        <v>0</v>
      </c>
      <c r="R140" s="189">
        <f t="shared" si="12"/>
        <v>0</v>
      </c>
      <c r="S140" s="189">
        <v>0</v>
      </c>
      <c r="T140" s="190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153</v>
      </c>
      <c r="AT140" s="191" t="s">
        <v>148</v>
      </c>
      <c r="AU140" s="191" t="s">
        <v>80</v>
      </c>
      <c r="AY140" s="19" t="s">
        <v>145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9" t="s">
        <v>80</v>
      </c>
      <c r="BK140" s="192">
        <f t="shared" si="19"/>
        <v>0</v>
      </c>
      <c r="BL140" s="19" t="s">
        <v>153</v>
      </c>
      <c r="BM140" s="191" t="s">
        <v>1276</v>
      </c>
    </row>
    <row r="141" spans="1:65" s="2" customFormat="1" ht="14.45" customHeight="1">
      <c r="A141" s="36"/>
      <c r="B141" s="37"/>
      <c r="C141" s="180" t="s">
        <v>367</v>
      </c>
      <c r="D141" s="180" t="s">
        <v>148</v>
      </c>
      <c r="E141" s="181" t="s">
        <v>1277</v>
      </c>
      <c r="F141" s="182" t="s">
        <v>1220</v>
      </c>
      <c r="G141" s="183" t="s">
        <v>850</v>
      </c>
      <c r="H141" s="184">
        <v>1</v>
      </c>
      <c r="I141" s="185"/>
      <c r="J141" s="186">
        <f t="shared" si="10"/>
        <v>0</v>
      </c>
      <c r="K141" s="182" t="s">
        <v>21</v>
      </c>
      <c r="L141" s="41"/>
      <c r="M141" s="187" t="s">
        <v>21</v>
      </c>
      <c r="N141" s="188" t="s">
        <v>44</v>
      </c>
      <c r="O141" s="66"/>
      <c r="P141" s="189">
        <f t="shared" si="11"/>
        <v>0</v>
      </c>
      <c r="Q141" s="189">
        <v>0</v>
      </c>
      <c r="R141" s="189">
        <f t="shared" si="12"/>
        <v>0</v>
      </c>
      <c r="S141" s="189">
        <v>0</v>
      </c>
      <c r="T141" s="190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153</v>
      </c>
      <c r="AT141" s="191" t="s">
        <v>148</v>
      </c>
      <c r="AU141" s="191" t="s">
        <v>80</v>
      </c>
      <c r="AY141" s="19" t="s">
        <v>145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9" t="s">
        <v>80</v>
      </c>
      <c r="BK141" s="192">
        <f t="shared" si="19"/>
        <v>0</v>
      </c>
      <c r="BL141" s="19" t="s">
        <v>153</v>
      </c>
      <c r="BM141" s="191" t="s">
        <v>1278</v>
      </c>
    </row>
    <row r="142" spans="1:65" s="2" customFormat="1" ht="14.45" customHeight="1">
      <c r="A142" s="36"/>
      <c r="B142" s="37"/>
      <c r="C142" s="180" t="s">
        <v>562</v>
      </c>
      <c r="D142" s="180" t="s">
        <v>148</v>
      </c>
      <c r="E142" s="181" t="s">
        <v>1279</v>
      </c>
      <c r="F142" s="182" t="s">
        <v>1223</v>
      </c>
      <c r="G142" s="183" t="s">
        <v>850</v>
      </c>
      <c r="H142" s="184">
        <v>1</v>
      </c>
      <c r="I142" s="185"/>
      <c r="J142" s="186">
        <f t="shared" si="10"/>
        <v>0</v>
      </c>
      <c r="K142" s="182" t="s">
        <v>21</v>
      </c>
      <c r="L142" s="41"/>
      <c r="M142" s="187" t="s">
        <v>21</v>
      </c>
      <c r="N142" s="188" t="s">
        <v>44</v>
      </c>
      <c r="O142" s="66"/>
      <c r="P142" s="189">
        <f t="shared" si="11"/>
        <v>0</v>
      </c>
      <c r="Q142" s="189">
        <v>0</v>
      </c>
      <c r="R142" s="189">
        <f t="shared" si="12"/>
        <v>0</v>
      </c>
      <c r="S142" s="189">
        <v>0</v>
      </c>
      <c r="T142" s="190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153</v>
      </c>
      <c r="AT142" s="191" t="s">
        <v>148</v>
      </c>
      <c r="AU142" s="191" t="s">
        <v>80</v>
      </c>
      <c r="AY142" s="19" t="s">
        <v>145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9" t="s">
        <v>80</v>
      </c>
      <c r="BK142" s="192">
        <f t="shared" si="19"/>
        <v>0</v>
      </c>
      <c r="BL142" s="19" t="s">
        <v>153</v>
      </c>
      <c r="BM142" s="191" t="s">
        <v>1280</v>
      </c>
    </row>
    <row r="143" spans="1:65" s="2" customFormat="1" ht="14.45" customHeight="1">
      <c r="A143" s="36"/>
      <c r="B143" s="37"/>
      <c r="C143" s="180" t="s">
        <v>566</v>
      </c>
      <c r="D143" s="180" t="s">
        <v>148</v>
      </c>
      <c r="E143" s="181" t="s">
        <v>1281</v>
      </c>
      <c r="F143" s="182" t="s">
        <v>547</v>
      </c>
      <c r="G143" s="183" t="s">
        <v>850</v>
      </c>
      <c r="H143" s="184">
        <v>1</v>
      </c>
      <c r="I143" s="185"/>
      <c r="J143" s="186">
        <f t="shared" si="10"/>
        <v>0</v>
      </c>
      <c r="K143" s="182" t="s">
        <v>21</v>
      </c>
      <c r="L143" s="41"/>
      <c r="M143" s="187" t="s">
        <v>21</v>
      </c>
      <c r="N143" s="188" t="s">
        <v>44</v>
      </c>
      <c r="O143" s="66"/>
      <c r="P143" s="189">
        <f t="shared" si="11"/>
        <v>0</v>
      </c>
      <c r="Q143" s="189">
        <v>0</v>
      </c>
      <c r="R143" s="189">
        <f t="shared" si="12"/>
        <v>0</v>
      </c>
      <c r="S143" s="189">
        <v>0</v>
      </c>
      <c r="T143" s="190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153</v>
      </c>
      <c r="AT143" s="191" t="s">
        <v>148</v>
      </c>
      <c r="AU143" s="191" t="s">
        <v>80</v>
      </c>
      <c r="AY143" s="19" t="s">
        <v>145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9" t="s">
        <v>80</v>
      </c>
      <c r="BK143" s="192">
        <f t="shared" si="19"/>
        <v>0</v>
      </c>
      <c r="BL143" s="19" t="s">
        <v>153</v>
      </c>
      <c r="BM143" s="191" t="s">
        <v>1282</v>
      </c>
    </row>
    <row r="144" spans="1:65" s="2" customFormat="1" ht="14.45" customHeight="1">
      <c r="A144" s="36"/>
      <c r="B144" s="37"/>
      <c r="C144" s="180" t="s">
        <v>572</v>
      </c>
      <c r="D144" s="180" t="s">
        <v>148</v>
      </c>
      <c r="E144" s="181" t="s">
        <v>1283</v>
      </c>
      <c r="F144" s="182" t="s">
        <v>1228</v>
      </c>
      <c r="G144" s="183" t="s">
        <v>850</v>
      </c>
      <c r="H144" s="184">
        <v>1</v>
      </c>
      <c r="I144" s="185"/>
      <c r="J144" s="186">
        <f t="shared" si="10"/>
        <v>0</v>
      </c>
      <c r="K144" s="182" t="s">
        <v>21</v>
      </c>
      <c r="L144" s="41"/>
      <c r="M144" s="187" t="s">
        <v>21</v>
      </c>
      <c r="N144" s="188" t="s">
        <v>44</v>
      </c>
      <c r="O144" s="66"/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153</v>
      </c>
      <c r="AT144" s="191" t="s">
        <v>148</v>
      </c>
      <c r="AU144" s="191" t="s">
        <v>80</v>
      </c>
      <c r="AY144" s="19" t="s">
        <v>145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9" t="s">
        <v>80</v>
      </c>
      <c r="BK144" s="192">
        <f t="shared" si="19"/>
        <v>0</v>
      </c>
      <c r="BL144" s="19" t="s">
        <v>153</v>
      </c>
      <c r="BM144" s="191" t="s">
        <v>1284</v>
      </c>
    </row>
    <row r="145" spans="1:65" s="2" customFormat="1" ht="14.45" customHeight="1">
      <c r="A145" s="36"/>
      <c r="B145" s="37"/>
      <c r="C145" s="180" t="s">
        <v>577</v>
      </c>
      <c r="D145" s="180" t="s">
        <v>148</v>
      </c>
      <c r="E145" s="181" t="s">
        <v>1285</v>
      </c>
      <c r="F145" s="182" t="s">
        <v>1231</v>
      </c>
      <c r="G145" s="183" t="s">
        <v>850</v>
      </c>
      <c r="H145" s="184">
        <v>1</v>
      </c>
      <c r="I145" s="185"/>
      <c r="J145" s="186">
        <f t="shared" si="10"/>
        <v>0</v>
      </c>
      <c r="K145" s="182" t="s">
        <v>21</v>
      </c>
      <c r="L145" s="41"/>
      <c r="M145" s="187" t="s">
        <v>21</v>
      </c>
      <c r="N145" s="188" t="s">
        <v>44</v>
      </c>
      <c r="O145" s="66"/>
      <c r="P145" s="189">
        <f t="shared" si="11"/>
        <v>0</v>
      </c>
      <c r="Q145" s="189">
        <v>0</v>
      </c>
      <c r="R145" s="189">
        <f t="shared" si="12"/>
        <v>0</v>
      </c>
      <c r="S145" s="189">
        <v>0</v>
      </c>
      <c r="T145" s="190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153</v>
      </c>
      <c r="AT145" s="191" t="s">
        <v>148</v>
      </c>
      <c r="AU145" s="191" t="s">
        <v>80</v>
      </c>
      <c r="AY145" s="19" t="s">
        <v>145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9" t="s">
        <v>80</v>
      </c>
      <c r="BK145" s="192">
        <f t="shared" si="19"/>
        <v>0</v>
      </c>
      <c r="BL145" s="19" t="s">
        <v>153</v>
      </c>
      <c r="BM145" s="191" t="s">
        <v>1286</v>
      </c>
    </row>
    <row r="146" spans="1:65" s="2" customFormat="1" ht="14.45" customHeight="1">
      <c r="A146" s="36"/>
      <c r="B146" s="37"/>
      <c r="C146" s="180" t="s">
        <v>581</v>
      </c>
      <c r="D146" s="180" t="s">
        <v>148</v>
      </c>
      <c r="E146" s="181" t="s">
        <v>1287</v>
      </c>
      <c r="F146" s="182" t="s">
        <v>1161</v>
      </c>
      <c r="G146" s="183" t="s">
        <v>850</v>
      </c>
      <c r="H146" s="184">
        <v>1</v>
      </c>
      <c r="I146" s="185"/>
      <c r="J146" s="186">
        <f t="shared" si="10"/>
        <v>0</v>
      </c>
      <c r="K146" s="182" t="s">
        <v>21</v>
      </c>
      <c r="L146" s="41"/>
      <c r="M146" s="187" t="s">
        <v>21</v>
      </c>
      <c r="N146" s="188" t="s">
        <v>44</v>
      </c>
      <c r="O146" s="66"/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153</v>
      </c>
      <c r="AT146" s="191" t="s">
        <v>148</v>
      </c>
      <c r="AU146" s="191" t="s">
        <v>80</v>
      </c>
      <c r="AY146" s="19" t="s">
        <v>145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9" t="s">
        <v>80</v>
      </c>
      <c r="BK146" s="192">
        <f t="shared" si="19"/>
        <v>0</v>
      </c>
      <c r="BL146" s="19" t="s">
        <v>153</v>
      </c>
      <c r="BM146" s="191" t="s">
        <v>1288</v>
      </c>
    </row>
    <row r="147" spans="1:65" s="2" customFormat="1" ht="14.45" customHeight="1">
      <c r="A147" s="36"/>
      <c r="B147" s="37"/>
      <c r="C147" s="180" t="s">
        <v>586</v>
      </c>
      <c r="D147" s="180" t="s">
        <v>148</v>
      </c>
      <c r="E147" s="181" t="s">
        <v>1289</v>
      </c>
      <c r="F147" s="182" t="s">
        <v>1236</v>
      </c>
      <c r="G147" s="183" t="s">
        <v>850</v>
      </c>
      <c r="H147" s="184">
        <v>1</v>
      </c>
      <c r="I147" s="185"/>
      <c r="J147" s="186">
        <f t="shared" si="10"/>
        <v>0</v>
      </c>
      <c r="K147" s="182" t="s">
        <v>21</v>
      </c>
      <c r="L147" s="41"/>
      <c r="M147" s="187" t="s">
        <v>21</v>
      </c>
      <c r="N147" s="188" t="s">
        <v>44</v>
      </c>
      <c r="O147" s="66"/>
      <c r="P147" s="189">
        <f t="shared" si="11"/>
        <v>0</v>
      </c>
      <c r="Q147" s="189">
        <v>0</v>
      </c>
      <c r="R147" s="189">
        <f t="shared" si="12"/>
        <v>0</v>
      </c>
      <c r="S147" s="189">
        <v>0</v>
      </c>
      <c r="T147" s="190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153</v>
      </c>
      <c r="AT147" s="191" t="s">
        <v>148</v>
      </c>
      <c r="AU147" s="191" t="s">
        <v>80</v>
      </c>
      <c r="AY147" s="19" t="s">
        <v>145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9" t="s">
        <v>80</v>
      </c>
      <c r="BK147" s="192">
        <f t="shared" si="19"/>
        <v>0</v>
      </c>
      <c r="BL147" s="19" t="s">
        <v>153</v>
      </c>
      <c r="BM147" s="191" t="s">
        <v>1290</v>
      </c>
    </row>
    <row r="148" spans="1:65" s="2" customFormat="1" ht="14.45" customHeight="1">
      <c r="A148" s="36"/>
      <c r="B148" s="37"/>
      <c r="C148" s="180" t="s">
        <v>594</v>
      </c>
      <c r="D148" s="180" t="s">
        <v>148</v>
      </c>
      <c r="E148" s="181" t="s">
        <v>1291</v>
      </c>
      <c r="F148" s="182" t="s">
        <v>1239</v>
      </c>
      <c r="G148" s="183" t="s">
        <v>850</v>
      </c>
      <c r="H148" s="184">
        <v>1</v>
      </c>
      <c r="I148" s="185"/>
      <c r="J148" s="186">
        <f t="shared" si="10"/>
        <v>0</v>
      </c>
      <c r="K148" s="182" t="s">
        <v>21</v>
      </c>
      <c r="L148" s="41"/>
      <c r="M148" s="187" t="s">
        <v>21</v>
      </c>
      <c r="N148" s="188" t="s">
        <v>44</v>
      </c>
      <c r="O148" s="66"/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153</v>
      </c>
      <c r="AT148" s="191" t="s">
        <v>148</v>
      </c>
      <c r="AU148" s="191" t="s">
        <v>80</v>
      </c>
      <c r="AY148" s="19" t="s">
        <v>145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9" t="s">
        <v>80</v>
      </c>
      <c r="BK148" s="192">
        <f t="shared" si="19"/>
        <v>0</v>
      </c>
      <c r="BL148" s="19" t="s">
        <v>153</v>
      </c>
      <c r="BM148" s="191" t="s">
        <v>1292</v>
      </c>
    </row>
    <row r="149" spans="2:63" s="12" customFormat="1" ht="25.9" customHeight="1">
      <c r="B149" s="164"/>
      <c r="C149" s="165"/>
      <c r="D149" s="166" t="s">
        <v>72</v>
      </c>
      <c r="E149" s="167" t="s">
        <v>1138</v>
      </c>
      <c r="F149" s="167" t="s">
        <v>1293</v>
      </c>
      <c r="G149" s="165"/>
      <c r="H149" s="165"/>
      <c r="I149" s="168"/>
      <c r="J149" s="169">
        <f>BK149</f>
        <v>0</v>
      </c>
      <c r="K149" s="165"/>
      <c r="L149" s="170"/>
      <c r="M149" s="171"/>
      <c r="N149" s="172"/>
      <c r="O149" s="172"/>
      <c r="P149" s="173">
        <f>SUM(P150:P173)</f>
        <v>0</v>
      </c>
      <c r="Q149" s="172"/>
      <c r="R149" s="173">
        <f>SUM(R150:R173)</f>
        <v>0</v>
      </c>
      <c r="S149" s="172"/>
      <c r="T149" s="174">
        <f>SUM(T150:T173)</f>
        <v>0</v>
      </c>
      <c r="AR149" s="175" t="s">
        <v>80</v>
      </c>
      <c r="AT149" s="176" t="s">
        <v>72</v>
      </c>
      <c r="AU149" s="176" t="s">
        <v>73</v>
      </c>
      <c r="AY149" s="175" t="s">
        <v>145</v>
      </c>
      <c r="BK149" s="177">
        <f>SUM(BK150:BK173)</f>
        <v>0</v>
      </c>
    </row>
    <row r="150" spans="1:65" s="2" customFormat="1" ht="14.45" customHeight="1">
      <c r="A150" s="36"/>
      <c r="B150" s="37"/>
      <c r="C150" s="180" t="s">
        <v>598</v>
      </c>
      <c r="D150" s="180" t="s">
        <v>148</v>
      </c>
      <c r="E150" s="181" t="s">
        <v>1294</v>
      </c>
      <c r="F150" s="182" t="s">
        <v>1295</v>
      </c>
      <c r="G150" s="183" t="s">
        <v>1072</v>
      </c>
      <c r="H150" s="184">
        <v>1</v>
      </c>
      <c r="I150" s="185"/>
      <c r="J150" s="186">
        <f>ROUND(I150*H150,2)</f>
        <v>0</v>
      </c>
      <c r="K150" s="182" t="s">
        <v>21</v>
      </c>
      <c r="L150" s="41"/>
      <c r="M150" s="187" t="s">
        <v>21</v>
      </c>
      <c r="N150" s="188" t="s">
        <v>44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153</v>
      </c>
      <c r="AT150" s="191" t="s">
        <v>148</v>
      </c>
      <c r="AU150" s="191" t="s">
        <v>80</v>
      </c>
      <c r="AY150" s="19" t="s">
        <v>145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153</v>
      </c>
      <c r="BM150" s="191" t="s">
        <v>1296</v>
      </c>
    </row>
    <row r="151" spans="1:47" s="2" customFormat="1" ht="19.5">
      <c r="A151" s="36"/>
      <c r="B151" s="37"/>
      <c r="C151" s="38"/>
      <c r="D151" s="195" t="s">
        <v>693</v>
      </c>
      <c r="E151" s="38"/>
      <c r="F151" s="250" t="s">
        <v>1185</v>
      </c>
      <c r="G151" s="38"/>
      <c r="H151" s="38"/>
      <c r="I151" s="251"/>
      <c r="J151" s="38"/>
      <c r="K151" s="38"/>
      <c r="L151" s="41"/>
      <c r="M151" s="252"/>
      <c r="N151" s="253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693</v>
      </c>
      <c r="AU151" s="19" t="s">
        <v>80</v>
      </c>
    </row>
    <row r="152" spans="1:65" s="2" customFormat="1" ht="14.45" customHeight="1">
      <c r="A152" s="36"/>
      <c r="B152" s="37"/>
      <c r="C152" s="180" t="s">
        <v>604</v>
      </c>
      <c r="D152" s="180" t="s">
        <v>148</v>
      </c>
      <c r="E152" s="181" t="s">
        <v>1297</v>
      </c>
      <c r="F152" s="182" t="s">
        <v>1298</v>
      </c>
      <c r="G152" s="183" t="s">
        <v>1072</v>
      </c>
      <c r="H152" s="184">
        <v>1</v>
      </c>
      <c r="I152" s="185"/>
      <c r="J152" s="186">
        <f>ROUND(I152*H152,2)</f>
        <v>0</v>
      </c>
      <c r="K152" s="182" t="s">
        <v>21</v>
      </c>
      <c r="L152" s="41"/>
      <c r="M152" s="187" t="s">
        <v>21</v>
      </c>
      <c r="N152" s="188" t="s">
        <v>44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153</v>
      </c>
      <c r="AT152" s="191" t="s">
        <v>148</v>
      </c>
      <c r="AU152" s="191" t="s">
        <v>80</v>
      </c>
      <c r="AY152" s="19" t="s">
        <v>145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153</v>
      </c>
      <c r="BM152" s="191" t="s">
        <v>1299</v>
      </c>
    </row>
    <row r="153" spans="1:47" s="2" customFormat="1" ht="19.5">
      <c r="A153" s="36"/>
      <c r="B153" s="37"/>
      <c r="C153" s="38"/>
      <c r="D153" s="195" t="s">
        <v>693</v>
      </c>
      <c r="E153" s="38"/>
      <c r="F153" s="250" t="s">
        <v>1185</v>
      </c>
      <c r="G153" s="38"/>
      <c r="H153" s="38"/>
      <c r="I153" s="251"/>
      <c r="J153" s="38"/>
      <c r="K153" s="38"/>
      <c r="L153" s="41"/>
      <c r="M153" s="252"/>
      <c r="N153" s="253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693</v>
      </c>
      <c r="AU153" s="19" t="s">
        <v>80</v>
      </c>
    </row>
    <row r="154" spans="1:65" s="2" customFormat="1" ht="14.45" customHeight="1">
      <c r="A154" s="36"/>
      <c r="B154" s="37"/>
      <c r="C154" s="180" t="s">
        <v>612</v>
      </c>
      <c r="D154" s="180" t="s">
        <v>148</v>
      </c>
      <c r="E154" s="181" t="s">
        <v>1300</v>
      </c>
      <c r="F154" s="182" t="s">
        <v>1301</v>
      </c>
      <c r="G154" s="183" t="s">
        <v>1072</v>
      </c>
      <c r="H154" s="184">
        <v>1</v>
      </c>
      <c r="I154" s="185"/>
      <c r="J154" s="186">
        <f>ROUND(I154*H154,2)</f>
        <v>0</v>
      </c>
      <c r="K154" s="182" t="s">
        <v>21</v>
      </c>
      <c r="L154" s="41"/>
      <c r="M154" s="187" t="s">
        <v>21</v>
      </c>
      <c r="N154" s="188" t="s">
        <v>44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153</v>
      </c>
      <c r="AT154" s="191" t="s">
        <v>148</v>
      </c>
      <c r="AU154" s="191" t="s">
        <v>80</v>
      </c>
      <c r="AY154" s="19" t="s">
        <v>145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153</v>
      </c>
      <c r="BM154" s="191" t="s">
        <v>1302</v>
      </c>
    </row>
    <row r="155" spans="1:47" s="2" customFormat="1" ht="19.5">
      <c r="A155" s="36"/>
      <c r="B155" s="37"/>
      <c r="C155" s="38"/>
      <c r="D155" s="195" t="s">
        <v>693</v>
      </c>
      <c r="E155" s="38"/>
      <c r="F155" s="250" t="s">
        <v>1185</v>
      </c>
      <c r="G155" s="38"/>
      <c r="H155" s="38"/>
      <c r="I155" s="251"/>
      <c r="J155" s="38"/>
      <c r="K155" s="38"/>
      <c r="L155" s="41"/>
      <c r="M155" s="252"/>
      <c r="N155" s="253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693</v>
      </c>
      <c r="AU155" s="19" t="s">
        <v>80</v>
      </c>
    </row>
    <row r="156" spans="1:65" s="2" customFormat="1" ht="14.45" customHeight="1">
      <c r="A156" s="36"/>
      <c r="B156" s="37"/>
      <c r="C156" s="180" t="s">
        <v>619</v>
      </c>
      <c r="D156" s="180" t="s">
        <v>148</v>
      </c>
      <c r="E156" s="181" t="s">
        <v>1303</v>
      </c>
      <c r="F156" s="182" t="s">
        <v>1202</v>
      </c>
      <c r="G156" s="183" t="s">
        <v>1076</v>
      </c>
      <c r="H156" s="184">
        <v>6</v>
      </c>
      <c r="I156" s="185"/>
      <c r="J156" s="186">
        <f>ROUND(I156*H156,2)</f>
        <v>0</v>
      </c>
      <c r="K156" s="182" t="s">
        <v>21</v>
      </c>
      <c r="L156" s="41"/>
      <c r="M156" s="187" t="s">
        <v>21</v>
      </c>
      <c r="N156" s="188" t="s">
        <v>44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153</v>
      </c>
      <c r="AT156" s="191" t="s">
        <v>148</v>
      </c>
      <c r="AU156" s="191" t="s">
        <v>80</v>
      </c>
      <c r="AY156" s="19" t="s">
        <v>145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153</v>
      </c>
      <c r="BM156" s="191" t="s">
        <v>1304</v>
      </c>
    </row>
    <row r="157" spans="1:47" s="2" customFormat="1" ht="19.5">
      <c r="A157" s="36"/>
      <c r="B157" s="37"/>
      <c r="C157" s="38"/>
      <c r="D157" s="195" t="s">
        <v>693</v>
      </c>
      <c r="E157" s="38"/>
      <c r="F157" s="250" t="s">
        <v>1185</v>
      </c>
      <c r="G157" s="38"/>
      <c r="H157" s="38"/>
      <c r="I157" s="251"/>
      <c r="J157" s="38"/>
      <c r="K157" s="38"/>
      <c r="L157" s="41"/>
      <c r="M157" s="252"/>
      <c r="N157" s="253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693</v>
      </c>
      <c r="AU157" s="19" t="s">
        <v>80</v>
      </c>
    </row>
    <row r="158" spans="1:65" s="2" customFormat="1" ht="14.45" customHeight="1">
      <c r="A158" s="36"/>
      <c r="B158" s="37"/>
      <c r="C158" s="180" t="s">
        <v>626</v>
      </c>
      <c r="D158" s="180" t="s">
        <v>148</v>
      </c>
      <c r="E158" s="181" t="s">
        <v>1305</v>
      </c>
      <c r="F158" s="182" t="s">
        <v>1306</v>
      </c>
      <c r="G158" s="183" t="s">
        <v>1076</v>
      </c>
      <c r="H158" s="184">
        <v>50</v>
      </c>
      <c r="I158" s="185"/>
      <c r="J158" s="186">
        <f>ROUND(I158*H158,2)</f>
        <v>0</v>
      </c>
      <c r="K158" s="182" t="s">
        <v>21</v>
      </c>
      <c r="L158" s="41"/>
      <c r="M158" s="187" t="s">
        <v>21</v>
      </c>
      <c r="N158" s="188" t="s">
        <v>44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153</v>
      </c>
      <c r="AT158" s="191" t="s">
        <v>148</v>
      </c>
      <c r="AU158" s="191" t="s">
        <v>80</v>
      </c>
      <c r="AY158" s="19" t="s">
        <v>145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153</v>
      </c>
      <c r="BM158" s="191" t="s">
        <v>1307</v>
      </c>
    </row>
    <row r="159" spans="1:47" s="2" customFormat="1" ht="19.5">
      <c r="A159" s="36"/>
      <c r="B159" s="37"/>
      <c r="C159" s="38"/>
      <c r="D159" s="195" t="s">
        <v>693</v>
      </c>
      <c r="E159" s="38"/>
      <c r="F159" s="250" t="s">
        <v>1185</v>
      </c>
      <c r="G159" s="38"/>
      <c r="H159" s="38"/>
      <c r="I159" s="251"/>
      <c r="J159" s="38"/>
      <c r="K159" s="38"/>
      <c r="L159" s="41"/>
      <c r="M159" s="252"/>
      <c r="N159" s="253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693</v>
      </c>
      <c r="AU159" s="19" t="s">
        <v>80</v>
      </c>
    </row>
    <row r="160" spans="1:65" s="2" customFormat="1" ht="14.45" customHeight="1">
      <c r="A160" s="36"/>
      <c r="B160" s="37"/>
      <c r="C160" s="180" t="s">
        <v>631</v>
      </c>
      <c r="D160" s="180" t="s">
        <v>148</v>
      </c>
      <c r="E160" s="181" t="s">
        <v>1308</v>
      </c>
      <c r="F160" s="182" t="s">
        <v>1309</v>
      </c>
      <c r="G160" s="183" t="s">
        <v>1076</v>
      </c>
      <c r="H160" s="184">
        <v>20</v>
      </c>
      <c r="I160" s="185"/>
      <c r="J160" s="186">
        <f>ROUND(I160*H160,2)</f>
        <v>0</v>
      </c>
      <c r="K160" s="182" t="s">
        <v>21</v>
      </c>
      <c r="L160" s="41"/>
      <c r="M160" s="187" t="s">
        <v>21</v>
      </c>
      <c r="N160" s="188" t="s">
        <v>44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153</v>
      </c>
      <c r="AT160" s="191" t="s">
        <v>148</v>
      </c>
      <c r="AU160" s="191" t="s">
        <v>80</v>
      </c>
      <c r="AY160" s="19" t="s">
        <v>145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153</v>
      </c>
      <c r="BM160" s="191" t="s">
        <v>1310</v>
      </c>
    </row>
    <row r="161" spans="1:47" s="2" customFormat="1" ht="19.5">
      <c r="A161" s="36"/>
      <c r="B161" s="37"/>
      <c r="C161" s="38"/>
      <c r="D161" s="195" t="s">
        <v>693</v>
      </c>
      <c r="E161" s="38"/>
      <c r="F161" s="250" t="s">
        <v>1185</v>
      </c>
      <c r="G161" s="38"/>
      <c r="H161" s="38"/>
      <c r="I161" s="251"/>
      <c r="J161" s="38"/>
      <c r="K161" s="38"/>
      <c r="L161" s="41"/>
      <c r="M161" s="252"/>
      <c r="N161" s="253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693</v>
      </c>
      <c r="AU161" s="19" t="s">
        <v>80</v>
      </c>
    </row>
    <row r="162" spans="1:65" s="2" customFormat="1" ht="14.45" customHeight="1">
      <c r="A162" s="36"/>
      <c r="B162" s="37"/>
      <c r="C162" s="180" t="s">
        <v>635</v>
      </c>
      <c r="D162" s="180" t="s">
        <v>148</v>
      </c>
      <c r="E162" s="181" t="s">
        <v>1311</v>
      </c>
      <c r="F162" s="182" t="s">
        <v>1214</v>
      </c>
      <c r="G162" s="183" t="s">
        <v>1072</v>
      </c>
      <c r="H162" s="184">
        <v>5</v>
      </c>
      <c r="I162" s="185"/>
      <c r="J162" s="186">
        <f>ROUND(I162*H162,2)</f>
        <v>0</v>
      </c>
      <c r="K162" s="182" t="s">
        <v>21</v>
      </c>
      <c r="L162" s="41"/>
      <c r="M162" s="187" t="s">
        <v>21</v>
      </c>
      <c r="N162" s="188" t="s">
        <v>44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153</v>
      </c>
      <c r="AT162" s="191" t="s">
        <v>148</v>
      </c>
      <c r="AU162" s="191" t="s">
        <v>80</v>
      </c>
      <c r="AY162" s="19" t="s">
        <v>145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80</v>
      </c>
      <c r="BK162" s="192">
        <f>ROUND(I162*H162,2)</f>
        <v>0</v>
      </c>
      <c r="BL162" s="19" t="s">
        <v>153</v>
      </c>
      <c r="BM162" s="191" t="s">
        <v>1312</v>
      </c>
    </row>
    <row r="163" spans="1:65" s="2" customFormat="1" ht="14.45" customHeight="1">
      <c r="A163" s="36"/>
      <c r="B163" s="37"/>
      <c r="C163" s="180" t="s">
        <v>639</v>
      </c>
      <c r="D163" s="180" t="s">
        <v>148</v>
      </c>
      <c r="E163" s="181" t="s">
        <v>1313</v>
      </c>
      <c r="F163" s="182" t="s">
        <v>1275</v>
      </c>
      <c r="G163" s="183" t="s">
        <v>1072</v>
      </c>
      <c r="H163" s="184">
        <v>5</v>
      </c>
      <c r="I163" s="185"/>
      <c r="J163" s="186">
        <f>ROUND(I163*H163,2)</f>
        <v>0</v>
      </c>
      <c r="K163" s="182" t="s">
        <v>21</v>
      </c>
      <c r="L163" s="41"/>
      <c r="M163" s="187" t="s">
        <v>21</v>
      </c>
      <c r="N163" s="188" t="s">
        <v>44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153</v>
      </c>
      <c r="AT163" s="191" t="s">
        <v>148</v>
      </c>
      <c r="AU163" s="191" t="s">
        <v>80</v>
      </c>
      <c r="AY163" s="19" t="s">
        <v>145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153</v>
      </c>
      <c r="BM163" s="191" t="s">
        <v>1314</v>
      </c>
    </row>
    <row r="164" spans="1:65" s="2" customFormat="1" ht="14.45" customHeight="1">
      <c r="A164" s="36"/>
      <c r="B164" s="37"/>
      <c r="C164" s="180" t="s">
        <v>643</v>
      </c>
      <c r="D164" s="180" t="s">
        <v>148</v>
      </c>
      <c r="E164" s="181" t="s">
        <v>1315</v>
      </c>
      <c r="F164" s="182" t="s">
        <v>1316</v>
      </c>
      <c r="G164" s="183" t="s">
        <v>1072</v>
      </c>
      <c r="H164" s="184">
        <v>2</v>
      </c>
      <c r="I164" s="185"/>
      <c r="J164" s="186">
        <f>ROUND(I164*H164,2)</f>
        <v>0</v>
      </c>
      <c r="K164" s="182" t="s">
        <v>21</v>
      </c>
      <c r="L164" s="41"/>
      <c r="M164" s="187" t="s">
        <v>21</v>
      </c>
      <c r="N164" s="188" t="s">
        <v>44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153</v>
      </c>
      <c r="AT164" s="191" t="s">
        <v>148</v>
      </c>
      <c r="AU164" s="191" t="s">
        <v>80</v>
      </c>
      <c r="AY164" s="19" t="s">
        <v>145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153</v>
      </c>
      <c r="BM164" s="191" t="s">
        <v>1317</v>
      </c>
    </row>
    <row r="165" spans="1:47" s="2" customFormat="1" ht="19.5">
      <c r="A165" s="36"/>
      <c r="B165" s="37"/>
      <c r="C165" s="38"/>
      <c r="D165" s="195" t="s">
        <v>693</v>
      </c>
      <c r="E165" s="38"/>
      <c r="F165" s="250" t="s">
        <v>1185</v>
      </c>
      <c r="G165" s="38"/>
      <c r="H165" s="38"/>
      <c r="I165" s="251"/>
      <c r="J165" s="38"/>
      <c r="K165" s="38"/>
      <c r="L165" s="41"/>
      <c r="M165" s="252"/>
      <c r="N165" s="253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693</v>
      </c>
      <c r="AU165" s="19" t="s">
        <v>80</v>
      </c>
    </row>
    <row r="166" spans="1:65" s="2" customFormat="1" ht="14.45" customHeight="1">
      <c r="A166" s="36"/>
      <c r="B166" s="37"/>
      <c r="C166" s="180" t="s">
        <v>648</v>
      </c>
      <c r="D166" s="180" t="s">
        <v>148</v>
      </c>
      <c r="E166" s="181" t="s">
        <v>1318</v>
      </c>
      <c r="F166" s="182" t="s">
        <v>1220</v>
      </c>
      <c r="G166" s="183" t="s">
        <v>850</v>
      </c>
      <c r="H166" s="184">
        <v>1</v>
      </c>
      <c r="I166" s="185"/>
      <c r="J166" s="186">
        <f aca="true" t="shared" si="20" ref="J166:J173">ROUND(I166*H166,2)</f>
        <v>0</v>
      </c>
      <c r="K166" s="182" t="s">
        <v>21</v>
      </c>
      <c r="L166" s="41"/>
      <c r="M166" s="187" t="s">
        <v>21</v>
      </c>
      <c r="N166" s="188" t="s">
        <v>44</v>
      </c>
      <c r="O166" s="66"/>
      <c r="P166" s="189">
        <f aca="true" t="shared" si="21" ref="P166:P173">O166*H166</f>
        <v>0</v>
      </c>
      <c r="Q166" s="189">
        <v>0</v>
      </c>
      <c r="R166" s="189">
        <f aca="true" t="shared" si="22" ref="R166:R173">Q166*H166</f>
        <v>0</v>
      </c>
      <c r="S166" s="189">
        <v>0</v>
      </c>
      <c r="T166" s="190">
        <f aca="true" t="shared" si="23" ref="T166:T173"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153</v>
      </c>
      <c r="AT166" s="191" t="s">
        <v>148</v>
      </c>
      <c r="AU166" s="191" t="s">
        <v>80</v>
      </c>
      <c r="AY166" s="19" t="s">
        <v>145</v>
      </c>
      <c r="BE166" s="192">
        <f aca="true" t="shared" si="24" ref="BE166:BE173">IF(N166="základní",J166,0)</f>
        <v>0</v>
      </c>
      <c r="BF166" s="192">
        <f aca="true" t="shared" si="25" ref="BF166:BF173">IF(N166="snížená",J166,0)</f>
        <v>0</v>
      </c>
      <c r="BG166" s="192">
        <f aca="true" t="shared" si="26" ref="BG166:BG173">IF(N166="zákl. přenesená",J166,0)</f>
        <v>0</v>
      </c>
      <c r="BH166" s="192">
        <f aca="true" t="shared" si="27" ref="BH166:BH173">IF(N166="sníž. přenesená",J166,0)</f>
        <v>0</v>
      </c>
      <c r="BI166" s="192">
        <f aca="true" t="shared" si="28" ref="BI166:BI173">IF(N166="nulová",J166,0)</f>
        <v>0</v>
      </c>
      <c r="BJ166" s="19" t="s">
        <v>80</v>
      </c>
      <c r="BK166" s="192">
        <f aca="true" t="shared" si="29" ref="BK166:BK173">ROUND(I166*H166,2)</f>
        <v>0</v>
      </c>
      <c r="BL166" s="19" t="s">
        <v>153</v>
      </c>
      <c r="BM166" s="191" t="s">
        <v>1319</v>
      </c>
    </row>
    <row r="167" spans="1:65" s="2" customFormat="1" ht="14.45" customHeight="1">
      <c r="A167" s="36"/>
      <c r="B167" s="37"/>
      <c r="C167" s="180" t="s">
        <v>657</v>
      </c>
      <c r="D167" s="180" t="s">
        <v>148</v>
      </c>
      <c r="E167" s="181" t="s">
        <v>1320</v>
      </c>
      <c r="F167" s="182" t="s">
        <v>1223</v>
      </c>
      <c r="G167" s="183" t="s">
        <v>850</v>
      </c>
      <c r="H167" s="184">
        <v>1</v>
      </c>
      <c r="I167" s="185"/>
      <c r="J167" s="186">
        <f t="shared" si="20"/>
        <v>0</v>
      </c>
      <c r="K167" s="182" t="s">
        <v>21</v>
      </c>
      <c r="L167" s="41"/>
      <c r="M167" s="187" t="s">
        <v>21</v>
      </c>
      <c r="N167" s="188" t="s">
        <v>44</v>
      </c>
      <c r="O167" s="66"/>
      <c r="P167" s="189">
        <f t="shared" si="21"/>
        <v>0</v>
      </c>
      <c r="Q167" s="189">
        <v>0</v>
      </c>
      <c r="R167" s="189">
        <f t="shared" si="22"/>
        <v>0</v>
      </c>
      <c r="S167" s="189">
        <v>0</v>
      </c>
      <c r="T167" s="190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153</v>
      </c>
      <c r="AT167" s="191" t="s">
        <v>148</v>
      </c>
      <c r="AU167" s="191" t="s">
        <v>80</v>
      </c>
      <c r="AY167" s="19" t="s">
        <v>145</v>
      </c>
      <c r="BE167" s="192">
        <f t="shared" si="24"/>
        <v>0</v>
      </c>
      <c r="BF167" s="192">
        <f t="shared" si="25"/>
        <v>0</v>
      </c>
      <c r="BG167" s="192">
        <f t="shared" si="26"/>
        <v>0</v>
      </c>
      <c r="BH167" s="192">
        <f t="shared" si="27"/>
        <v>0</v>
      </c>
      <c r="BI167" s="192">
        <f t="shared" si="28"/>
        <v>0</v>
      </c>
      <c r="BJ167" s="19" t="s">
        <v>80</v>
      </c>
      <c r="BK167" s="192">
        <f t="shared" si="29"/>
        <v>0</v>
      </c>
      <c r="BL167" s="19" t="s">
        <v>153</v>
      </c>
      <c r="BM167" s="191" t="s">
        <v>1321</v>
      </c>
    </row>
    <row r="168" spans="1:65" s="2" customFormat="1" ht="14.45" customHeight="1">
      <c r="A168" s="36"/>
      <c r="B168" s="37"/>
      <c r="C168" s="180" t="s">
        <v>660</v>
      </c>
      <c r="D168" s="180" t="s">
        <v>148</v>
      </c>
      <c r="E168" s="181" t="s">
        <v>1322</v>
      </c>
      <c r="F168" s="182" t="s">
        <v>547</v>
      </c>
      <c r="G168" s="183" t="s">
        <v>850</v>
      </c>
      <c r="H168" s="184">
        <v>1</v>
      </c>
      <c r="I168" s="185"/>
      <c r="J168" s="186">
        <f t="shared" si="20"/>
        <v>0</v>
      </c>
      <c r="K168" s="182" t="s">
        <v>21</v>
      </c>
      <c r="L168" s="41"/>
      <c r="M168" s="187" t="s">
        <v>21</v>
      </c>
      <c r="N168" s="188" t="s">
        <v>44</v>
      </c>
      <c r="O168" s="66"/>
      <c r="P168" s="189">
        <f t="shared" si="21"/>
        <v>0</v>
      </c>
      <c r="Q168" s="189">
        <v>0</v>
      </c>
      <c r="R168" s="189">
        <f t="shared" si="22"/>
        <v>0</v>
      </c>
      <c r="S168" s="189">
        <v>0</v>
      </c>
      <c r="T168" s="190">
        <f t="shared" si="2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153</v>
      </c>
      <c r="AT168" s="191" t="s">
        <v>148</v>
      </c>
      <c r="AU168" s="191" t="s">
        <v>80</v>
      </c>
      <c r="AY168" s="19" t="s">
        <v>145</v>
      </c>
      <c r="BE168" s="192">
        <f t="shared" si="24"/>
        <v>0</v>
      </c>
      <c r="BF168" s="192">
        <f t="shared" si="25"/>
        <v>0</v>
      </c>
      <c r="BG168" s="192">
        <f t="shared" si="26"/>
        <v>0</v>
      </c>
      <c r="BH168" s="192">
        <f t="shared" si="27"/>
        <v>0</v>
      </c>
      <c r="BI168" s="192">
        <f t="shared" si="28"/>
        <v>0</v>
      </c>
      <c r="BJ168" s="19" t="s">
        <v>80</v>
      </c>
      <c r="BK168" s="192">
        <f t="shared" si="29"/>
        <v>0</v>
      </c>
      <c r="BL168" s="19" t="s">
        <v>153</v>
      </c>
      <c r="BM168" s="191" t="s">
        <v>1323</v>
      </c>
    </row>
    <row r="169" spans="1:65" s="2" customFormat="1" ht="14.45" customHeight="1">
      <c r="A169" s="36"/>
      <c r="B169" s="37"/>
      <c r="C169" s="180" t="s">
        <v>663</v>
      </c>
      <c r="D169" s="180" t="s">
        <v>148</v>
      </c>
      <c r="E169" s="181" t="s">
        <v>1324</v>
      </c>
      <c r="F169" s="182" t="s">
        <v>1228</v>
      </c>
      <c r="G169" s="183" t="s">
        <v>850</v>
      </c>
      <c r="H169" s="184">
        <v>1</v>
      </c>
      <c r="I169" s="185"/>
      <c r="J169" s="186">
        <f t="shared" si="20"/>
        <v>0</v>
      </c>
      <c r="K169" s="182" t="s">
        <v>21</v>
      </c>
      <c r="L169" s="41"/>
      <c r="M169" s="187" t="s">
        <v>21</v>
      </c>
      <c r="N169" s="188" t="s">
        <v>44</v>
      </c>
      <c r="O169" s="66"/>
      <c r="P169" s="189">
        <f t="shared" si="21"/>
        <v>0</v>
      </c>
      <c r="Q169" s="189">
        <v>0</v>
      </c>
      <c r="R169" s="189">
        <f t="shared" si="22"/>
        <v>0</v>
      </c>
      <c r="S169" s="189">
        <v>0</v>
      </c>
      <c r="T169" s="190">
        <f t="shared" si="2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153</v>
      </c>
      <c r="AT169" s="191" t="s">
        <v>148</v>
      </c>
      <c r="AU169" s="191" t="s">
        <v>80</v>
      </c>
      <c r="AY169" s="19" t="s">
        <v>145</v>
      </c>
      <c r="BE169" s="192">
        <f t="shared" si="24"/>
        <v>0</v>
      </c>
      <c r="BF169" s="192">
        <f t="shared" si="25"/>
        <v>0</v>
      </c>
      <c r="BG169" s="192">
        <f t="shared" si="26"/>
        <v>0</v>
      </c>
      <c r="BH169" s="192">
        <f t="shared" si="27"/>
        <v>0</v>
      </c>
      <c r="BI169" s="192">
        <f t="shared" si="28"/>
        <v>0</v>
      </c>
      <c r="BJ169" s="19" t="s">
        <v>80</v>
      </c>
      <c r="BK169" s="192">
        <f t="shared" si="29"/>
        <v>0</v>
      </c>
      <c r="BL169" s="19" t="s">
        <v>153</v>
      </c>
      <c r="BM169" s="191" t="s">
        <v>1325</v>
      </c>
    </row>
    <row r="170" spans="1:65" s="2" customFormat="1" ht="14.45" customHeight="1">
      <c r="A170" s="36"/>
      <c r="B170" s="37"/>
      <c r="C170" s="180" t="s">
        <v>668</v>
      </c>
      <c r="D170" s="180" t="s">
        <v>148</v>
      </c>
      <c r="E170" s="181" t="s">
        <v>1326</v>
      </c>
      <c r="F170" s="182" t="s">
        <v>1231</v>
      </c>
      <c r="G170" s="183" t="s">
        <v>850</v>
      </c>
      <c r="H170" s="184">
        <v>1</v>
      </c>
      <c r="I170" s="185"/>
      <c r="J170" s="186">
        <f t="shared" si="20"/>
        <v>0</v>
      </c>
      <c r="K170" s="182" t="s">
        <v>21</v>
      </c>
      <c r="L170" s="41"/>
      <c r="M170" s="187" t="s">
        <v>21</v>
      </c>
      <c r="N170" s="188" t="s">
        <v>44</v>
      </c>
      <c r="O170" s="66"/>
      <c r="P170" s="189">
        <f t="shared" si="21"/>
        <v>0</v>
      </c>
      <c r="Q170" s="189">
        <v>0</v>
      </c>
      <c r="R170" s="189">
        <f t="shared" si="22"/>
        <v>0</v>
      </c>
      <c r="S170" s="189">
        <v>0</v>
      </c>
      <c r="T170" s="190">
        <f t="shared" si="2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153</v>
      </c>
      <c r="AT170" s="191" t="s">
        <v>148</v>
      </c>
      <c r="AU170" s="191" t="s">
        <v>80</v>
      </c>
      <c r="AY170" s="19" t="s">
        <v>145</v>
      </c>
      <c r="BE170" s="192">
        <f t="shared" si="24"/>
        <v>0</v>
      </c>
      <c r="BF170" s="192">
        <f t="shared" si="25"/>
        <v>0</v>
      </c>
      <c r="BG170" s="192">
        <f t="shared" si="26"/>
        <v>0</v>
      </c>
      <c r="BH170" s="192">
        <f t="shared" si="27"/>
        <v>0</v>
      </c>
      <c r="BI170" s="192">
        <f t="shared" si="28"/>
        <v>0</v>
      </c>
      <c r="BJ170" s="19" t="s">
        <v>80</v>
      </c>
      <c r="BK170" s="192">
        <f t="shared" si="29"/>
        <v>0</v>
      </c>
      <c r="BL170" s="19" t="s">
        <v>153</v>
      </c>
      <c r="BM170" s="191" t="s">
        <v>1327</v>
      </c>
    </row>
    <row r="171" spans="1:65" s="2" customFormat="1" ht="14.45" customHeight="1">
      <c r="A171" s="36"/>
      <c r="B171" s="37"/>
      <c r="C171" s="180" t="s">
        <v>670</v>
      </c>
      <c r="D171" s="180" t="s">
        <v>148</v>
      </c>
      <c r="E171" s="181" t="s">
        <v>1328</v>
      </c>
      <c r="F171" s="182" t="s">
        <v>1161</v>
      </c>
      <c r="G171" s="183" t="s">
        <v>850</v>
      </c>
      <c r="H171" s="184">
        <v>1</v>
      </c>
      <c r="I171" s="185"/>
      <c r="J171" s="186">
        <f t="shared" si="20"/>
        <v>0</v>
      </c>
      <c r="K171" s="182" t="s">
        <v>21</v>
      </c>
      <c r="L171" s="41"/>
      <c r="M171" s="187" t="s">
        <v>21</v>
      </c>
      <c r="N171" s="188" t="s">
        <v>44</v>
      </c>
      <c r="O171" s="66"/>
      <c r="P171" s="189">
        <f t="shared" si="21"/>
        <v>0</v>
      </c>
      <c r="Q171" s="189">
        <v>0</v>
      </c>
      <c r="R171" s="189">
        <f t="shared" si="22"/>
        <v>0</v>
      </c>
      <c r="S171" s="189">
        <v>0</v>
      </c>
      <c r="T171" s="190">
        <f t="shared" si="2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153</v>
      </c>
      <c r="AT171" s="191" t="s">
        <v>148</v>
      </c>
      <c r="AU171" s="191" t="s">
        <v>80</v>
      </c>
      <c r="AY171" s="19" t="s">
        <v>145</v>
      </c>
      <c r="BE171" s="192">
        <f t="shared" si="24"/>
        <v>0</v>
      </c>
      <c r="BF171" s="192">
        <f t="shared" si="25"/>
        <v>0</v>
      </c>
      <c r="BG171" s="192">
        <f t="shared" si="26"/>
        <v>0</v>
      </c>
      <c r="BH171" s="192">
        <f t="shared" si="27"/>
        <v>0</v>
      </c>
      <c r="BI171" s="192">
        <f t="shared" si="28"/>
        <v>0</v>
      </c>
      <c r="BJ171" s="19" t="s">
        <v>80</v>
      </c>
      <c r="BK171" s="192">
        <f t="shared" si="29"/>
        <v>0</v>
      </c>
      <c r="BL171" s="19" t="s">
        <v>153</v>
      </c>
      <c r="BM171" s="191" t="s">
        <v>1329</v>
      </c>
    </row>
    <row r="172" spans="1:65" s="2" customFormat="1" ht="14.45" customHeight="1">
      <c r="A172" s="36"/>
      <c r="B172" s="37"/>
      <c r="C172" s="180" t="s">
        <v>674</v>
      </c>
      <c r="D172" s="180" t="s">
        <v>148</v>
      </c>
      <c r="E172" s="181" t="s">
        <v>1330</v>
      </c>
      <c r="F172" s="182" t="s">
        <v>1236</v>
      </c>
      <c r="G172" s="183" t="s">
        <v>850</v>
      </c>
      <c r="H172" s="184">
        <v>1</v>
      </c>
      <c r="I172" s="185"/>
      <c r="J172" s="186">
        <f t="shared" si="20"/>
        <v>0</v>
      </c>
      <c r="K172" s="182" t="s">
        <v>21</v>
      </c>
      <c r="L172" s="41"/>
      <c r="M172" s="187" t="s">
        <v>21</v>
      </c>
      <c r="N172" s="188" t="s">
        <v>44</v>
      </c>
      <c r="O172" s="66"/>
      <c r="P172" s="189">
        <f t="shared" si="21"/>
        <v>0</v>
      </c>
      <c r="Q172" s="189">
        <v>0</v>
      </c>
      <c r="R172" s="189">
        <f t="shared" si="22"/>
        <v>0</v>
      </c>
      <c r="S172" s="189">
        <v>0</v>
      </c>
      <c r="T172" s="190">
        <f t="shared" si="2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153</v>
      </c>
      <c r="AT172" s="191" t="s">
        <v>148</v>
      </c>
      <c r="AU172" s="191" t="s">
        <v>80</v>
      </c>
      <c r="AY172" s="19" t="s">
        <v>145</v>
      </c>
      <c r="BE172" s="192">
        <f t="shared" si="24"/>
        <v>0</v>
      </c>
      <c r="BF172" s="192">
        <f t="shared" si="25"/>
        <v>0</v>
      </c>
      <c r="BG172" s="192">
        <f t="shared" si="26"/>
        <v>0</v>
      </c>
      <c r="BH172" s="192">
        <f t="shared" si="27"/>
        <v>0</v>
      </c>
      <c r="BI172" s="192">
        <f t="shared" si="28"/>
        <v>0</v>
      </c>
      <c r="BJ172" s="19" t="s">
        <v>80</v>
      </c>
      <c r="BK172" s="192">
        <f t="shared" si="29"/>
        <v>0</v>
      </c>
      <c r="BL172" s="19" t="s">
        <v>153</v>
      </c>
      <c r="BM172" s="191" t="s">
        <v>1331</v>
      </c>
    </row>
    <row r="173" spans="1:65" s="2" customFormat="1" ht="14.45" customHeight="1">
      <c r="A173" s="36"/>
      <c r="B173" s="37"/>
      <c r="C173" s="180" t="s">
        <v>679</v>
      </c>
      <c r="D173" s="180" t="s">
        <v>148</v>
      </c>
      <c r="E173" s="181" t="s">
        <v>1332</v>
      </c>
      <c r="F173" s="182" t="s">
        <v>1239</v>
      </c>
      <c r="G173" s="183" t="s">
        <v>850</v>
      </c>
      <c r="H173" s="184">
        <v>1</v>
      </c>
      <c r="I173" s="185"/>
      <c r="J173" s="186">
        <f t="shared" si="20"/>
        <v>0</v>
      </c>
      <c r="K173" s="182" t="s">
        <v>21</v>
      </c>
      <c r="L173" s="41"/>
      <c r="M173" s="187" t="s">
        <v>21</v>
      </c>
      <c r="N173" s="188" t="s">
        <v>44</v>
      </c>
      <c r="O173" s="66"/>
      <c r="P173" s="189">
        <f t="shared" si="21"/>
        <v>0</v>
      </c>
      <c r="Q173" s="189">
        <v>0</v>
      </c>
      <c r="R173" s="189">
        <f t="shared" si="22"/>
        <v>0</v>
      </c>
      <c r="S173" s="189">
        <v>0</v>
      </c>
      <c r="T173" s="190">
        <f t="shared" si="2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153</v>
      </c>
      <c r="AT173" s="191" t="s">
        <v>148</v>
      </c>
      <c r="AU173" s="191" t="s">
        <v>80</v>
      </c>
      <c r="AY173" s="19" t="s">
        <v>145</v>
      </c>
      <c r="BE173" s="192">
        <f t="shared" si="24"/>
        <v>0</v>
      </c>
      <c r="BF173" s="192">
        <f t="shared" si="25"/>
        <v>0</v>
      </c>
      <c r="BG173" s="192">
        <f t="shared" si="26"/>
        <v>0</v>
      </c>
      <c r="BH173" s="192">
        <f t="shared" si="27"/>
        <v>0</v>
      </c>
      <c r="BI173" s="192">
        <f t="shared" si="28"/>
        <v>0</v>
      </c>
      <c r="BJ173" s="19" t="s">
        <v>80</v>
      </c>
      <c r="BK173" s="192">
        <f t="shared" si="29"/>
        <v>0</v>
      </c>
      <c r="BL173" s="19" t="s">
        <v>153</v>
      </c>
      <c r="BM173" s="191" t="s">
        <v>1333</v>
      </c>
    </row>
    <row r="174" spans="2:63" s="12" customFormat="1" ht="25.9" customHeight="1">
      <c r="B174" s="164"/>
      <c r="C174" s="165"/>
      <c r="D174" s="166" t="s">
        <v>72</v>
      </c>
      <c r="E174" s="167" t="s">
        <v>1334</v>
      </c>
      <c r="F174" s="167" t="s">
        <v>1335</v>
      </c>
      <c r="G174" s="165"/>
      <c r="H174" s="165"/>
      <c r="I174" s="168"/>
      <c r="J174" s="169">
        <f>BK174</f>
        <v>0</v>
      </c>
      <c r="K174" s="165"/>
      <c r="L174" s="170"/>
      <c r="M174" s="171"/>
      <c r="N174" s="172"/>
      <c r="O174" s="172"/>
      <c r="P174" s="173">
        <f>SUM(P175:P176)</f>
        <v>0</v>
      </c>
      <c r="Q174" s="172"/>
      <c r="R174" s="173">
        <f>SUM(R175:R176)</f>
        <v>0</v>
      </c>
      <c r="S174" s="172"/>
      <c r="T174" s="174">
        <f>SUM(T175:T176)</f>
        <v>0</v>
      </c>
      <c r="AR174" s="175" t="s">
        <v>80</v>
      </c>
      <c r="AT174" s="176" t="s">
        <v>72</v>
      </c>
      <c r="AU174" s="176" t="s">
        <v>73</v>
      </c>
      <c r="AY174" s="175" t="s">
        <v>145</v>
      </c>
      <c r="BK174" s="177">
        <f>SUM(BK175:BK176)</f>
        <v>0</v>
      </c>
    </row>
    <row r="175" spans="1:65" s="2" customFormat="1" ht="14.45" customHeight="1">
      <c r="A175" s="36"/>
      <c r="B175" s="37"/>
      <c r="C175" s="180" t="s">
        <v>684</v>
      </c>
      <c r="D175" s="180" t="s">
        <v>148</v>
      </c>
      <c r="E175" s="181" t="s">
        <v>1336</v>
      </c>
      <c r="F175" s="182" t="s">
        <v>1337</v>
      </c>
      <c r="G175" s="183" t="s">
        <v>1072</v>
      </c>
      <c r="H175" s="184">
        <v>4</v>
      </c>
      <c r="I175" s="185"/>
      <c r="J175" s="186">
        <f>ROUND(I175*H175,2)</f>
        <v>0</v>
      </c>
      <c r="K175" s="182" t="s">
        <v>21</v>
      </c>
      <c r="L175" s="41"/>
      <c r="M175" s="187" t="s">
        <v>21</v>
      </c>
      <c r="N175" s="188" t="s">
        <v>44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153</v>
      </c>
      <c r="AT175" s="191" t="s">
        <v>148</v>
      </c>
      <c r="AU175" s="191" t="s">
        <v>80</v>
      </c>
      <c r="AY175" s="19" t="s">
        <v>145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153</v>
      </c>
      <c r="BM175" s="191" t="s">
        <v>1338</v>
      </c>
    </row>
    <row r="176" spans="1:47" s="2" customFormat="1" ht="19.5">
      <c r="A176" s="36"/>
      <c r="B176" s="37"/>
      <c r="C176" s="38"/>
      <c r="D176" s="195" t="s">
        <v>693</v>
      </c>
      <c r="E176" s="38"/>
      <c r="F176" s="250" t="s">
        <v>1185</v>
      </c>
      <c r="G176" s="38"/>
      <c r="H176" s="38"/>
      <c r="I176" s="251"/>
      <c r="J176" s="38"/>
      <c r="K176" s="38"/>
      <c r="L176" s="41"/>
      <c r="M176" s="252"/>
      <c r="N176" s="253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693</v>
      </c>
      <c r="AU176" s="19" t="s">
        <v>80</v>
      </c>
    </row>
    <row r="177" spans="2:63" s="12" customFormat="1" ht="25.9" customHeight="1">
      <c r="B177" s="164"/>
      <c r="C177" s="165"/>
      <c r="D177" s="166" t="s">
        <v>72</v>
      </c>
      <c r="E177" s="167" t="s">
        <v>1339</v>
      </c>
      <c r="F177" s="167" t="s">
        <v>1340</v>
      </c>
      <c r="G177" s="165"/>
      <c r="H177" s="165"/>
      <c r="I177" s="168"/>
      <c r="J177" s="169">
        <f>BK177</f>
        <v>0</v>
      </c>
      <c r="K177" s="165"/>
      <c r="L177" s="170"/>
      <c r="M177" s="171"/>
      <c r="N177" s="172"/>
      <c r="O177" s="172"/>
      <c r="P177" s="173">
        <f>SUM(P178:P184)</f>
        <v>0</v>
      </c>
      <c r="Q177" s="172"/>
      <c r="R177" s="173">
        <f>SUM(R178:R184)</f>
        <v>0</v>
      </c>
      <c r="S177" s="172"/>
      <c r="T177" s="174">
        <f>SUM(T178:T184)</f>
        <v>0</v>
      </c>
      <c r="AR177" s="175" t="s">
        <v>80</v>
      </c>
      <c r="AT177" s="176" t="s">
        <v>72</v>
      </c>
      <c r="AU177" s="176" t="s">
        <v>73</v>
      </c>
      <c r="AY177" s="175" t="s">
        <v>145</v>
      </c>
      <c r="BK177" s="177">
        <f>SUM(BK178:BK184)</f>
        <v>0</v>
      </c>
    </row>
    <row r="178" spans="1:65" s="2" customFormat="1" ht="14.45" customHeight="1">
      <c r="A178" s="36"/>
      <c r="B178" s="37"/>
      <c r="C178" s="180" t="s">
        <v>689</v>
      </c>
      <c r="D178" s="180" t="s">
        <v>148</v>
      </c>
      <c r="E178" s="181" t="s">
        <v>1341</v>
      </c>
      <c r="F178" s="182" t="s">
        <v>1306</v>
      </c>
      <c r="G178" s="183" t="s">
        <v>1076</v>
      </c>
      <c r="H178" s="184">
        <v>20</v>
      </c>
      <c r="I178" s="185"/>
      <c r="J178" s="186">
        <f>ROUND(I178*H178,2)</f>
        <v>0</v>
      </c>
      <c r="K178" s="182" t="s">
        <v>21</v>
      </c>
      <c r="L178" s="41"/>
      <c r="M178" s="187" t="s">
        <v>21</v>
      </c>
      <c r="N178" s="188" t="s">
        <v>44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153</v>
      </c>
      <c r="AT178" s="191" t="s">
        <v>148</v>
      </c>
      <c r="AU178" s="191" t="s">
        <v>80</v>
      </c>
      <c r="AY178" s="19" t="s">
        <v>145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153</v>
      </c>
      <c r="BM178" s="191" t="s">
        <v>1342</v>
      </c>
    </row>
    <row r="179" spans="1:47" s="2" customFormat="1" ht="19.5">
      <c r="A179" s="36"/>
      <c r="B179" s="37"/>
      <c r="C179" s="38"/>
      <c r="D179" s="195" t="s">
        <v>693</v>
      </c>
      <c r="E179" s="38"/>
      <c r="F179" s="250" t="s">
        <v>1185</v>
      </c>
      <c r="G179" s="38"/>
      <c r="H179" s="38"/>
      <c r="I179" s="251"/>
      <c r="J179" s="38"/>
      <c r="K179" s="38"/>
      <c r="L179" s="41"/>
      <c r="M179" s="252"/>
      <c r="N179" s="253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693</v>
      </c>
      <c r="AU179" s="19" t="s">
        <v>80</v>
      </c>
    </row>
    <row r="180" spans="1:65" s="2" customFormat="1" ht="14.45" customHeight="1">
      <c r="A180" s="36"/>
      <c r="B180" s="37"/>
      <c r="C180" s="180" t="s">
        <v>696</v>
      </c>
      <c r="D180" s="180" t="s">
        <v>148</v>
      </c>
      <c r="E180" s="181" t="s">
        <v>1343</v>
      </c>
      <c r="F180" s="182" t="s">
        <v>1208</v>
      </c>
      <c r="G180" s="183" t="s">
        <v>1076</v>
      </c>
      <c r="H180" s="184">
        <v>12</v>
      </c>
      <c r="I180" s="185"/>
      <c r="J180" s="186">
        <f>ROUND(I180*H180,2)</f>
        <v>0</v>
      </c>
      <c r="K180" s="182" t="s">
        <v>21</v>
      </c>
      <c r="L180" s="41"/>
      <c r="M180" s="187" t="s">
        <v>21</v>
      </c>
      <c r="N180" s="188" t="s">
        <v>44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153</v>
      </c>
      <c r="AT180" s="191" t="s">
        <v>148</v>
      </c>
      <c r="AU180" s="191" t="s">
        <v>80</v>
      </c>
      <c r="AY180" s="19" t="s">
        <v>145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80</v>
      </c>
      <c r="BK180" s="192">
        <f>ROUND(I180*H180,2)</f>
        <v>0</v>
      </c>
      <c r="BL180" s="19" t="s">
        <v>153</v>
      </c>
      <c r="BM180" s="191" t="s">
        <v>1344</v>
      </c>
    </row>
    <row r="181" spans="1:47" s="2" customFormat="1" ht="19.5">
      <c r="A181" s="36"/>
      <c r="B181" s="37"/>
      <c r="C181" s="38"/>
      <c r="D181" s="195" t="s">
        <v>693</v>
      </c>
      <c r="E181" s="38"/>
      <c r="F181" s="250" t="s">
        <v>1185</v>
      </c>
      <c r="G181" s="38"/>
      <c r="H181" s="38"/>
      <c r="I181" s="251"/>
      <c r="J181" s="38"/>
      <c r="K181" s="38"/>
      <c r="L181" s="41"/>
      <c r="M181" s="252"/>
      <c r="N181" s="253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693</v>
      </c>
      <c r="AU181" s="19" t="s">
        <v>80</v>
      </c>
    </row>
    <row r="182" spans="1:65" s="2" customFormat="1" ht="14.45" customHeight="1">
      <c r="A182" s="36"/>
      <c r="B182" s="37"/>
      <c r="C182" s="180" t="s">
        <v>700</v>
      </c>
      <c r="D182" s="180" t="s">
        <v>148</v>
      </c>
      <c r="E182" s="181" t="s">
        <v>1345</v>
      </c>
      <c r="F182" s="182" t="s">
        <v>1346</v>
      </c>
      <c r="G182" s="183" t="s">
        <v>1076</v>
      </c>
      <c r="H182" s="184">
        <v>12</v>
      </c>
      <c r="I182" s="185"/>
      <c r="J182" s="186">
        <f>ROUND(I182*H182,2)</f>
        <v>0</v>
      </c>
      <c r="K182" s="182" t="s">
        <v>21</v>
      </c>
      <c r="L182" s="41"/>
      <c r="M182" s="187" t="s">
        <v>21</v>
      </c>
      <c r="N182" s="188" t="s">
        <v>44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153</v>
      </c>
      <c r="AT182" s="191" t="s">
        <v>148</v>
      </c>
      <c r="AU182" s="191" t="s">
        <v>80</v>
      </c>
      <c r="AY182" s="19" t="s">
        <v>145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80</v>
      </c>
      <c r="BK182" s="192">
        <f>ROUND(I182*H182,2)</f>
        <v>0</v>
      </c>
      <c r="BL182" s="19" t="s">
        <v>153</v>
      </c>
      <c r="BM182" s="191" t="s">
        <v>1347</v>
      </c>
    </row>
    <row r="183" spans="1:47" s="2" customFormat="1" ht="19.5">
      <c r="A183" s="36"/>
      <c r="B183" s="37"/>
      <c r="C183" s="38"/>
      <c r="D183" s="195" t="s">
        <v>693</v>
      </c>
      <c r="E183" s="38"/>
      <c r="F183" s="250" t="s">
        <v>1185</v>
      </c>
      <c r="G183" s="38"/>
      <c r="H183" s="38"/>
      <c r="I183" s="251"/>
      <c r="J183" s="38"/>
      <c r="K183" s="38"/>
      <c r="L183" s="41"/>
      <c r="M183" s="252"/>
      <c r="N183" s="253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693</v>
      </c>
      <c r="AU183" s="19" t="s">
        <v>80</v>
      </c>
    </row>
    <row r="184" spans="1:65" s="2" customFormat="1" ht="14.45" customHeight="1">
      <c r="A184" s="36"/>
      <c r="B184" s="37"/>
      <c r="C184" s="180" t="s">
        <v>706</v>
      </c>
      <c r="D184" s="180" t="s">
        <v>148</v>
      </c>
      <c r="E184" s="181" t="s">
        <v>1348</v>
      </c>
      <c r="F184" s="182" t="s">
        <v>1349</v>
      </c>
      <c r="G184" s="183" t="s">
        <v>850</v>
      </c>
      <c r="H184" s="184">
        <v>1</v>
      </c>
      <c r="I184" s="185"/>
      <c r="J184" s="186">
        <f>ROUND(I184*H184,2)</f>
        <v>0</v>
      </c>
      <c r="K184" s="182" t="s">
        <v>21</v>
      </c>
      <c r="L184" s="41"/>
      <c r="M184" s="254" t="s">
        <v>21</v>
      </c>
      <c r="N184" s="255" t="s">
        <v>44</v>
      </c>
      <c r="O184" s="256"/>
      <c r="P184" s="257">
        <f>O184*H184</f>
        <v>0</v>
      </c>
      <c r="Q184" s="257">
        <v>0</v>
      </c>
      <c r="R184" s="257">
        <f>Q184*H184</f>
        <v>0</v>
      </c>
      <c r="S184" s="257">
        <v>0</v>
      </c>
      <c r="T184" s="25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153</v>
      </c>
      <c r="AT184" s="191" t="s">
        <v>148</v>
      </c>
      <c r="AU184" s="191" t="s">
        <v>80</v>
      </c>
      <c r="AY184" s="19" t="s">
        <v>145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80</v>
      </c>
      <c r="BK184" s="192">
        <f>ROUND(I184*H184,2)</f>
        <v>0</v>
      </c>
      <c r="BL184" s="19" t="s">
        <v>153</v>
      </c>
      <c r="BM184" s="191" t="s">
        <v>1350</v>
      </c>
    </row>
    <row r="185" spans="1:31" s="2" customFormat="1" ht="6.95" customHeight="1">
      <c r="A185" s="36"/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41"/>
      <c r="M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</sheetData>
  <sheetProtection algorithmName="SHA-512" hashValue="Sfv226k74ezp+Xv/jzpK5ld3mH2mXqHhktFc7InjSef8GnjMtr7AbYCynSkzp/pc3uxQi3zjHt/QU6CDrETamg==" saltValue="yZxk+2Sjw9lUHcN5Rsos7StSxlws6mgJ1MdSJY2Vp5PBkbHYNlDj/aBMthS9gh7szDUCaessiQ1gnuGoDzKXlw==" spinCount="100000" sheet="1" objects="1" scenarios="1" formatColumns="0" formatRows="0" autoFilter="0"/>
  <autoFilter ref="C89:K184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1351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17. 8. 2020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ROUND((SUM(BE88:BE198)),2)</f>
        <v>0</v>
      </c>
      <c r="G35" s="36"/>
      <c r="H35" s="36"/>
      <c r="I35" s="126">
        <v>0.21</v>
      </c>
      <c r="J35" s="125">
        <f>ROUND(((SUM(BE88:BE198))*I35),2)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ROUND((SUM(BF88:BF198)),2)</f>
        <v>0</v>
      </c>
      <c r="G36" s="36"/>
      <c r="H36" s="36"/>
      <c r="I36" s="126">
        <v>0.15</v>
      </c>
      <c r="J36" s="125">
        <f>ROUND(((SUM(BF88:BF198))*I36),2)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ROUND((SUM(BG88:BG198)),2)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ROUND((SUM(BH88:BH198)),2)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ROUND((SUM(BI88:BI198)),2)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01.7 - Vytápění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17. 8. 2020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1352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9" customFormat="1" ht="24.95" customHeight="1">
      <c r="B65" s="142"/>
      <c r="C65" s="143"/>
      <c r="D65" s="144" t="s">
        <v>1353</v>
      </c>
      <c r="E65" s="145"/>
      <c r="F65" s="145"/>
      <c r="G65" s="145"/>
      <c r="H65" s="145"/>
      <c r="I65" s="145"/>
      <c r="J65" s="146">
        <f>J116</f>
        <v>0</v>
      </c>
      <c r="K65" s="143"/>
      <c r="L65" s="147"/>
    </row>
    <row r="66" spans="2:12" s="9" customFormat="1" ht="24.95" customHeight="1">
      <c r="B66" s="142"/>
      <c r="C66" s="143"/>
      <c r="D66" s="144" t="s">
        <v>1354</v>
      </c>
      <c r="E66" s="145"/>
      <c r="F66" s="145"/>
      <c r="G66" s="145"/>
      <c r="H66" s="145"/>
      <c r="I66" s="145"/>
      <c r="J66" s="146">
        <f>J160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130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4" t="str">
        <f>E7</f>
        <v>Snížení energetické náročnosti průmyslového objektu, Hala 2, parc.č. 2119/11 a 2119/12 k.ú.Chomutov</v>
      </c>
      <c r="F76" s="395"/>
      <c r="G76" s="395"/>
      <c r="H76" s="395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113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394" t="s">
        <v>114</v>
      </c>
      <c r="F78" s="396"/>
      <c r="G78" s="396"/>
      <c r="H78" s="396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115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48" t="str">
        <f>E11</f>
        <v>01.7 - Vytápění</v>
      </c>
      <c r="F80" s="396"/>
      <c r="G80" s="396"/>
      <c r="H80" s="396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F14</f>
        <v>parc.č. 2119/11 a 2119/12 k.ú.Chomutov</v>
      </c>
      <c r="G82" s="38"/>
      <c r="H82" s="38"/>
      <c r="I82" s="31" t="s">
        <v>24</v>
      </c>
      <c r="J82" s="61" t="str">
        <f>IF(J14="","",J14)</f>
        <v>17. 8. 2020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26</v>
      </c>
      <c r="D84" s="38"/>
      <c r="E84" s="38"/>
      <c r="F84" s="29" t="str">
        <f>E17</f>
        <v>RT steel s.r.o.</v>
      </c>
      <c r="G84" s="38"/>
      <c r="H84" s="38"/>
      <c r="I84" s="31" t="s">
        <v>32</v>
      </c>
      <c r="J84" s="34" t="str">
        <f>E23</f>
        <v>KAP ATELIER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IF(E20="","",E20)</f>
        <v>Vyplň údaj</v>
      </c>
      <c r="G85" s="38"/>
      <c r="H85" s="38"/>
      <c r="I85" s="31" t="s">
        <v>35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131</v>
      </c>
      <c r="D87" s="156" t="s">
        <v>58</v>
      </c>
      <c r="E87" s="156" t="s">
        <v>54</v>
      </c>
      <c r="F87" s="156" t="s">
        <v>55</v>
      </c>
      <c r="G87" s="156" t="s">
        <v>132</v>
      </c>
      <c r="H87" s="156" t="s">
        <v>133</v>
      </c>
      <c r="I87" s="156" t="s">
        <v>134</v>
      </c>
      <c r="J87" s="156" t="s">
        <v>119</v>
      </c>
      <c r="K87" s="157" t="s">
        <v>135</v>
      </c>
      <c r="L87" s="158"/>
      <c r="M87" s="70" t="s">
        <v>21</v>
      </c>
      <c r="N87" s="71" t="s">
        <v>43</v>
      </c>
      <c r="O87" s="71" t="s">
        <v>136</v>
      </c>
      <c r="P87" s="71" t="s">
        <v>137</v>
      </c>
      <c r="Q87" s="71" t="s">
        <v>138</v>
      </c>
      <c r="R87" s="71" t="s">
        <v>139</v>
      </c>
      <c r="S87" s="71" t="s">
        <v>140</v>
      </c>
      <c r="T87" s="72" t="s">
        <v>141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142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P89+P116+P160</f>
        <v>0</v>
      </c>
      <c r="Q88" s="74"/>
      <c r="R88" s="161">
        <f>R89+R116+R160</f>
        <v>0</v>
      </c>
      <c r="S88" s="74"/>
      <c r="T88" s="162">
        <f>T89+T116+T160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72</v>
      </c>
      <c r="AU88" s="19" t="s">
        <v>120</v>
      </c>
      <c r="BK88" s="163">
        <f>BK89+BK116+BK160</f>
        <v>0</v>
      </c>
    </row>
    <row r="89" spans="2:63" s="12" customFormat="1" ht="25.9" customHeight="1">
      <c r="B89" s="164"/>
      <c r="C89" s="165"/>
      <c r="D89" s="166" t="s">
        <v>72</v>
      </c>
      <c r="E89" s="167" t="s">
        <v>1062</v>
      </c>
      <c r="F89" s="167" t="s">
        <v>1355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SUM(P90:P115)</f>
        <v>0</v>
      </c>
      <c r="Q89" s="172"/>
      <c r="R89" s="173">
        <f>SUM(R90:R115)</f>
        <v>0</v>
      </c>
      <c r="S89" s="172"/>
      <c r="T89" s="174">
        <f>SUM(T90:T115)</f>
        <v>0</v>
      </c>
      <c r="AR89" s="175" t="s">
        <v>80</v>
      </c>
      <c r="AT89" s="176" t="s">
        <v>72</v>
      </c>
      <c r="AU89" s="176" t="s">
        <v>73</v>
      </c>
      <c r="AY89" s="175" t="s">
        <v>145</v>
      </c>
      <c r="BK89" s="177">
        <f>SUM(BK90:BK115)</f>
        <v>0</v>
      </c>
    </row>
    <row r="90" spans="1:65" s="2" customFormat="1" ht="24.2" customHeight="1">
      <c r="A90" s="36"/>
      <c r="B90" s="37"/>
      <c r="C90" s="180" t="s">
        <v>80</v>
      </c>
      <c r="D90" s="180" t="s">
        <v>148</v>
      </c>
      <c r="E90" s="181" t="s">
        <v>1356</v>
      </c>
      <c r="F90" s="182" t="s">
        <v>1357</v>
      </c>
      <c r="G90" s="183" t="s">
        <v>1072</v>
      </c>
      <c r="H90" s="184">
        <v>3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44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153</v>
      </c>
      <c r="AT90" s="191" t="s">
        <v>148</v>
      </c>
      <c r="AU90" s="191" t="s">
        <v>80</v>
      </c>
      <c r="AY90" s="19" t="s">
        <v>145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153</v>
      </c>
      <c r="BM90" s="191" t="s">
        <v>1358</v>
      </c>
    </row>
    <row r="91" spans="1:47" s="2" customFormat="1" ht="19.5">
      <c r="A91" s="36"/>
      <c r="B91" s="37"/>
      <c r="C91" s="38"/>
      <c r="D91" s="195" t="s">
        <v>693</v>
      </c>
      <c r="E91" s="38"/>
      <c r="F91" s="250" t="s">
        <v>1359</v>
      </c>
      <c r="G91" s="38"/>
      <c r="H91" s="38"/>
      <c r="I91" s="251"/>
      <c r="J91" s="38"/>
      <c r="K91" s="38"/>
      <c r="L91" s="41"/>
      <c r="M91" s="252"/>
      <c r="N91" s="253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693</v>
      </c>
      <c r="AU91" s="19" t="s">
        <v>80</v>
      </c>
    </row>
    <row r="92" spans="1:65" s="2" customFormat="1" ht="24.2" customHeight="1">
      <c r="A92" s="36"/>
      <c r="B92" s="37"/>
      <c r="C92" s="180" t="s">
        <v>82</v>
      </c>
      <c r="D92" s="180" t="s">
        <v>148</v>
      </c>
      <c r="E92" s="181" t="s">
        <v>1360</v>
      </c>
      <c r="F92" s="182" t="s">
        <v>1361</v>
      </c>
      <c r="G92" s="183" t="s">
        <v>1072</v>
      </c>
      <c r="H92" s="184">
        <v>8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44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153</v>
      </c>
      <c r="AT92" s="191" t="s">
        <v>148</v>
      </c>
      <c r="AU92" s="191" t="s">
        <v>80</v>
      </c>
      <c r="AY92" s="19" t="s">
        <v>145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153</v>
      </c>
      <c r="BM92" s="191" t="s">
        <v>1362</v>
      </c>
    </row>
    <row r="93" spans="1:47" s="2" customFormat="1" ht="19.5">
      <c r="A93" s="36"/>
      <c r="B93" s="37"/>
      <c r="C93" s="38"/>
      <c r="D93" s="195" t="s">
        <v>693</v>
      </c>
      <c r="E93" s="38"/>
      <c r="F93" s="250" t="s">
        <v>1359</v>
      </c>
      <c r="G93" s="38"/>
      <c r="H93" s="38"/>
      <c r="I93" s="251"/>
      <c r="J93" s="38"/>
      <c r="K93" s="38"/>
      <c r="L93" s="41"/>
      <c r="M93" s="252"/>
      <c r="N93" s="253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693</v>
      </c>
      <c r="AU93" s="19" t="s">
        <v>80</v>
      </c>
    </row>
    <row r="94" spans="1:65" s="2" customFormat="1" ht="14.45" customHeight="1">
      <c r="A94" s="36"/>
      <c r="B94" s="37"/>
      <c r="C94" s="180" t="s">
        <v>162</v>
      </c>
      <c r="D94" s="180" t="s">
        <v>148</v>
      </c>
      <c r="E94" s="181" t="s">
        <v>1363</v>
      </c>
      <c r="F94" s="182" t="s">
        <v>1364</v>
      </c>
      <c r="G94" s="183" t="s">
        <v>1072</v>
      </c>
      <c r="H94" s="184">
        <v>11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44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153</v>
      </c>
      <c r="AT94" s="191" t="s">
        <v>148</v>
      </c>
      <c r="AU94" s="191" t="s">
        <v>80</v>
      </c>
      <c r="AY94" s="19" t="s">
        <v>145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153</v>
      </c>
      <c r="BM94" s="191" t="s">
        <v>1365</v>
      </c>
    </row>
    <row r="95" spans="1:65" s="2" customFormat="1" ht="14.45" customHeight="1">
      <c r="A95" s="36"/>
      <c r="B95" s="37"/>
      <c r="C95" s="180" t="s">
        <v>153</v>
      </c>
      <c r="D95" s="180" t="s">
        <v>148</v>
      </c>
      <c r="E95" s="181" t="s">
        <v>1366</v>
      </c>
      <c r="F95" s="182" t="s">
        <v>1367</v>
      </c>
      <c r="G95" s="183" t="s">
        <v>1072</v>
      </c>
      <c r="H95" s="184">
        <v>11</v>
      </c>
      <c r="I95" s="185"/>
      <c r="J95" s="186">
        <f>ROUND(I95*H95,2)</f>
        <v>0</v>
      </c>
      <c r="K95" s="182" t="s">
        <v>21</v>
      </c>
      <c r="L95" s="41"/>
      <c r="M95" s="187" t="s">
        <v>21</v>
      </c>
      <c r="N95" s="188" t="s">
        <v>44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153</v>
      </c>
      <c r="AT95" s="191" t="s">
        <v>148</v>
      </c>
      <c r="AU95" s="191" t="s">
        <v>80</v>
      </c>
      <c r="AY95" s="19" t="s">
        <v>145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153</v>
      </c>
      <c r="BM95" s="191" t="s">
        <v>1368</v>
      </c>
    </row>
    <row r="96" spans="1:65" s="2" customFormat="1" ht="14.45" customHeight="1">
      <c r="A96" s="36"/>
      <c r="B96" s="37"/>
      <c r="C96" s="180" t="s">
        <v>170</v>
      </c>
      <c r="D96" s="180" t="s">
        <v>148</v>
      </c>
      <c r="E96" s="181" t="s">
        <v>1369</v>
      </c>
      <c r="F96" s="182" t="s">
        <v>1370</v>
      </c>
      <c r="G96" s="183" t="s">
        <v>1072</v>
      </c>
      <c r="H96" s="184">
        <v>5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80</v>
      </c>
      <c r="AY96" s="19" t="s">
        <v>145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153</v>
      </c>
      <c r="BM96" s="191" t="s">
        <v>1371</v>
      </c>
    </row>
    <row r="97" spans="1:47" s="2" customFormat="1" ht="19.5">
      <c r="A97" s="36"/>
      <c r="B97" s="37"/>
      <c r="C97" s="38"/>
      <c r="D97" s="195" t="s">
        <v>693</v>
      </c>
      <c r="E97" s="38"/>
      <c r="F97" s="250" t="s">
        <v>1359</v>
      </c>
      <c r="G97" s="38"/>
      <c r="H97" s="38"/>
      <c r="I97" s="251"/>
      <c r="J97" s="38"/>
      <c r="K97" s="38"/>
      <c r="L97" s="41"/>
      <c r="M97" s="252"/>
      <c r="N97" s="253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693</v>
      </c>
      <c r="AU97" s="19" t="s">
        <v>80</v>
      </c>
    </row>
    <row r="98" spans="1:65" s="2" customFormat="1" ht="14.45" customHeight="1">
      <c r="A98" s="36"/>
      <c r="B98" s="37"/>
      <c r="C98" s="180" t="s">
        <v>186</v>
      </c>
      <c r="D98" s="180" t="s">
        <v>148</v>
      </c>
      <c r="E98" s="181" t="s">
        <v>1372</v>
      </c>
      <c r="F98" s="182" t="s">
        <v>1373</v>
      </c>
      <c r="G98" s="183" t="s">
        <v>1072</v>
      </c>
      <c r="H98" s="184">
        <v>5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153</v>
      </c>
      <c r="AT98" s="191" t="s">
        <v>148</v>
      </c>
      <c r="AU98" s="191" t="s">
        <v>80</v>
      </c>
      <c r="AY98" s="19" t="s">
        <v>145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153</v>
      </c>
      <c r="BM98" s="191" t="s">
        <v>1374</v>
      </c>
    </row>
    <row r="99" spans="1:47" s="2" customFormat="1" ht="19.5">
      <c r="A99" s="36"/>
      <c r="B99" s="37"/>
      <c r="C99" s="38"/>
      <c r="D99" s="195" t="s">
        <v>693</v>
      </c>
      <c r="E99" s="38"/>
      <c r="F99" s="250" t="s">
        <v>1359</v>
      </c>
      <c r="G99" s="38"/>
      <c r="H99" s="38"/>
      <c r="I99" s="251"/>
      <c r="J99" s="38"/>
      <c r="K99" s="38"/>
      <c r="L99" s="41"/>
      <c r="M99" s="252"/>
      <c r="N99" s="253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693</v>
      </c>
      <c r="AU99" s="19" t="s">
        <v>80</v>
      </c>
    </row>
    <row r="100" spans="1:65" s="2" customFormat="1" ht="14.45" customHeight="1">
      <c r="A100" s="36"/>
      <c r="B100" s="37"/>
      <c r="C100" s="180" t="s">
        <v>193</v>
      </c>
      <c r="D100" s="180" t="s">
        <v>148</v>
      </c>
      <c r="E100" s="181" t="s">
        <v>1375</v>
      </c>
      <c r="F100" s="182" t="s">
        <v>1376</v>
      </c>
      <c r="G100" s="183" t="s">
        <v>1076</v>
      </c>
      <c r="H100" s="184">
        <v>220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80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1377</v>
      </c>
    </row>
    <row r="101" spans="1:47" s="2" customFormat="1" ht="19.5">
      <c r="A101" s="36"/>
      <c r="B101" s="37"/>
      <c r="C101" s="38"/>
      <c r="D101" s="195" t="s">
        <v>693</v>
      </c>
      <c r="E101" s="38"/>
      <c r="F101" s="250" t="s">
        <v>1359</v>
      </c>
      <c r="G101" s="38"/>
      <c r="H101" s="38"/>
      <c r="I101" s="251"/>
      <c r="J101" s="38"/>
      <c r="K101" s="38"/>
      <c r="L101" s="41"/>
      <c r="M101" s="252"/>
      <c r="N101" s="253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693</v>
      </c>
      <c r="AU101" s="19" t="s">
        <v>80</v>
      </c>
    </row>
    <row r="102" spans="1:65" s="2" customFormat="1" ht="14.45" customHeight="1">
      <c r="A102" s="36"/>
      <c r="B102" s="37"/>
      <c r="C102" s="180" t="s">
        <v>200</v>
      </c>
      <c r="D102" s="180" t="s">
        <v>148</v>
      </c>
      <c r="E102" s="181" t="s">
        <v>1378</v>
      </c>
      <c r="F102" s="182" t="s">
        <v>1379</v>
      </c>
      <c r="G102" s="183" t="s">
        <v>1072</v>
      </c>
      <c r="H102" s="184">
        <v>1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44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153</v>
      </c>
      <c r="AT102" s="191" t="s">
        <v>148</v>
      </c>
      <c r="AU102" s="191" t="s">
        <v>80</v>
      </c>
      <c r="AY102" s="19" t="s">
        <v>145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153</v>
      </c>
      <c r="BM102" s="191" t="s">
        <v>1380</v>
      </c>
    </row>
    <row r="103" spans="1:47" s="2" customFormat="1" ht="19.5">
      <c r="A103" s="36"/>
      <c r="B103" s="37"/>
      <c r="C103" s="38"/>
      <c r="D103" s="195" t="s">
        <v>693</v>
      </c>
      <c r="E103" s="38"/>
      <c r="F103" s="250" t="s">
        <v>1359</v>
      </c>
      <c r="G103" s="38"/>
      <c r="H103" s="38"/>
      <c r="I103" s="251"/>
      <c r="J103" s="38"/>
      <c r="K103" s="38"/>
      <c r="L103" s="41"/>
      <c r="M103" s="252"/>
      <c r="N103" s="253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693</v>
      </c>
      <c r="AU103" s="19" t="s">
        <v>80</v>
      </c>
    </row>
    <row r="104" spans="1:65" s="2" customFormat="1" ht="14.45" customHeight="1">
      <c r="A104" s="36"/>
      <c r="B104" s="37"/>
      <c r="C104" s="180" t="s">
        <v>146</v>
      </c>
      <c r="D104" s="180" t="s">
        <v>148</v>
      </c>
      <c r="E104" s="181" t="s">
        <v>1381</v>
      </c>
      <c r="F104" s="182" t="s">
        <v>1382</v>
      </c>
      <c r="G104" s="183" t="s">
        <v>1072</v>
      </c>
      <c r="H104" s="184">
        <v>1</v>
      </c>
      <c r="I104" s="185"/>
      <c r="J104" s="186">
        <f>ROUND(I104*H104,2)</f>
        <v>0</v>
      </c>
      <c r="K104" s="182" t="s">
        <v>21</v>
      </c>
      <c r="L104" s="41"/>
      <c r="M104" s="187" t="s">
        <v>21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80</v>
      </c>
      <c r="AY104" s="19" t="s">
        <v>145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153</v>
      </c>
      <c r="BM104" s="191" t="s">
        <v>1383</v>
      </c>
    </row>
    <row r="105" spans="1:47" s="2" customFormat="1" ht="19.5">
      <c r="A105" s="36"/>
      <c r="B105" s="37"/>
      <c r="C105" s="38"/>
      <c r="D105" s="195" t="s">
        <v>693</v>
      </c>
      <c r="E105" s="38"/>
      <c r="F105" s="250" t="s">
        <v>1359</v>
      </c>
      <c r="G105" s="38"/>
      <c r="H105" s="38"/>
      <c r="I105" s="251"/>
      <c r="J105" s="38"/>
      <c r="K105" s="38"/>
      <c r="L105" s="41"/>
      <c r="M105" s="252"/>
      <c r="N105" s="253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693</v>
      </c>
      <c r="AU105" s="19" t="s">
        <v>80</v>
      </c>
    </row>
    <row r="106" spans="1:65" s="2" customFormat="1" ht="14.45" customHeight="1">
      <c r="A106" s="36"/>
      <c r="B106" s="37"/>
      <c r="C106" s="180" t="s">
        <v>217</v>
      </c>
      <c r="D106" s="180" t="s">
        <v>148</v>
      </c>
      <c r="E106" s="181" t="s">
        <v>1384</v>
      </c>
      <c r="F106" s="182" t="s">
        <v>1385</v>
      </c>
      <c r="G106" s="183" t="s">
        <v>1072</v>
      </c>
      <c r="H106" s="184">
        <v>2</v>
      </c>
      <c r="I106" s="185"/>
      <c r="J106" s="186">
        <f aca="true" t="shared" si="0" ref="J106:J115">ROUND(I106*H106,2)</f>
        <v>0</v>
      </c>
      <c r="K106" s="182" t="s">
        <v>21</v>
      </c>
      <c r="L106" s="41"/>
      <c r="M106" s="187" t="s">
        <v>21</v>
      </c>
      <c r="N106" s="188" t="s">
        <v>44</v>
      </c>
      <c r="O106" s="66"/>
      <c r="P106" s="189">
        <f aca="true" t="shared" si="1" ref="P106:P115">O106*H106</f>
        <v>0</v>
      </c>
      <c r="Q106" s="189">
        <v>0</v>
      </c>
      <c r="R106" s="189">
        <f aca="true" t="shared" si="2" ref="R106:R115">Q106*H106</f>
        <v>0</v>
      </c>
      <c r="S106" s="189">
        <v>0</v>
      </c>
      <c r="T106" s="190">
        <f aca="true" t="shared" si="3" ref="T106:T115"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153</v>
      </c>
      <c r="AT106" s="191" t="s">
        <v>148</v>
      </c>
      <c r="AU106" s="191" t="s">
        <v>80</v>
      </c>
      <c r="AY106" s="19" t="s">
        <v>145</v>
      </c>
      <c r="BE106" s="192">
        <f aca="true" t="shared" si="4" ref="BE106:BE115">IF(N106="základní",J106,0)</f>
        <v>0</v>
      </c>
      <c r="BF106" s="192">
        <f aca="true" t="shared" si="5" ref="BF106:BF115">IF(N106="snížená",J106,0)</f>
        <v>0</v>
      </c>
      <c r="BG106" s="192">
        <f aca="true" t="shared" si="6" ref="BG106:BG115">IF(N106="zákl. přenesená",J106,0)</f>
        <v>0</v>
      </c>
      <c r="BH106" s="192">
        <f aca="true" t="shared" si="7" ref="BH106:BH115">IF(N106="sníž. přenesená",J106,0)</f>
        <v>0</v>
      </c>
      <c r="BI106" s="192">
        <f aca="true" t="shared" si="8" ref="BI106:BI115">IF(N106="nulová",J106,0)</f>
        <v>0</v>
      </c>
      <c r="BJ106" s="19" t="s">
        <v>80</v>
      </c>
      <c r="BK106" s="192">
        <f aca="true" t="shared" si="9" ref="BK106:BK115">ROUND(I106*H106,2)</f>
        <v>0</v>
      </c>
      <c r="BL106" s="19" t="s">
        <v>153</v>
      </c>
      <c r="BM106" s="191" t="s">
        <v>1386</v>
      </c>
    </row>
    <row r="107" spans="1:65" s="2" customFormat="1" ht="14.45" customHeight="1">
      <c r="A107" s="36"/>
      <c r="B107" s="37"/>
      <c r="C107" s="180" t="s">
        <v>223</v>
      </c>
      <c r="D107" s="180" t="s">
        <v>148</v>
      </c>
      <c r="E107" s="181" t="s">
        <v>1387</v>
      </c>
      <c r="F107" s="182" t="s">
        <v>1220</v>
      </c>
      <c r="G107" s="183" t="s">
        <v>850</v>
      </c>
      <c r="H107" s="184">
        <v>1</v>
      </c>
      <c r="I107" s="185"/>
      <c r="J107" s="186">
        <f t="shared" si="0"/>
        <v>0</v>
      </c>
      <c r="K107" s="182" t="s">
        <v>21</v>
      </c>
      <c r="L107" s="41"/>
      <c r="M107" s="187" t="s">
        <v>21</v>
      </c>
      <c r="N107" s="188" t="s">
        <v>44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153</v>
      </c>
      <c r="AT107" s="191" t="s">
        <v>148</v>
      </c>
      <c r="AU107" s="191" t="s">
        <v>80</v>
      </c>
      <c r="AY107" s="19" t="s">
        <v>145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80</v>
      </c>
      <c r="BK107" s="192">
        <f t="shared" si="9"/>
        <v>0</v>
      </c>
      <c r="BL107" s="19" t="s">
        <v>153</v>
      </c>
      <c r="BM107" s="191" t="s">
        <v>1388</v>
      </c>
    </row>
    <row r="108" spans="1:65" s="2" customFormat="1" ht="14.45" customHeight="1">
      <c r="A108" s="36"/>
      <c r="B108" s="37"/>
      <c r="C108" s="180" t="s">
        <v>228</v>
      </c>
      <c r="D108" s="180" t="s">
        <v>148</v>
      </c>
      <c r="E108" s="181" t="s">
        <v>1389</v>
      </c>
      <c r="F108" s="182" t="s">
        <v>1223</v>
      </c>
      <c r="G108" s="183" t="s">
        <v>850</v>
      </c>
      <c r="H108" s="184">
        <v>1</v>
      </c>
      <c r="I108" s="185"/>
      <c r="J108" s="186">
        <f t="shared" si="0"/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80</v>
      </c>
      <c r="BK108" s="192">
        <f t="shared" si="9"/>
        <v>0</v>
      </c>
      <c r="BL108" s="19" t="s">
        <v>153</v>
      </c>
      <c r="BM108" s="191" t="s">
        <v>1390</v>
      </c>
    </row>
    <row r="109" spans="1:65" s="2" customFormat="1" ht="14.45" customHeight="1">
      <c r="A109" s="36"/>
      <c r="B109" s="37"/>
      <c r="C109" s="180" t="s">
        <v>234</v>
      </c>
      <c r="D109" s="180" t="s">
        <v>148</v>
      </c>
      <c r="E109" s="181" t="s">
        <v>1391</v>
      </c>
      <c r="F109" s="182" t="s">
        <v>547</v>
      </c>
      <c r="G109" s="183" t="s">
        <v>850</v>
      </c>
      <c r="H109" s="184">
        <v>1</v>
      </c>
      <c r="I109" s="185"/>
      <c r="J109" s="186">
        <f t="shared" si="0"/>
        <v>0</v>
      </c>
      <c r="K109" s="182" t="s">
        <v>21</v>
      </c>
      <c r="L109" s="41"/>
      <c r="M109" s="187" t="s">
        <v>21</v>
      </c>
      <c r="N109" s="188" t="s">
        <v>44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153</v>
      </c>
      <c r="AT109" s="191" t="s">
        <v>148</v>
      </c>
      <c r="AU109" s="191" t="s">
        <v>80</v>
      </c>
      <c r="AY109" s="19" t="s">
        <v>145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80</v>
      </c>
      <c r="BK109" s="192">
        <f t="shared" si="9"/>
        <v>0</v>
      </c>
      <c r="BL109" s="19" t="s">
        <v>153</v>
      </c>
      <c r="BM109" s="191" t="s">
        <v>1392</v>
      </c>
    </row>
    <row r="110" spans="1:65" s="2" customFormat="1" ht="14.45" customHeight="1">
      <c r="A110" s="36"/>
      <c r="B110" s="37"/>
      <c r="C110" s="180" t="s">
        <v>239</v>
      </c>
      <c r="D110" s="180" t="s">
        <v>148</v>
      </c>
      <c r="E110" s="181" t="s">
        <v>1393</v>
      </c>
      <c r="F110" s="182" t="s">
        <v>1228</v>
      </c>
      <c r="G110" s="183" t="s">
        <v>850</v>
      </c>
      <c r="H110" s="184">
        <v>1</v>
      </c>
      <c r="I110" s="185"/>
      <c r="J110" s="186">
        <f t="shared" si="0"/>
        <v>0</v>
      </c>
      <c r="K110" s="182" t="s">
        <v>21</v>
      </c>
      <c r="L110" s="41"/>
      <c r="M110" s="187" t="s">
        <v>21</v>
      </c>
      <c r="N110" s="188" t="s">
        <v>44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80</v>
      </c>
      <c r="AY110" s="19" t="s">
        <v>145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80</v>
      </c>
      <c r="BK110" s="192">
        <f t="shared" si="9"/>
        <v>0</v>
      </c>
      <c r="BL110" s="19" t="s">
        <v>153</v>
      </c>
      <c r="BM110" s="191" t="s">
        <v>1394</v>
      </c>
    </row>
    <row r="111" spans="1:65" s="2" customFormat="1" ht="14.45" customHeight="1">
      <c r="A111" s="36"/>
      <c r="B111" s="37"/>
      <c r="C111" s="180" t="s">
        <v>8</v>
      </c>
      <c r="D111" s="180" t="s">
        <v>148</v>
      </c>
      <c r="E111" s="181" t="s">
        <v>1395</v>
      </c>
      <c r="F111" s="182" t="s">
        <v>1231</v>
      </c>
      <c r="G111" s="183" t="s">
        <v>850</v>
      </c>
      <c r="H111" s="184">
        <v>1</v>
      </c>
      <c r="I111" s="185"/>
      <c r="J111" s="186">
        <f t="shared" si="0"/>
        <v>0</v>
      </c>
      <c r="K111" s="182" t="s">
        <v>21</v>
      </c>
      <c r="L111" s="41"/>
      <c r="M111" s="187" t="s">
        <v>21</v>
      </c>
      <c r="N111" s="188" t="s">
        <v>44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153</v>
      </c>
      <c r="AT111" s="191" t="s">
        <v>148</v>
      </c>
      <c r="AU111" s="191" t="s">
        <v>80</v>
      </c>
      <c r="AY111" s="19" t="s">
        <v>145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80</v>
      </c>
      <c r="BK111" s="192">
        <f t="shared" si="9"/>
        <v>0</v>
      </c>
      <c r="BL111" s="19" t="s">
        <v>153</v>
      </c>
      <c r="BM111" s="191" t="s">
        <v>1396</v>
      </c>
    </row>
    <row r="112" spans="1:65" s="2" customFormat="1" ht="14.45" customHeight="1">
      <c r="A112" s="36"/>
      <c r="B112" s="37"/>
      <c r="C112" s="180" t="s">
        <v>251</v>
      </c>
      <c r="D112" s="180" t="s">
        <v>148</v>
      </c>
      <c r="E112" s="181" t="s">
        <v>1397</v>
      </c>
      <c r="F112" s="182" t="s">
        <v>1161</v>
      </c>
      <c r="G112" s="183" t="s">
        <v>850</v>
      </c>
      <c r="H112" s="184">
        <v>1</v>
      </c>
      <c r="I112" s="185"/>
      <c r="J112" s="186">
        <f t="shared" si="0"/>
        <v>0</v>
      </c>
      <c r="K112" s="182" t="s">
        <v>21</v>
      </c>
      <c r="L112" s="41"/>
      <c r="M112" s="187" t="s">
        <v>21</v>
      </c>
      <c r="N112" s="188" t="s">
        <v>44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80</v>
      </c>
      <c r="AY112" s="19" t="s">
        <v>145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80</v>
      </c>
      <c r="BK112" s="192">
        <f t="shared" si="9"/>
        <v>0</v>
      </c>
      <c r="BL112" s="19" t="s">
        <v>153</v>
      </c>
      <c r="BM112" s="191" t="s">
        <v>1398</v>
      </c>
    </row>
    <row r="113" spans="1:65" s="2" customFormat="1" ht="14.45" customHeight="1">
      <c r="A113" s="36"/>
      <c r="B113" s="37"/>
      <c r="C113" s="180" t="s">
        <v>263</v>
      </c>
      <c r="D113" s="180" t="s">
        <v>148</v>
      </c>
      <c r="E113" s="181" t="s">
        <v>1399</v>
      </c>
      <c r="F113" s="182" t="s">
        <v>1236</v>
      </c>
      <c r="G113" s="183" t="s">
        <v>850</v>
      </c>
      <c r="H113" s="184">
        <v>1</v>
      </c>
      <c r="I113" s="185"/>
      <c r="J113" s="186">
        <f t="shared" si="0"/>
        <v>0</v>
      </c>
      <c r="K113" s="182" t="s">
        <v>21</v>
      </c>
      <c r="L113" s="41"/>
      <c r="M113" s="187" t="s">
        <v>21</v>
      </c>
      <c r="N113" s="188" t="s">
        <v>44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153</v>
      </c>
      <c r="AT113" s="191" t="s">
        <v>148</v>
      </c>
      <c r="AU113" s="191" t="s">
        <v>80</v>
      </c>
      <c r="AY113" s="19" t="s">
        <v>145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80</v>
      </c>
      <c r="BK113" s="192">
        <f t="shared" si="9"/>
        <v>0</v>
      </c>
      <c r="BL113" s="19" t="s">
        <v>153</v>
      </c>
      <c r="BM113" s="191" t="s">
        <v>1400</v>
      </c>
    </row>
    <row r="114" spans="1:65" s="2" customFormat="1" ht="14.45" customHeight="1">
      <c r="A114" s="36"/>
      <c r="B114" s="37"/>
      <c r="C114" s="180" t="s">
        <v>269</v>
      </c>
      <c r="D114" s="180" t="s">
        <v>148</v>
      </c>
      <c r="E114" s="181" t="s">
        <v>1401</v>
      </c>
      <c r="F114" s="182" t="s">
        <v>1402</v>
      </c>
      <c r="G114" s="183" t="s">
        <v>850</v>
      </c>
      <c r="H114" s="184">
        <v>1</v>
      </c>
      <c r="I114" s="185"/>
      <c r="J114" s="186">
        <f t="shared" si="0"/>
        <v>0</v>
      </c>
      <c r="K114" s="182" t="s">
        <v>21</v>
      </c>
      <c r="L114" s="41"/>
      <c r="M114" s="187" t="s">
        <v>21</v>
      </c>
      <c r="N114" s="188" t="s">
        <v>44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80</v>
      </c>
      <c r="AY114" s="19" t="s">
        <v>145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80</v>
      </c>
      <c r="BK114" s="192">
        <f t="shared" si="9"/>
        <v>0</v>
      </c>
      <c r="BL114" s="19" t="s">
        <v>153</v>
      </c>
      <c r="BM114" s="191" t="s">
        <v>1403</v>
      </c>
    </row>
    <row r="115" spans="1:65" s="2" customFormat="1" ht="14.45" customHeight="1">
      <c r="A115" s="36"/>
      <c r="B115" s="37"/>
      <c r="C115" s="180" t="s">
        <v>276</v>
      </c>
      <c r="D115" s="180" t="s">
        <v>148</v>
      </c>
      <c r="E115" s="181" t="s">
        <v>1404</v>
      </c>
      <c r="F115" s="182" t="s">
        <v>1405</v>
      </c>
      <c r="G115" s="183" t="s">
        <v>850</v>
      </c>
      <c r="H115" s="184">
        <v>1</v>
      </c>
      <c r="I115" s="185"/>
      <c r="J115" s="186">
        <f t="shared" si="0"/>
        <v>0</v>
      </c>
      <c r="K115" s="182" t="s">
        <v>21</v>
      </c>
      <c r="L115" s="41"/>
      <c r="M115" s="187" t="s">
        <v>21</v>
      </c>
      <c r="N115" s="188" t="s">
        <v>44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153</v>
      </c>
      <c r="AT115" s="191" t="s">
        <v>148</v>
      </c>
      <c r="AU115" s="191" t="s">
        <v>80</v>
      </c>
      <c r="AY115" s="19" t="s">
        <v>145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80</v>
      </c>
      <c r="BK115" s="192">
        <f t="shared" si="9"/>
        <v>0</v>
      </c>
      <c r="BL115" s="19" t="s">
        <v>153</v>
      </c>
      <c r="BM115" s="191" t="s">
        <v>1406</v>
      </c>
    </row>
    <row r="116" spans="2:63" s="12" customFormat="1" ht="25.9" customHeight="1">
      <c r="B116" s="164"/>
      <c r="C116" s="165"/>
      <c r="D116" s="166" t="s">
        <v>72</v>
      </c>
      <c r="E116" s="167" t="s">
        <v>1138</v>
      </c>
      <c r="F116" s="167" t="s">
        <v>1407</v>
      </c>
      <c r="G116" s="165"/>
      <c r="H116" s="165"/>
      <c r="I116" s="168"/>
      <c r="J116" s="169">
        <f>BK116</f>
        <v>0</v>
      </c>
      <c r="K116" s="165"/>
      <c r="L116" s="170"/>
      <c r="M116" s="171"/>
      <c r="N116" s="172"/>
      <c r="O116" s="172"/>
      <c r="P116" s="173">
        <f>SUM(P117:P159)</f>
        <v>0</v>
      </c>
      <c r="Q116" s="172"/>
      <c r="R116" s="173">
        <f>SUM(R117:R159)</f>
        <v>0</v>
      </c>
      <c r="S116" s="172"/>
      <c r="T116" s="174">
        <f>SUM(T117:T159)</f>
        <v>0</v>
      </c>
      <c r="AR116" s="175" t="s">
        <v>80</v>
      </c>
      <c r="AT116" s="176" t="s">
        <v>72</v>
      </c>
      <c r="AU116" s="176" t="s">
        <v>73</v>
      </c>
      <c r="AY116" s="175" t="s">
        <v>145</v>
      </c>
      <c r="BK116" s="177">
        <f>SUM(BK117:BK159)</f>
        <v>0</v>
      </c>
    </row>
    <row r="117" spans="1:65" s="2" customFormat="1" ht="14.45" customHeight="1">
      <c r="A117" s="36"/>
      <c r="B117" s="37"/>
      <c r="C117" s="180" t="s">
        <v>281</v>
      </c>
      <c r="D117" s="180" t="s">
        <v>148</v>
      </c>
      <c r="E117" s="181" t="s">
        <v>1408</v>
      </c>
      <c r="F117" s="182" t="s">
        <v>1409</v>
      </c>
      <c r="G117" s="183" t="s">
        <v>1072</v>
      </c>
      <c r="H117" s="184">
        <v>1</v>
      </c>
      <c r="I117" s="185"/>
      <c r="J117" s="186">
        <f>ROUND(I117*H117,2)</f>
        <v>0</v>
      </c>
      <c r="K117" s="182" t="s">
        <v>21</v>
      </c>
      <c r="L117" s="41"/>
      <c r="M117" s="187" t="s">
        <v>21</v>
      </c>
      <c r="N117" s="188" t="s">
        <v>44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153</v>
      </c>
      <c r="AT117" s="191" t="s">
        <v>148</v>
      </c>
      <c r="AU117" s="191" t="s">
        <v>80</v>
      </c>
      <c r="AY117" s="19" t="s">
        <v>145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80</v>
      </c>
      <c r="BK117" s="192">
        <f>ROUND(I117*H117,2)</f>
        <v>0</v>
      </c>
      <c r="BL117" s="19" t="s">
        <v>153</v>
      </c>
      <c r="BM117" s="191" t="s">
        <v>1410</v>
      </c>
    </row>
    <row r="118" spans="1:47" s="2" customFormat="1" ht="19.5">
      <c r="A118" s="36"/>
      <c r="B118" s="37"/>
      <c r="C118" s="38"/>
      <c r="D118" s="195" t="s">
        <v>693</v>
      </c>
      <c r="E118" s="38"/>
      <c r="F118" s="250" t="s">
        <v>1359</v>
      </c>
      <c r="G118" s="38"/>
      <c r="H118" s="38"/>
      <c r="I118" s="251"/>
      <c r="J118" s="38"/>
      <c r="K118" s="38"/>
      <c r="L118" s="41"/>
      <c r="M118" s="252"/>
      <c r="N118" s="253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693</v>
      </c>
      <c r="AU118" s="19" t="s">
        <v>80</v>
      </c>
    </row>
    <row r="119" spans="1:65" s="2" customFormat="1" ht="14.45" customHeight="1">
      <c r="A119" s="36"/>
      <c r="B119" s="37"/>
      <c r="C119" s="180" t="s">
        <v>7</v>
      </c>
      <c r="D119" s="180" t="s">
        <v>148</v>
      </c>
      <c r="E119" s="181" t="s">
        <v>1411</v>
      </c>
      <c r="F119" s="182" t="s">
        <v>1412</v>
      </c>
      <c r="G119" s="183" t="s">
        <v>1072</v>
      </c>
      <c r="H119" s="184">
        <v>1</v>
      </c>
      <c r="I119" s="185"/>
      <c r="J119" s="186">
        <f>ROUND(I119*H119,2)</f>
        <v>0</v>
      </c>
      <c r="K119" s="182" t="s">
        <v>21</v>
      </c>
      <c r="L119" s="41"/>
      <c r="M119" s="187" t="s">
        <v>21</v>
      </c>
      <c r="N119" s="188" t="s">
        <v>44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153</v>
      </c>
      <c r="AT119" s="191" t="s">
        <v>148</v>
      </c>
      <c r="AU119" s="191" t="s">
        <v>80</v>
      </c>
      <c r="AY119" s="19" t="s">
        <v>145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80</v>
      </c>
      <c r="BK119" s="192">
        <f>ROUND(I119*H119,2)</f>
        <v>0</v>
      </c>
      <c r="BL119" s="19" t="s">
        <v>153</v>
      </c>
      <c r="BM119" s="191" t="s">
        <v>1413</v>
      </c>
    </row>
    <row r="120" spans="1:47" s="2" customFormat="1" ht="19.5">
      <c r="A120" s="36"/>
      <c r="B120" s="37"/>
      <c r="C120" s="38"/>
      <c r="D120" s="195" t="s">
        <v>693</v>
      </c>
      <c r="E120" s="38"/>
      <c r="F120" s="250" t="s">
        <v>1359</v>
      </c>
      <c r="G120" s="38"/>
      <c r="H120" s="38"/>
      <c r="I120" s="251"/>
      <c r="J120" s="38"/>
      <c r="K120" s="38"/>
      <c r="L120" s="41"/>
      <c r="M120" s="252"/>
      <c r="N120" s="253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693</v>
      </c>
      <c r="AU120" s="19" t="s">
        <v>80</v>
      </c>
    </row>
    <row r="121" spans="1:65" s="2" customFormat="1" ht="14.45" customHeight="1">
      <c r="A121" s="36"/>
      <c r="B121" s="37"/>
      <c r="C121" s="180" t="s">
        <v>290</v>
      </c>
      <c r="D121" s="180" t="s">
        <v>148</v>
      </c>
      <c r="E121" s="181" t="s">
        <v>1414</v>
      </c>
      <c r="F121" s="182" t="s">
        <v>1415</v>
      </c>
      <c r="G121" s="183" t="s">
        <v>850</v>
      </c>
      <c r="H121" s="184">
        <v>1</v>
      </c>
      <c r="I121" s="185"/>
      <c r="J121" s="186">
        <f>ROUND(I121*H121,2)</f>
        <v>0</v>
      </c>
      <c r="K121" s="182" t="s">
        <v>21</v>
      </c>
      <c r="L121" s="41"/>
      <c r="M121" s="187" t="s">
        <v>21</v>
      </c>
      <c r="N121" s="188" t="s">
        <v>44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153</v>
      </c>
      <c r="AT121" s="191" t="s">
        <v>148</v>
      </c>
      <c r="AU121" s="191" t="s">
        <v>80</v>
      </c>
      <c r="AY121" s="19" t="s">
        <v>145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153</v>
      </c>
      <c r="BM121" s="191" t="s">
        <v>1416</v>
      </c>
    </row>
    <row r="122" spans="1:65" s="2" customFormat="1" ht="14.45" customHeight="1">
      <c r="A122" s="36"/>
      <c r="B122" s="37"/>
      <c r="C122" s="180" t="s">
        <v>295</v>
      </c>
      <c r="D122" s="180" t="s">
        <v>148</v>
      </c>
      <c r="E122" s="181" t="s">
        <v>1417</v>
      </c>
      <c r="F122" s="182" t="s">
        <v>1418</v>
      </c>
      <c r="G122" s="183" t="s">
        <v>1072</v>
      </c>
      <c r="H122" s="184">
        <v>2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44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153</v>
      </c>
      <c r="AT122" s="191" t="s">
        <v>148</v>
      </c>
      <c r="AU122" s="191" t="s">
        <v>80</v>
      </c>
      <c r="AY122" s="19" t="s">
        <v>145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153</v>
      </c>
      <c r="BM122" s="191" t="s">
        <v>1419</v>
      </c>
    </row>
    <row r="123" spans="1:65" s="2" customFormat="1" ht="14.45" customHeight="1">
      <c r="A123" s="36"/>
      <c r="B123" s="37"/>
      <c r="C123" s="180" t="s">
        <v>302</v>
      </c>
      <c r="D123" s="180" t="s">
        <v>148</v>
      </c>
      <c r="E123" s="181" t="s">
        <v>1420</v>
      </c>
      <c r="F123" s="182" t="s">
        <v>1421</v>
      </c>
      <c r="G123" s="183" t="s">
        <v>1076</v>
      </c>
      <c r="H123" s="184">
        <v>110</v>
      </c>
      <c r="I123" s="185"/>
      <c r="J123" s="186">
        <f>ROUND(I123*H123,2)</f>
        <v>0</v>
      </c>
      <c r="K123" s="182" t="s">
        <v>21</v>
      </c>
      <c r="L123" s="41"/>
      <c r="M123" s="187" t="s">
        <v>21</v>
      </c>
      <c r="N123" s="188" t="s">
        <v>44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153</v>
      </c>
      <c r="AT123" s="191" t="s">
        <v>148</v>
      </c>
      <c r="AU123" s="191" t="s">
        <v>80</v>
      </c>
      <c r="AY123" s="19" t="s">
        <v>145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153</v>
      </c>
      <c r="BM123" s="191" t="s">
        <v>1422</v>
      </c>
    </row>
    <row r="124" spans="1:47" s="2" customFormat="1" ht="19.5">
      <c r="A124" s="36"/>
      <c r="B124" s="37"/>
      <c r="C124" s="38"/>
      <c r="D124" s="195" t="s">
        <v>693</v>
      </c>
      <c r="E124" s="38"/>
      <c r="F124" s="250" t="s">
        <v>1359</v>
      </c>
      <c r="G124" s="38"/>
      <c r="H124" s="38"/>
      <c r="I124" s="251"/>
      <c r="J124" s="38"/>
      <c r="K124" s="38"/>
      <c r="L124" s="41"/>
      <c r="M124" s="252"/>
      <c r="N124" s="253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693</v>
      </c>
      <c r="AU124" s="19" t="s">
        <v>80</v>
      </c>
    </row>
    <row r="125" spans="1:65" s="2" customFormat="1" ht="14.45" customHeight="1">
      <c r="A125" s="36"/>
      <c r="B125" s="37"/>
      <c r="C125" s="180" t="s">
        <v>307</v>
      </c>
      <c r="D125" s="180" t="s">
        <v>148</v>
      </c>
      <c r="E125" s="181" t="s">
        <v>1423</v>
      </c>
      <c r="F125" s="182" t="s">
        <v>1424</v>
      </c>
      <c r="G125" s="183" t="s">
        <v>1076</v>
      </c>
      <c r="H125" s="184">
        <v>16</v>
      </c>
      <c r="I125" s="185"/>
      <c r="J125" s="186">
        <f>ROUND(I125*H125,2)</f>
        <v>0</v>
      </c>
      <c r="K125" s="182" t="s">
        <v>21</v>
      </c>
      <c r="L125" s="41"/>
      <c r="M125" s="187" t="s">
        <v>21</v>
      </c>
      <c r="N125" s="188" t="s">
        <v>44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153</v>
      </c>
      <c r="AT125" s="191" t="s">
        <v>148</v>
      </c>
      <c r="AU125" s="191" t="s">
        <v>80</v>
      </c>
      <c r="AY125" s="19" t="s">
        <v>145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153</v>
      </c>
      <c r="BM125" s="191" t="s">
        <v>1425</v>
      </c>
    </row>
    <row r="126" spans="1:47" s="2" customFormat="1" ht="19.5">
      <c r="A126" s="36"/>
      <c r="B126" s="37"/>
      <c r="C126" s="38"/>
      <c r="D126" s="195" t="s">
        <v>693</v>
      </c>
      <c r="E126" s="38"/>
      <c r="F126" s="250" t="s">
        <v>1359</v>
      </c>
      <c r="G126" s="38"/>
      <c r="H126" s="38"/>
      <c r="I126" s="251"/>
      <c r="J126" s="38"/>
      <c r="K126" s="38"/>
      <c r="L126" s="41"/>
      <c r="M126" s="252"/>
      <c r="N126" s="253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693</v>
      </c>
      <c r="AU126" s="19" t="s">
        <v>80</v>
      </c>
    </row>
    <row r="127" spans="1:65" s="2" customFormat="1" ht="14.45" customHeight="1">
      <c r="A127" s="36"/>
      <c r="B127" s="37"/>
      <c r="C127" s="180" t="s">
        <v>313</v>
      </c>
      <c r="D127" s="180" t="s">
        <v>148</v>
      </c>
      <c r="E127" s="181" t="s">
        <v>1426</v>
      </c>
      <c r="F127" s="182" t="s">
        <v>1427</v>
      </c>
      <c r="G127" s="183" t="s">
        <v>1076</v>
      </c>
      <c r="H127" s="184">
        <v>60</v>
      </c>
      <c r="I127" s="185"/>
      <c r="J127" s="186">
        <f>ROUND(I127*H127,2)</f>
        <v>0</v>
      </c>
      <c r="K127" s="182" t="s">
        <v>21</v>
      </c>
      <c r="L127" s="41"/>
      <c r="M127" s="187" t="s">
        <v>21</v>
      </c>
      <c r="N127" s="188" t="s">
        <v>44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153</v>
      </c>
      <c r="AT127" s="191" t="s">
        <v>148</v>
      </c>
      <c r="AU127" s="191" t="s">
        <v>80</v>
      </c>
      <c r="AY127" s="19" t="s">
        <v>145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153</v>
      </c>
      <c r="BM127" s="191" t="s">
        <v>1428</v>
      </c>
    </row>
    <row r="128" spans="1:47" s="2" customFormat="1" ht="19.5">
      <c r="A128" s="36"/>
      <c r="B128" s="37"/>
      <c r="C128" s="38"/>
      <c r="D128" s="195" t="s">
        <v>693</v>
      </c>
      <c r="E128" s="38"/>
      <c r="F128" s="250" t="s">
        <v>1359</v>
      </c>
      <c r="G128" s="38"/>
      <c r="H128" s="38"/>
      <c r="I128" s="251"/>
      <c r="J128" s="38"/>
      <c r="K128" s="38"/>
      <c r="L128" s="41"/>
      <c r="M128" s="252"/>
      <c r="N128" s="253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693</v>
      </c>
      <c r="AU128" s="19" t="s">
        <v>80</v>
      </c>
    </row>
    <row r="129" spans="1:65" s="2" customFormat="1" ht="14.45" customHeight="1">
      <c r="A129" s="36"/>
      <c r="B129" s="37"/>
      <c r="C129" s="180" t="s">
        <v>324</v>
      </c>
      <c r="D129" s="180" t="s">
        <v>148</v>
      </c>
      <c r="E129" s="181" t="s">
        <v>1429</v>
      </c>
      <c r="F129" s="182" t="s">
        <v>1430</v>
      </c>
      <c r="G129" s="183" t="s">
        <v>1076</v>
      </c>
      <c r="H129" s="184">
        <v>78</v>
      </c>
      <c r="I129" s="185"/>
      <c r="J129" s="186">
        <f>ROUND(I129*H129,2)</f>
        <v>0</v>
      </c>
      <c r="K129" s="182" t="s">
        <v>21</v>
      </c>
      <c r="L129" s="41"/>
      <c r="M129" s="187" t="s">
        <v>21</v>
      </c>
      <c r="N129" s="188" t="s">
        <v>44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153</v>
      </c>
      <c r="AT129" s="191" t="s">
        <v>148</v>
      </c>
      <c r="AU129" s="191" t="s">
        <v>80</v>
      </c>
      <c r="AY129" s="19" t="s">
        <v>145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153</v>
      </c>
      <c r="BM129" s="191" t="s">
        <v>1431</v>
      </c>
    </row>
    <row r="130" spans="1:47" s="2" customFormat="1" ht="19.5">
      <c r="A130" s="36"/>
      <c r="B130" s="37"/>
      <c r="C130" s="38"/>
      <c r="D130" s="195" t="s">
        <v>693</v>
      </c>
      <c r="E130" s="38"/>
      <c r="F130" s="250" t="s">
        <v>1359</v>
      </c>
      <c r="G130" s="38"/>
      <c r="H130" s="38"/>
      <c r="I130" s="251"/>
      <c r="J130" s="38"/>
      <c r="K130" s="38"/>
      <c r="L130" s="41"/>
      <c r="M130" s="252"/>
      <c r="N130" s="253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693</v>
      </c>
      <c r="AU130" s="19" t="s">
        <v>80</v>
      </c>
    </row>
    <row r="131" spans="1:65" s="2" customFormat="1" ht="14.45" customHeight="1">
      <c r="A131" s="36"/>
      <c r="B131" s="37"/>
      <c r="C131" s="180" t="s">
        <v>336</v>
      </c>
      <c r="D131" s="180" t="s">
        <v>148</v>
      </c>
      <c r="E131" s="181" t="s">
        <v>1432</v>
      </c>
      <c r="F131" s="182" t="s">
        <v>1433</v>
      </c>
      <c r="G131" s="183" t="s">
        <v>1076</v>
      </c>
      <c r="H131" s="184">
        <v>20</v>
      </c>
      <c r="I131" s="185"/>
      <c r="J131" s="186">
        <f>ROUND(I131*H131,2)</f>
        <v>0</v>
      </c>
      <c r="K131" s="182" t="s">
        <v>21</v>
      </c>
      <c r="L131" s="41"/>
      <c r="M131" s="187" t="s">
        <v>21</v>
      </c>
      <c r="N131" s="188" t="s">
        <v>44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153</v>
      </c>
      <c r="AT131" s="191" t="s">
        <v>148</v>
      </c>
      <c r="AU131" s="191" t="s">
        <v>80</v>
      </c>
      <c r="AY131" s="19" t="s">
        <v>145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153</v>
      </c>
      <c r="BM131" s="191" t="s">
        <v>1434</v>
      </c>
    </row>
    <row r="132" spans="1:47" s="2" customFormat="1" ht="19.5">
      <c r="A132" s="36"/>
      <c r="B132" s="37"/>
      <c r="C132" s="38"/>
      <c r="D132" s="195" t="s">
        <v>693</v>
      </c>
      <c r="E132" s="38"/>
      <c r="F132" s="250" t="s">
        <v>1359</v>
      </c>
      <c r="G132" s="38"/>
      <c r="H132" s="38"/>
      <c r="I132" s="251"/>
      <c r="J132" s="38"/>
      <c r="K132" s="38"/>
      <c r="L132" s="41"/>
      <c r="M132" s="252"/>
      <c r="N132" s="253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693</v>
      </c>
      <c r="AU132" s="19" t="s">
        <v>80</v>
      </c>
    </row>
    <row r="133" spans="1:65" s="2" customFormat="1" ht="14.45" customHeight="1">
      <c r="A133" s="36"/>
      <c r="B133" s="37"/>
      <c r="C133" s="180" t="s">
        <v>340</v>
      </c>
      <c r="D133" s="180" t="s">
        <v>148</v>
      </c>
      <c r="E133" s="181" t="s">
        <v>1435</v>
      </c>
      <c r="F133" s="182" t="s">
        <v>1436</v>
      </c>
      <c r="G133" s="183" t="s">
        <v>1076</v>
      </c>
      <c r="H133" s="184">
        <v>110</v>
      </c>
      <c r="I133" s="185"/>
      <c r="J133" s="186">
        <f aca="true" t="shared" si="10" ref="J133:J138">ROUND(I133*H133,2)</f>
        <v>0</v>
      </c>
      <c r="K133" s="182" t="s">
        <v>21</v>
      </c>
      <c r="L133" s="41"/>
      <c r="M133" s="187" t="s">
        <v>21</v>
      </c>
      <c r="N133" s="188" t="s">
        <v>44</v>
      </c>
      <c r="O133" s="66"/>
      <c r="P133" s="189">
        <f aca="true" t="shared" si="11" ref="P133:P138">O133*H133</f>
        <v>0</v>
      </c>
      <c r="Q133" s="189">
        <v>0</v>
      </c>
      <c r="R133" s="189">
        <f aca="true" t="shared" si="12" ref="R133:R138">Q133*H133</f>
        <v>0</v>
      </c>
      <c r="S133" s="189">
        <v>0</v>
      </c>
      <c r="T133" s="190">
        <f aca="true" t="shared" si="13" ref="T133:T138"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153</v>
      </c>
      <c r="AT133" s="191" t="s">
        <v>148</v>
      </c>
      <c r="AU133" s="191" t="s">
        <v>80</v>
      </c>
      <c r="AY133" s="19" t="s">
        <v>145</v>
      </c>
      <c r="BE133" s="192">
        <f aca="true" t="shared" si="14" ref="BE133:BE138">IF(N133="základní",J133,0)</f>
        <v>0</v>
      </c>
      <c r="BF133" s="192">
        <f aca="true" t="shared" si="15" ref="BF133:BF138">IF(N133="snížená",J133,0)</f>
        <v>0</v>
      </c>
      <c r="BG133" s="192">
        <f aca="true" t="shared" si="16" ref="BG133:BG138">IF(N133="zákl. přenesená",J133,0)</f>
        <v>0</v>
      </c>
      <c r="BH133" s="192">
        <f aca="true" t="shared" si="17" ref="BH133:BH138">IF(N133="sníž. přenesená",J133,0)</f>
        <v>0</v>
      </c>
      <c r="BI133" s="192">
        <f aca="true" t="shared" si="18" ref="BI133:BI138">IF(N133="nulová",J133,0)</f>
        <v>0</v>
      </c>
      <c r="BJ133" s="19" t="s">
        <v>80</v>
      </c>
      <c r="BK133" s="192">
        <f aca="true" t="shared" si="19" ref="BK133:BK138">ROUND(I133*H133,2)</f>
        <v>0</v>
      </c>
      <c r="BL133" s="19" t="s">
        <v>153</v>
      </c>
      <c r="BM133" s="191" t="s">
        <v>1437</v>
      </c>
    </row>
    <row r="134" spans="1:65" s="2" customFormat="1" ht="14.45" customHeight="1">
      <c r="A134" s="36"/>
      <c r="B134" s="37"/>
      <c r="C134" s="180" t="s">
        <v>344</v>
      </c>
      <c r="D134" s="180" t="s">
        <v>148</v>
      </c>
      <c r="E134" s="181" t="s">
        <v>1438</v>
      </c>
      <c r="F134" s="182" t="s">
        <v>1439</v>
      </c>
      <c r="G134" s="183" t="s">
        <v>1076</v>
      </c>
      <c r="H134" s="184">
        <v>16</v>
      </c>
      <c r="I134" s="185"/>
      <c r="J134" s="186">
        <f t="shared" si="10"/>
        <v>0</v>
      </c>
      <c r="K134" s="182" t="s">
        <v>21</v>
      </c>
      <c r="L134" s="41"/>
      <c r="M134" s="187" t="s">
        <v>21</v>
      </c>
      <c r="N134" s="188" t="s">
        <v>44</v>
      </c>
      <c r="O134" s="66"/>
      <c r="P134" s="189">
        <f t="shared" si="11"/>
        <v>0</v>
      </c>
      <c r="Q134" s="189">
        <v>0</v>
      </c>
      <c r="R134" s="189">
        <f t="shared" si="12"/>
        <v>0</v>
      </c>
      <c r="S134" s="189">
        <v>0</v>
      </c>
      <c r="T134" s="190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153</v>
      </c>
      <c r="AT134" s="191" t="s">
        <v>148</v>
      </c>
      <c r="AU134" s="191" t="s">
        <v>80</v>
      </c>
      <c r="AY134" s="19" t="s">
        <v>145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9" t="s">
        <v>80</v>
      </c>
      <c r="BK134" s="192">
        <f t="shared" si="19"/>
        <v>0</v>
      </c>
      <c r="BL134" s="19" t="s">
        <v>153</v>
      </c>
      <c r="BM134" s="191" t="s">
        <v>1440</v>
      </c>
    </row>
    <row r="135" spans="1:65" s="2" customFormat="1" ht="14.45" customHeight="1">
      <c r="A135" s="36"/>
      <c r="B135" s="37"/>
      <c r="C135" s="180" t="s">
        <v>350</v>
      </c>
      <c r="D135" s="180" t="s">
        <v>148</v>
      </c>
      <c r="E135" s="181" t="s">
        <v>1441</v>
      </c>
      <c r="F135" s="182" t="s">
        <v>1442</v>
      </c>
      <c r="G135" s="183" t="s">
        <v>1076</v>
      </c>
      <c r="H135" s="184">
        <v>60</v>
      </c>
      <c r="I135" s="185"/>
      <c r="J135" s="186">
        <f t="shared" si="10"/>
        <v>0</v>
      </c>
      <c r="K135" s="182" t="s">
        <v>21</v>
      </c>
      <c r="L135" s="41"/>
      <c r="M135" s="187" t="s">
        <v>21</v>
      </c>
      <c r="N135" s="188" t="s">
        <v>44</v>
      </c>
      <c r="O135" s="66"/>
      <c r="P135" s="189">
        <f t="shared" si="11"/>
        <v>0</v>
      </c>
      <c r="Q135" s="189">
        <v>0</v>
      </c>
      <c r="R135" s="189">
        <f t="shared" si="12"/>
        <v>0</v>
      </c>
      <c r="S135" s="189">
        <v>0</v>
      </c>
      <c r="T135" s="190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153</v>
      </c>
      <c r="AT135" s="191" t="s">
        <v>148</v>
      </c>
      <c r="AU135" s="191" t="s">
        <v>80</v>
      </c>
      <c r="AY135" s="19" t="s">
        <v>145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9" t="s">
        <v>80</v>
      </c>
      <c r="BK135" s="192">
        <f t="shared" si="19"/>
        <v>0</v>
      </c>
      <c r="BL135" s="19" t="s">
        <v>153</v>
      </c>
      <c r="BM135" s="191" t="s">
        <v>1443</v>
      </c>
    </row>
    <row r="136" spans="1:65" s="2" customFormat="1" ht="14.45" customHeight="1">
      <c r="A136" s="36"/>
      <c r="B136" s="37"/>
      <c r="C136" s="180" t="s">
        <v>355</v>
      </c>
      <c r="D136" s="180" t="s">
        <v>148</v>
      </c>
      <c r="E136" s="181" t="s">
        <v>1444</v>
      </c>
      <c r="F136" s="182" t="s">
        <v>1445</v>
      </c>
      <c r="G136" s="183" t="s">
        <v>1076</v>
      </c>
      <c r="H136" s="184">
        <v>78</v>
      </c>
      <c r="I136" s="185"/>
      <c r="J136" s="186">
        <f t="shared" si="10"/>
        <v>0</v>
      </c>
      <c r="K136" s="182" t="s">
        <v>21</v>
      </c>
      <c r="L136" s="41"/>
      <c r="M136" s="187" t="s">
        <v>21</v>
      </c>
      <c r="N136" s="188" t="s">
        <v>44</v>
      </c>
      <c r="O136" s="66"/>
      <c r="P136" s="189">
        <f t="shared" si="11"/>
        <v>0</v>
      </c>
      <c r="Q136" s="189">
        <v>0</v>
      </c>
      <c r="R136" s="189">
        <f t="shared" si="12"/>
        <v>0</v>
      </c>
      <c r="S136" s="189">
        <v>0</v>
      </c>
      <c r="T136" s="190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153</v>
      </c>
      <c r="AT136" s="191" t="s">
        <v>148</v>
      </c>
      <c r="AU136" s="191" t="s">
        <v>80</v>
      </c>
      <c r="AY136" s="19" t="s">
        <v>145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9" t="s">
        <v>80</v>
      </c>
      <c r="BK136" s="192">
        <f t="shared" si="19"/>
        <v>0</v>
      </c>
      <c r="BL136" s="19" t="s">
        <v>153</v>
      </c>
      <c r="BM136" s="191" t="s">
        <v>1446</v>
      </c>
    </row>
    <row r="137" spans="1:65" s="2" customFormat="1" ht="14.45" customHeight="1">
      <c r="A137" s="36"/>
      <c r="B137" s="37"/>
      <c r="C137" s="180" t="s">
        <v>359</v>
      </c>
      <c r="D137" s="180" t="s">
        <v>148</v>
      </c>
      <c r="E137" s="181" t="s">
        <v>1447</v>
      </c>
      <c r="F137" s="182" t="s">
        <v>1448</v>
      </c>
      <c r="G137" s="183" t="s">
        <v>1076</v>
      </c>
      <c r="H137" s="184">
        <v>20</v>
      </c>
      <c r="I137" s="185"/>
      <c r="J137" s="186">
        <f t="shared" si="10"/>
        <v>0</v>
      </c>
      <c r="K137" s="182" t="s">
        <v>21</v>
      </c>
      <c r="L137" s="41"/>
      <c r="M137" s="187" t="s">
        <v>21</v>
      </c>
      <c r="N137" s="188" t="s">
        <v>44</v>
      </c>
      <c r="O137" s="66"/>
      <c r="P137" s="189">
        <f t="shared" si="11"/>
        <v>0</v>
      </c>
      <c r="Q137" s="189">
        <v>0</v>
      </c>
      <c r="R137" s="189">
        <f t="shared" si="12"/>
        <v>0</v>
      </c>
      <c r="S137" s="189">
        <v>0</v>
      </c>
      <c r="T137" s="190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153</v>
      </c>
      <c r="AT137" s="191" t="s">
        <v>148</v>
      </c>
      <c r="AU137" s="191" t="s">
        <v>80</v>
      </c>
      <c r="AY137" s="19" t="s">
        <v>145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9" t="s">
        <v>80</v>
      </c>
      <c r="BK137" s="192">
        <f t="shared" si="19"/>
        <v>0</v>
      </c>
      <c r="BL137" s="19" t="s">
        <v>153</v>
      </c>
      <c r="BM137" s="191" t="s">
        <v>1449</v>
      </c>
    </row>
    <row r="138" spans="1:65" s="2" customFormat="1" ht="14.45" customHeight="1">
      <c r="A138" s="36"/>
      <c r="B138" s="37"/>
      <c r="C138" s="180" t="s">
        <v>363</v>
      </c>
      <c r="D138" s="180" t="s">
        <v>148</v>
      </c>
      <c r="E138" s="181" t="s">
        <v>1450</v>
      </c>
      <c r="F138" s="182" t="s">
        <v>1451</v>
      </c>
      <c r="G138" s="183" t="s">
        <v>1072</v>
      </c>
      <c r="H138" s="184">
        <v>2</v>
      </c>
      <c r="I138" s="185"/>
      <c r="J138" s="186">
        <f t="shared" si="10"/>
        <v>0</v>
      </c>
      <c r="K138" s="182" t="s">
        <v>21</v>
      </c>
      <c r="L138" s="41"/>
      <c r="M138" s="187" t="s">
        <v>21</v>
      </c>
      <c r="N138" s="188" t="s">
        <v>44</v>
      </c>
      <c r="O138" s="66"/>
      <c r="P138" s="189">
        <f t="shared" si="11"/>
        <v>0</v>
      </c>
      <c r="Q138" s="189">
        <v>0</v>
      </c>
      <c r="R138" s="189">
        <f t="shared" si="12"/>
        <v>0</v>
      </c>
      <c r="S138" s="189">
        <v>0</v>
      </c>
      <c r="T138" s="190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153</v>
      </c>
      <c r="AT138" s="191" t="s">
        <v>148</v>
      </c>
      <c r="AU138" s="191" t="s">
        <v>80</v>
      </c>
      <c r="AY138" s="19" t="s">
        <v>145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9" t="s">
        <v>80</v>
      </c>
      <c r="BK138" s="192">
        <f t="shared" si="19"/>
        <v>0</v>
      </c>
      <c r="BL138" s="19" t="s">
        <v>153</v>
      </c>
      <c r="BM138" s="191" t="s">
        <v>1452</v>
      </c>
    </row>
    <row r="139" spans="1:47" s="2" customFormat="1" ht="19.5">
      <c r="A139" s="36"/>
      <c r="B139" s="37"/>
      <c r="C139" s="38"/>
      <c r="D139" s="195" t="s">
        <v>693</v>
      </c>
      <c r="E139" s="38"/>
      <c r="F139" s="250" t="s">
        <v>1359</v>
      </c>
      <c r="G139" s="38"/>
      <c r="H139" s="38"/>
      <c r="I139" s="251"/>
      <c r="J139" s="38"/>
      <c r="K139" s="38"/>
      <c r="L139" s="41"/>
      <c r="M139" s="252"/>
      <c r="N139" s="253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693</v>
      </c>
      <c r="AU139" s="19" t="s">
        <v>80</v>
      </c>
    </row>
    <row r="140" spans="1:65" s="2" customFormat="1" ht="14.45" customHeight="1">
      <c r="A140" s="36"/>
      <c r="B140" s="37"/>
      <c r="C140" s="180" t="s">
        <v>367</v>
      </c>
      <c r="D140" s="180" t="s">
        <v>148</v>
      </c>
      <c r="E140" s="181" t="s">
        <v>1453</v>
      </c>
      <c r="F140" s="182" t="s">
        <v>1454</v>
      </c>
      <c r="G140" s="183" t="s">
        <v>1072</v>
      </c>
      <c r="H140" s="184">
        <v>4</v>
      </c>
      <c r="I140" s="185"/>
      <c r="J140" s="186">
        <f>ROUND(I140*H140,2)</f>
        <v>0</v>
      </c>
      <c r="K140" s="182" t="s">
        <v>21</v>
      </c>
      <c r="L140" s="41"/>
      <c r="M140" s="187" t="s">
        <v>21</v>
      </c>
      <c r="N140" s="188" t="s">
        <v>44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153</v>
      </c>
      <c r="AT140" s="191" t="s">
        <v>148</v>
      </c>
      <c r="AU140" s="191" t="s">
        <v>80</v>
      </c>
      <c r="AY140" s="19" t="s">
        <v>145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153</v>
      </c>
      <c r="BM140" s="191" t="s">
        <v>1455</v>
      </c>
    </row>
    <row r="141" spans="1:47" s="2" customFormat="1" ht="19.5">
      <c r="A141" s="36"/>
      <c r="B141" s="37"/>
      <c r="C141" s="38"/>
      <c r="D141" s="195" t="s">
        <v>693</v>
      </c>
      <c r="E141" s="38"/>
      <c r="F141" s="250" t="s">
        <v>1359</v>
      </c>
      <c r="G141" s="38"/>
      <c r="H141" s="38"/>
      <c r="I141" s="251"/>
      <c r="J141" s="38"/>
      <c r="K141" s="38"/>
      <c r="L141" s="41"/>
      <c r="M141" s="252"/>
      <c r="N141" s="253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693</v>
      </c>
      <c r="AU141" s="19" t="s">
        <v>80</v>
      </c>
    </row>
    <row r="142" spans="1:65" s="2" customFormat="1" ht="14.45" customHeight="1">
      <c r="A142" s="36"/>
      <c r="B142" s="37"/>
      <c r="C142" s="180" t="s">
        <v>562</v>
      </c>
      <c r="D142" s="180" t="s">
        <v>148</v>
      </c>
      <c r="E142" s="181" t="s">
        <v>1456</v>
      </c>
      <c r="F142" s="182" t="s">
        <v>1457</v>
      </c>
      <c r="G142" s="183" t="s">
        <v>1072</v>
      </c>
      <c r="H142" s="184">
        <v>3</v>
      </c>
      <c r="I142" s="185"/>
      <c r="J142" s="186">
        <f>ROUND(I142*H142,2)</f>
        <v>0</v>
      </c>
      <c r="K142" s="182" t="s">
        <v>21</v>
      </c>
      <c r="L142" s="41"/>
      <c r="M142" s="187" t="s">
        <v>21</v>
      </c>
      <c r="N142" s="188" t="s">
        <v>44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153</v>
      </c>
      <c r="AT142" s="191" t="s">
        <v>148</v>
      </c>
      <c r="AU142" s="191" t="s">
        <v>80</v>
      </c>
      <c r="AY142" s="19" t="s">
        <v>145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153</v>
      </c>
      <c r="BM142" s="191" t="s">
        <v>1458</v>
      </c>
    </row>
    <row r="143" spans="1:47" s="2" customFormat="1" ht="19.5">
      <c r="A143" s="36"/>
      <c r="B143" s="37"/>
      <c r="C143" s="38"/>
      <c r="D143" s="195" t="s">
        <v>693</v>
      </c>
      <c r="E143" s="38"/>
      <c r="F143" s="250" t="s">
        <v>1359</v>
      </c>
      <c r="G143" s="38"/>
      <c r="H143" s="38"/>
      <c r="I143" s="251"/>
      <c r="J143" s="38"/>
      <c r="K143" s="38"/>
      <c r="L143" s="41"/>
      <c r="M143" s="252"/>
      <c r="N143" s="253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693</v>
      </c>
      <c r="AU143" s="19" t="s">
        <v>80</v>
      </c>
    </row>
    <row r="144" spans="1:65" s="2" customFormat="1" ht="14.45" customHeight="1">
      <c r="A144" s="36"/>
      <c r="B144" s="37"/>
      <c r="C144" s="180" t="s">
        <v>566</v>
      </c>
      <c r="D144" s="180" t="s">
        <v>148</v>
      </c>
      <c r="E144" s="181" t="s">
        <v>1459</v>
      </c>
      <c r="F144" s="182" t="s">
        <v>1460</v>
      </c>
      <c r="G144" s="183" t="s">
        <v>1072</v>
      </c>
      <c r="H144" s="184">
        <v>8</v>
      </c>
      <c r="I144" s="185"/>
      <c r="J144" s="186">
        <f>ROUND(I144*H144,2)</f>
        <v>0</v>
      </c>
      <c r="K144" s="182" t="s">
        <v>21</v>
      </c>
      <c r="L144" s="41"/>
      <c r="M144" s="187" t="s">
        <v>21</v>
      </c>
      <c r="N144" s="188" t="s">
        <v>44</v>
      </c>
      <c r="O144" s="66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153</v>
      </c>
      <c r="AT144" s="191" t="s">
        <v>148</v>
      </c>
      <c r="AU144" s="191" t="s">
        <v>80</v>
      </c>
      <c r="AY144" s="19" t="s">
        <v>145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153</v>
      </c>
      <c r="BM144" s="191" t="s">
        <v>1461</v>
      </c>
    </row>
    <row r="145" spans="1:47" s="2" customFormat="1" ht="19.5">
      <c r="A145" s="36"/>
      <c r="B145" s="37"/>
      <c r="C145" s="38"/>
      <c r="D145" s="195" t="s">
        <v>693</v>
      </c>
      <c r="E145" s="38"/>
      <c r="F145" s="250" t="s">
        <v>1359</v>
      </c>
      <c r="G145" s="38"/>
      <c r="H145" s="38"/>
      <c r="I145" s="251"/>
      <c r="J145" s="38"/>
      <c r="K145" s="38"/>
      <c r="L145" s="41"/>
      <c r="M145" s="252"/>
      <c r="N145" s="253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693</v>
      </c>
      <c r="AU145" s="19" t="s">
        <v>80</v>
      </c>
    </row>
    <row r="146" spans="1:65" s="2" customFormat="1" ht="14.45" customHeight="1">
      <c r="A146" s="36"/>
      <c r="B146" s="37"/>
      <c r="C146" s="180" t="s">
        <v>572</v>
      </c>
      <c r="D146" s="180" t="s">
        <v>148</v>
      </c>
      <c r="E146" s="181" t="s">
        <v>1462</v>
      </c>
      <c r="F146" s="182" t="s">
        <v>1463</v>
      </c>
      <c r="G146" s="183" t="s">
        <v>1072</v>
      </c>
      <c r="H146" s="184">
        <v>1</v>
      </c>
      <c r="I146" s="185"/>
      <c r="J146" s="186">
        <f>ROUND(I146*H146,2)</f>
        <v>0</v>
      </c>
      <c r="K146" s="182" t="s">
        <v>21</v>
      </c>
      <c r="L146" s="41"/>
      <c r="M146" s="187" t="s">
        <v>21</v>
      </c>
      <c r="N146" s="188" t="s">
        <v>44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153</v>
      </c>
      <c r="AT146" s="191" t="s">
        <v>148</v>
      </c>
      <c r="AU146" s="191" t="s">
        <v>80</v>
      </c>
      <c r="AY146" s="19" t="s">
        <v>145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153</v>
      </c>
      <c r="BM146" s="191" t="s">
        <v>1464</v>
      </c>
    </row>
    <row r="147" spans="1:47" s="2" customFormat="1" ht="19.5">
      <c r="A147" s="36"/>
      <c r="B147" s="37"/>
      <c r="C147" s="38"/>
      <c r="D147" s="195" t="s">
        <v>693</v>
      </c>
      <c r="E147" s="38"/>
      <c r="F147" s="250" t="s">
        <v>1359</v>
      </c>
      <c r="G147" s="38"/>
      <c r="H147" s="38"/>
      <c r="I147" s="251"/>
      <c r="J147" s="38"/>
      <c r="K147" s="38"/>
      <c r="L147" s="41"/>
      <c r="M147" s="252"/>
      <c r="N147" s="253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693</v>
      </c>
      <c r="AU147" s="19" t="s">
        <v>80</v>
      </c>
    </row>
    <row r="148" spans="1:65" s="2" customFormat="1" ht="14.45" customHeight="1">
      <c r="A148" s="36"/>
      <c r="B148" s="37"/>
      <c r="C148" s="180" t="s">
        <v>577</v>
      </c>
      <c r="D148" s="180" t="s">
        <v>148</v>
      </c>
      <c r="E148" s="181" t="s">
        <v>1465</v>
      </c>
      <c r="F148" s="182" t="s">
        <v>1466</v>
      </c>
      <c r="G148" s="183" t="s">
        <v>1072</v>
      </c>
      <c r="H148" s="184">
        <v>18</v>
      </c>
      <c r="I148" s="185"/>
      <c r="J148" s="186">
        <f>ROUND(I148*H148,2)</f>
        <v>0</v>
      </c>
      <c r="K148" s="182" t="s">
        <v>21</v>
      </c>
      <c r="L148" s="41"/>
      <c r="M148" s="187" t="s">
        <v>21</v>
      </c>
      <c r="N148" s="188" t="s">
        <v>44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153</v>
      </c>
      <c r="AT148" s="191" t="s">
        <v>148</v>
      </c>
      <c r="AU148" s="191" t="s">
        <v>80</v>
      </c>
      <c r="AY148" s="19" t="s">
        <v>145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153</v>
      </c>
      <c r="BM148" s="191" t="s">
        <v>1467</v>
      </c>
    </row>
    <row r="149" spans="1:47" s="2" customFormat="1" ht="19.5">
      <c r="A149" s="36"/>
      <c r="B149" s="37"/>
      <c r="C149" s="38"/>
      <c r="D149" s="195" t="s">
        <v>693</v>
      </c>
      <c r="E149" s="38"/>
      <c r="F149" s="250" t="s">
        <v>1359</v>
      </c>
      <c r="G149" s="38"/>
      <c r="H149" s="38"/>
      <c r="I149" s="251"/>
      <c r="J149" s="38"/>
      <c r="K149" s="38"/>
      <c r="L149" s="41"/>
      <c r="M149" s="252"/>
      <c r="N149" s="253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693</v>
      </c>
      <c r="AU149" s="19" t="s">
        <v>80</v>
      </c>
    </row>
    <row r="150" spans="1:65" s="2" customFormat="1" ht="14.45" customHeight="1">
      <c r="A150" s="36"/>
      <c r="B150" s="37"/>
      <c r="C150" s="180" t="s">
        <v>581</v>
      </c>
      <c r="D150" s="180" t="s">
        <v>148</v>
      </c>
      <c r="E150" s="181" t="s">
        <v>1468</v>
      </c>
      <c r="F150" s="182" t="s">
        <v>1469</v>
      </c>
      <c r="G150" s="183" t="s">
        <v>850</v>
      </c>
      <c r="H150" s="184">
        <v>1</v>
      </c>
      <c r="I150" s="185"/>
      <c r="J150" s="186">
        <f aca="true" t="shared" si="20" ref="J150:J159">ROUND(I150*H150,2)</f>
        <v>0</v>
      </c>
      <c r="K150" s="182" t="s">
        <v>21</v>
      </c>
      <c r="L150" s="41"/>
      <c r="M150" s="187" t="s">
        <v>21</v>
      </c>
      <c r="N150" s="188" t="s">
        <v>44</v>
      </c>
      <c r="O150" s="66"/>
      <c r="P150" s="189">
        <f aca="true" t="shared" si="21" ref="P150:P159">O150*H150</f>
        <v>0</v>
      </c>
      <c r="Q150" s="189">
        <v>0</v>
      </c>
      <c r="R150" s="189">
        <f aca="true" t="shared" si="22" ref="R150:R159">Q150*H150</f>
        <v>0</v>
      </c>
      <c r="S150" s="189">
        <v>0</v>
      </c>
      <c r="T150" s="190">
        <f aca="true" t="shared" si="23" ref="T150:T159"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153</v>
      </c>
      <c r="AT150" s="191" t="s">
        <v>148</v>
      </c>
      <c r="AU150" s="191" t="s">
        <v>80</v>
      </c>
      <c r="AY150" s="19" t="s">
        <v>145</v>
      </c>
      <c r="BE150" s="192">
        <f aca="true" t="shared" si="24" ref="BE150:BE159">IF(N150="základní",J150,0)</f>
        <v>0</v>
      </c>
      <c r="BF150" s="192">
        <f aca="true" t="shared" si="25" ref="BF150:BF159">IF(N150="snížená",J150,0)</f>
        <v>0</v>
      </c>
      <c r="BG150" s="192">
        <f aca="true" t="shared" si="26" ref="BG150:BG159">IF(N150="zákl. přenesená",J150,0)</f>
        <v>0</v>
      </c>
      <c r="BH150" s="192">
        <f aca="true" t="shared" si="27" ref="BH150:BH159">IF(N150="sníž. přenesená",J150,0)</f>
        <v>0</v>
      </c>
      <c r="BI150" s="192">
        <f aca="true" t="shared" si="28" ref="BI150:BI159">IF(N150="nulová",J150,0)</f>
        <v>0</v>
      </c>
      <c r="BJ150" s="19" t="s">
        <v>80</v>
      </c>
      <c r="BK150" s="192">
        <f aca="true" t="shared" si="29" ref="BK150:BK159">ROUND(I150*H150,2)</f>
        <v>0</v>
      </c>
      <c r="BL150" s="19" t="s">
        <v>153</v>
      </c>
      <c r="BM150" s="191" t="s">
        <v>1470</v>
      </c>
    </row>
    <row r="151" spans="1:65" s="2" customFormat="1" ht="14.45" customHeight="1">
      <c r="A151" s="36"/>
      <c r="B151" s="37"/>
      <c r="C151" s="180" t="s">
        <v>586</v>
      </c>
      <c r="D151" s="180" t="s">
        <v>148</v>
      </c>
      <c r="E151" s="181" t="s">
        <v>1471</v>
      </c>
      <c r="F151" s="182" t="s">
        <v>1220</v>
      </c>
      <c r="G151" s="183" t="s">
        <v>850</v>
      </c>
      <c r="H151" s="184">
        <v>1</v>
      </c>
      <c r="I151" s="185"/>
      <c r="J151" s="186">
        <f t="shared" si="20"/>
        <v>0</v>
      </c>
      <c r="K151" s="182" t="s">
        <v>21</v>
      </c>
      <c r="L151" s="41"/>
      <c r="M151" s="187" t="s">
        <v>21</v>
      </c>
      <c r="N151" s="188" t="s">
        <v>44</v>
      </c>
      <c r="O151" s="66"/>
      <c r="P151" s="189">
        <f t="shared" si="21"/>
        <v>0</v>
      </c>
      <c r="Q151" s="189">
        <v>0</v>
      </c>
      <c r="R151" s="189">
        <f t="shared" si="22"/>
        <v>0</v>
      </c>
      <c r="S151" s="189">
        <v>0</v>
      </c>
      <c r="T151" s="190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153</v>
      </c>
      <c r="AT151" s="191" t="s">
        <v>148</v>
      </c>
      <c r="AU151" s="191" t="s">
        <v>80</v>
      </c>
      <c r="AY151" s="19" t="s">
        <v>145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9" t="s">
        <v>80</v>
      </c>
      <c r="BK151" s="192">
        <f t="shared" si="29"/>
        <v>0</v>
      </c>
      <c r="BL151" s="19" t="s">
        <v>153</v>
      </c>
      <c r="BM151" s="191" t="s">
        <v>1472</v>
      </c>
    </row>
    <row r="152" spans="1:65" s="2" customFormat="1" ht="14.45" customHeight="1">
      <c r="A152" s="36"/>
      <c r="B152" s="37"/>
      <c r="C152" s="180" t="s">
        <v>594</v>
      </c>
      <c r="D152" s="180" t="s">
        <v>148</v>
      </c>
      <c r="E152" s="181" t="s">
        <v>1473</v>
      </c>
      <c r="F152" s="182" t="s">
        <v>1223</v>
      </c>
      <c r="G152" s="183" t="s">
        <v>850</v>
      </c>
      <c r="H152" s="184">
        <v>1</v>
      </c>
      <c r="I152" s="185"/>
      <c r="J152" s="186">
        <f t="shared" si="20"/>
        <v>0</v>
      </c>
      <c r="K152" s="182" t="s">
        <v>21</v>
      </c>
      <c r="L152" s="41"/>
      <c r="M152" s="187" t="s">
        <v>21</v>
      </c>
      <c r="N152" s="188" t="s">
        <v>44</v>
      </c>
      <c r="O152" s="66"/>
      <c r="P152" s="189">
        <f t="shared" si="21"/>
        <v>0</v>
      </c>
      <c r="Q152" s="189">
        <v>0</v>
      </c>
      <c r="R152" s="189">
        <f t="shared" si="22"/>
        <v>0</v>
      </c>
      <c r="S152" s="189">
        <v>0</v>
      </c>
      <c r="T152" s="190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153</v>
      </c>
      <c r="AT152" s="191" t="s">
        <v>148</v>
      </c>
      <c r="AU152" s="191" t="s">
        <v>80</v>
      </c>
      <c r="AY152" s="19" t="s">
        <v>145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9" t="s">
        <v>80</v>
      </c>
      <c r="BK152" s="192">
        <f t="shared" si="29"/>
        <v>0</v>
      </c>
      <c r="BL152" s="19" t="s">
        <v>153</v>
      </c>
      <c r="BM152" s="191" t="s">
        <v>1474</v>
      </c>
    </row>
    <row r="153" spans="1:65" s="2" customFormat="1" ht="14.45" customHeight="1">
      <c r="A153" s="36"/>
      <c r="B153" s="37"/>
      <c r="C153" s="180" t="s">
        <v>598</v>
      </c>
      <c r="D153" s="180" t="s">
        <v>148</v>
      </c>
      <c r="E153" s="181" t="s">
        <v>1475</v>
      </c>
      <c r="F153" s="182" t="s">
        <v>547</v>
      </c>
      <c r="G153" s="183" t="s">
        <v>850</v>
      </c>
      <c r="H153" s="184">
        <v>1</v>
      </c>
      <c r="I153" s="185"/>
      <c r="J153" s="186">
        <f t="shared" si="20"/>
        <v>0</v>
      </c>
      <c r="K153" s="182" t="s">
        <v>21</v>
      </c>
      <c r="L153" s="41"/>
      <c r="M153" s="187" t="s">
        <v>21</v>
      </c>
      <c r="N153" s="188" t="s">
        <v>44</v>
      </c>
      <c r="O153" s="66"/>
      <c r="P153" s="189">
        <f t="shared" si="21"/>
        <v>0</v>
      </c>
      <c r="Q153" s="189">
        <v>0</v>
      </c>
      <c r="R153" s="189">
        <f t="shared" si="22"/>
        <v>0</v>
      </c>
      <c r="S153" s="189">
        <v>0</v>
      </c>
      <c r="T153" s="190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153</v>
      </c>
      <c r="AT153" s="191" t="s">
        <v>148</v>
      </c>
      <c r="AU153" s="191" t="s">
        <v>80</v>
      </c>
      <c r="AY153" s="19" t="s">
        <v>145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9" t="s">
        <v>80</v>
      </c>
      <c r="BK153" s="192">
        <f t="shared" si="29"/>
        <v>0</v>
      </c>
      <c r="BL153" s="19" t="s">
        <v>153</v>
      </c>
      <c r="BM153" s="191" t="s">
        <v>1476</v>
      </c>
    </row>
    <row r="154" spans="1:65" s="2" customFormat="1" ht="14.45" customHeight="1">
      <c r="A154" s="36"/>
      <c r="B154" s="37"/>
      <c r="C154" s="180" t="s">
        <v>604</v>
      </c>
      <c r="D154" s="180" t="s">
        <v>148</v>
      </c>
      <c r="E154" s="181" t="s">
        <v>1477</v>
      </c>
      <c r="F154" s="182" t="s">
        <v>1228</v>
      </c>
      <c r="G154" s="183" t="s">
        <v>850</v>
      </c>
      <c r="H154" s="184">
        <v>1</v>
      </c>
      <c r="I154" s="185"/>
      <c r="J154" s="186">
        <f t="shared" si="20"/>
        <v>0</v>
      </c>
      <c r="K154" s="182" t="s">
        <v>21</v>
      </c>
      <c r="L154" s="41"/>
      <c r="M154" s="187" t="s">
        <v>21</v>
      </c>
      <c r="N154" s="188" t="s">
        <v>44</v>
      </c>
      <c r="O154" s="66"/>
      <c r="P154" s="189">
        <f t="shared" si="21"/>
        <v>0</v>
      </c>
      <c r="Q154" s="189">
        <v>0</v>
      </c>
      <c r="R154" s="189">
        <f t="shared" si="22"/>
        <v>0</v>
      </c>
      <c r="S154" s="189">
        <v>0</v>
      </c>
      <c r="T154" s="190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153</v>
      </c>
      <c r="AT154" s="191" t="s">
        <v>148</v>
      </c>
      <c r="AU154" s="191" t="s">
        <v>80</v>
      </c>
      <c r="AY154" s="19" t="s">
        <v>145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9" t="s">
        <v>80</v>
      </c>
      <c r="BK154" s="192">
        <f t="shared" si="29"/>
        <v>0</v>
      </c>
      <c r="BL154" s="19" t="s">
        <v>153</v>
      </c>
      <c r="BM154" s="191" t="s">
        <v>1478</v>
      </c>
    </row>
    <row r="155" spans="1:65" s="2" customFormat="1" ht="14.45" customHeight="1">
      <c r="A155" s="36"/>
      <c r="B155" s="37"/>
      <c r="C155" s="180" t="s">
        <v>612</v>
      </c>
      <c r="D155" s="180" t="s">
        <v>148</v>
      </c>
      <c r="E155" s="181" t="s">
        <v>1479</v>
      </c>
      <c r="F155" s="182" t="s">
        <v>1231</v>
      </c>
      <c r="G155" s="183" t="s">
        <v>850</v>
      </c>
      <c r="H155" s="184">
        <v>1</v>
      </c>
      <c r="I155" s="185"/>
      <c r="J155" s="186">
        <f t="shared" si="20"/>
        <v>0</v>
      </c>
      <c r="K155" s="182" t="s">
        <v>21</v>
      </c>
      <c r="L155" s="41"/>
      <c r="M155" s="187" t="s">
        <v>21</v>
      </c>
      <c r="N155" s="188" t="s">
        <v>44</v>
      </c>
      <c r="O155" s="66"/>
      <c r="P155" s="189">
        <f t="shared" si="21"/>
        <v>0</v>
      </c>
      <c r="Q155" s="189">
        <v>0</v>
      </c>
      <c r="R155" s="189">
        <f t="shared" si="22"/>
        <v>0</v>
      </c>
      <c r="S155" s="189">
        <v>0</v>
      </c>
      <c r="T155" s="190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153</v>
      </c>
      <c r="AT155" s="191" t="s">
        <v>148</v>
      </c>
      <c r="AU155" s="191" t="s">
        <v>80</v>
      </c>
      <c r="AY155" s="19" t="s">
        <v>145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9" t="s">
        <v>80</v>
      </c>
      <c r="BK155" s="192">
        <f t="shared" si="29"/>
        <v>0</v>
      </c>
      <c r="BL155" s="19" t="s">
        <v>153</v>
      </c>
      <c r="BM155" s="191" t="s">
        <v>1480</v>
      </c>
    </row>
    <row r="156" spans="1:65" s="2" customFormat="1" ht="14.45" customHeight="1">
      <c r="A156" s="36"/>
      <c r="B156" s="37"/>
      <c r="C156" s="180" t="s">
        <v>619</v>
      </c>
      <c r="D156" s="180" t="s">
        <v>148</v>
      </c>
      <c r="E156" s="181" t="s">
        <v>1481</v>
      </c>
      <c r="F156" s="182" t="s">
        <v>1161</v>
      </c>
      <c r="G156" s="183" t="s">
        <v>850</v>
      </c>
      <c r="H156" s="184">
        <v>1</v>
      </c>
      <c r="I156" s="185"/>
      <c r="J156" s="186">
        <f t="shared" si="20"/>
        <v>0</v>
      </c>
      <c r="K156" s="182" t="s">
        <v>21</v>
      </c>
      <c r="L156" s="41"/>
      <c r="M156" s="187" t="s">
        <v>21</v>
      </c>
      <c r="N156" s="188" t="s">
        <v>44</v>
      </c>
      <c r="O156" s="66"/>
      <c r="P156" s="189">
        <f t="shared" si="21"/>
        <v>0</v>
      </c>
      <c r="Q156" s="189">
        <v>0</v>
      </c>
      <c r="R156" s="189">
        <f t="shared" si="22"/>
        <v>0</v>
      </c>
      <c r="S156" s="189">
        <v>0</v>
      </c>
      <c r="T156" s="190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153</v>
      </c>
      <c r="AT156" s="191" t="s">
        <v>148</v>
      </c>
      <c r="AU156" s="191" t="s">
        <v>80</v>
      </c>
      <c r="AY156" s="19" t="s">
        <v>145</v>
      </c>
      <c r="BE156" s="192">
        <f t="shared" si="24"/>
        <v>0</v>
      </c>
      <c r="BF156" s="192">
        <f t="shared" si="25"/>
        <v>0</v>
      </c>
      <c r="BG156" s="192">
        <f t="shared" si="26"/>
        <v>0</v>
      </c>
      <c r="BH156" s="192">
        <f t="shared" si="27"/>
        <v>0</v>
      </c>
      <c r="BI156" s="192">
        <f t="shared" si="28"/>
        <v>0</v>
      </c>
      <c r="BJ156" s="19" t="s">
        <v>80</v>
      </c>
      <c r="BK156" s="192">
        <f t="shared" si="29"/>
        <v>0</v>
      </c>
      <c r="BL156" s="19" t="s">
        <v>153</v>
      </c>
      <c r="BM156" s="191" t="s">
        <v>1482</v>
      </c>
    </row>
    <row r="157" spans="1:65" s="2" customFormat="1" ht="14.45" customHeight="1">
      <c r="A157" s="36"/>
      <c r="B157" s="37"/>
      <c r="C157" s="180" t="s">
        <v>626</v>
      </c>
      <c r="D157" s="180" t="s">
        <v>148</v>
      </c>
      <c r="E157" s="181" t="s">
        <v>1483</v>
      </c>
      <c r="F157" s="182" t="s">
        <v>1236</v>
      </c>
      <c r="G157" s="183" t="s">
        <v>850</v>
      </c>
      <c r="H157" s="184">
        <v>1</v>
      </c>
      <c r="I157" s="185"/>
      <c r="J157" s="186">
        <f t="shared" si="20"/>
        <v>0</v>
      </c>
      <c r="K157" s="182" t="s">
        <v>21</v>
      </c>
      <c r="L157" s="41"/>
      <c r="M157" s="187" t="s">
        <v>21</v>
      </c>
      <c r="N157" s="188" t="s">
        <v>44</v>
      </c>
      <c r="O157" s="66"/>
      <c r="P157" s="189">
        <f t="shared" si="21"/>
        <v>0</v>
      </c>
      <c r="Q157" s="189">
        <v>0</v>
      </c>
      <c r="R157" s="189">
        <f t="shared" si="22"/>
        <v>0</v>
      </c>
      <c r="S157" s="189">
        <v>0</v>
      </c>
      <c r="T157" s="190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153</v>
      </c>
      <c r="AT157" s="191" t="s">
        <v>148</v>
      </c>
      <c r="AU157" s="191" t="s">
        <v>80</v>
      </c>
      <c r="AY157" s="19" t="s">
        <v>145</v>
      </c>
      <c r="BE157" s="192">
        <f t="shared" si="24"/>
        <v>0</v>
      </c>
      <c r="BF157" s="192">
        <f t="shared" si="25"/>
        <v>0</v>
      </c>
      <c r="BG157" s="192">
        <f t="shared" si="26"/>
        <v>0</v>
      </c>
      <c r="BH157" s="192">
        <f t="shared" si="27"/>
        <v>0</v>
      </c>
      <c r="BI157" s="192">
        <f t="shared" si="28"/>
        <v>0</v>
      </c>
      <c r="BJ157" s="19" t="s">
        <v>80</v>
      </c>
      <c r="BK157" s="192">
        <f t="shared" si="29"/>
        <v>0</v>
      </c>
      <c r="BL157" s="19" t="s">
        <v>153</v>
      </c>
      <c r="BM157" s="191" t="s">
        <v>1484</v>
      </c>
    </row>
    <row r="158" spans="1:65" s="2" customFormat="1" ht="14.45" customHeight="1">
      <c r="A158" s="36"/>
      <c r="B158" s="37"/>
      <c r="C158" s="180" t="s">
        <v>631</v>
      </c>
      <c r="D158" s="180" t="s">
        <v>148</v>
      </c>
      <c r="E158" s="181" t="s">
        <v>1485</v>
      </c>
      <c r="F158" s="182" t="s">
        <v>1402</v>
      </c>
      <c r="G158" s="183" t="s">
        <v>850</v>
      </c>
      <c r="H158" s="184">
        <v>1</v>
      </c>
      <c r="I158" s="185"/>
      <c r="J158" s="186">
        <f t="shared" si="20"/>
        <v>0</v>
      </c>
      <c r="K158" s="182" t="s">
        <v>21</v>
      </c>
      <c r="L158" s="41"/>
      <c r="M158" s="187" t="s">
        <v>21</v>
      </c>
      <c r="N158" s="188" t="s">
        <v>44</v>
      </c>
      <c r="O158" s="66"/>
      <c r="P158" s="189">
        <f t="shared" si="21"/>
        <v>0</v>
      </c>
      <c r="Q158" s="189">
        <v>0</v>
      </c>
      <c r="R158" s="189">
        <f t="shared" si="22"/>
        <v>0</v>
      </c>
      <c r="S158" s="189">
        <v>0</v>
      </c>
      <c r="T158" s="190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153</v>
      </c>
      <c r="AT158" s="191" t="s">
        <v>148</v>
      </c>
      <c r="AU158" s="191" t="s">
        <v>80</v>
      </c>
      <c r="AY158" s="19" t="s">
        <v>145</v>
      </c>
      <c r="BE158" s="192">
        <f t="shared" si="24"/>
        <v>0</v>
      </c>
      <c r="BF158" s="192">
        <f t="shared" si="25"/>
        <v>0</v>
      </c>
      <c r="BG158" s="192">
        <f t="shared" si="26"/>
        <v>0</v>
      </c>
      <c r="BH158" s="192">
        <f t="shared" si="27"/>
        <v>0</v>
      </c>
      <c r="BI158" s="192">
        <f t="shared" si="28"/>
        <v>0</v>
      </c>
      <c r="BJ158" s="19" t="s">
        <v>80</v>
      </c>
      <c r="BK158" s="192">
        <f t="shared" si="29"/>
        <v>0</v>
      </c>
      <c r="BL158" s="19" t="s">
        <v>153</v>
      </c>
      <c r="BM158" s="191" t="s">
        <v>1486</v>
      </c>
    </row>
    <row r="159" spans="1:65" s="2" customFormat="1" ht="14.45" customHeight="1">
      <c r="A159" s="36"/>
      <c r="B159" s="37"/>
      <c r="C159" s="180" t="s">
        <v>635</v>
      </c>
      <c r="D159" s="180" t="s">
        <v>148</v>
      </c>
      <c r="E159" s="181" t="s">
        <v>1487</v>
      </c>
      <c r="F159" s="182" t="s">
        <v>1405</v>
      </c>
      <c r="G159" s="183" t="s">
        <v>850</v>
      </c>
      <c r="H159" s="184">
        <v>1</v>
      </c>
      <c r="I159" s="185"/>
      <c r="J159" s="186">
        <f t="shared" si="20"/>
        <v>0</v>
      </c>
      <c r="K159" s="182" t="s">
        <v>21</v>
      </c>
      <c r="L159" s="41"/>
      <c r="M159" s="187" t="s">
        <v>21</v>
      </c>
      <c r="N159" s="188" t="s">
        <v>44</v>
      </c>
      <c r="O159" s="66"/>
      <c r="P159" s="189">
        <f t="shared" si="21"/>
        <v>0</v>
      </c>
      <c r="Q159" s="189">
        <v>0</v>
      </c>
      <c r="R159" s="189">
        <f t="shared" si="22"/>
        <v>0</v>
      </c>
      <c r="S159" s="189">
        <v>0</v>
      </c>
      <c r="T159" s="190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153</v>
      </c>
      <c r="AT159" s="191" t="s">
        <v>148</v>
      </c>
      <c r="AU159" s="191" t="s">
        <v>80</v>
      </c>
      <c r="AY159" s="19" t="s">
        <v>145</v>
      </c>
      <c r="BE159" s="192">
        <f t="shared" si="24"/>
        <v>0</v>
      </c>
      <c r="BF159" s="192">
        <f t="shared" si="25"/>
        <v>0</v>
      </c>
      <c r="BG159" s="192">
        <f t="shared" si="26"/>
        <v>0</v>
      </c>
      <c r="BH159" s="192">
        <f t="shared" si="27"/>
        <v>0</v>
      </c>
      <c r="BI159" s="192">
        <f t="shared" si="28"/>
        <v>0</v>
      </c>
      <c r="BJ159" s="19" t="s">
        <v>80</v>
      </c>
      <c r="BK159" s="192">
        <f t="shared" si="29"/>
        <v>0</v>
      </c>
      <c r="BL159" s="19" t="s">
        <v>153</v>
      </c>
      <c r="BM159" s="191" t="s">
        <v>1488</v>
      </c>
    </row>
    <row r="160" spans="2:63" s="12" customFormat="1" ht="25.9" customHeight="1">
      <c r="B160" s="164"/>
      <c r="C160" s="165"/>
      <c r="D160" s="166" t="s">
        <v>72</v>
      </c>
      <c r="E160" s="167" t="s">
        <v>1334</v>
      </c>
      <c r="F160" s="167" t="s">
        <v>1489</v>
      </c>
      <c r="G160" s="165"/>
      <c r="H160" s="165"/>
      <c r="I160" s="168"/>
      <c r="J160" s="169">
        <f>BK160</f>
        <v>0</v>
      </c>
      <c r="K160" s="165"/>
      <c r="L160" s="170"/>
      <c r="M160" s="171"/>
      <c r="N160" s="172"/>
      <c r="O160" s="172"/>
      <c r="P160" s="173">
        <f>SUM(P161:P198)</f>
        <v>0</v>
      </c>
      <c r="Q160" s="172"/>
      <c r="R160" s="173">
        <f>SUM(R161:R198)</f>
        <v>0</v>
      </c>
      <c r="S160" s="172"/>
      <c r="T160" s="174">
        <f>SUM(T161:T198)</f>
        <v>0</v>
      </c>
      <c r="AR160" s="175" t="s">
        <v>80</v>
      </c>
      <c r="AT160" s="176" t="s">
        <v>72</v>
      </c>
      <c r="AU160" s="176" t="s">
        <v>73</v>
      </c>
      <c r="AY160" s="175" t="s">
        <v>145</v>
      </c>
      <c r="BK160" s="177">
        <f>SUM(BK161:BK198)</f>
        <v>0</v>
      </c>
    </row>
    <row r="161" spans="1:65" s="2" customFormat="1" ht="14.45" customHeight="1">
      <c r="A161" s="36"/>
      <c r="B161" s="37"/>
      <c r="C161" s="180" t="s">
        <v>639</v>
      </c>
      <c r="D161" s="180" t="s">
        <v>148</v>
      </c>
      <c r="E161" s="181" t="s">
        <v>1490</v>
      </c>
      <c r="F161" s="182" t="s">
        <v>1491</v>
      </c>
      <c r="G161" s="183" t="s">
        <v>1072</v>
      </c>
      <c r="H161" s="184">
        <v>1</v>
      </c>
      <c r="I161" s="185"/>
      <c r="J161" s="186">
        <f>ROUND(I161*H161,2)</f>
        <v>0</v>
      </c>
      <c r="K161" s="182" t="s">
        <v>21</v>
      </c>
      <c r="L161" s="41"/>
      <c r="M161" s="187" t="s">
        <v>21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153</v>
      </c>
      <c r="AT161" s="191" t="s">
        <v>148</v>
      </c>
      <c r="AU161" s="191" t="s">
        <v>80</v>
      </c>
      <c r="AY161" s="19" t="s">
        <v>145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153</v>
      </c>
      <c r="BM161" s="191" t="s">
        <v>1492</v>
      </c>
    </row>
    <row r="162" spans="1:47" s="2" customFormat="1" ht="19.5">
      <c r="A162" s="36"/>
      <c r="B162" s="37"/>
      <c r="C162" s="38"/>
      <c r="D162" s="195" t="s">
        <v>693</v>
      </c>
      <c r="E162" s="38"/>
      <c r="F162" s="250" t="s">
        <v>1359</v>
      </c>
      <c r="G162" s="38"/>
      <c r="H162" s="38"/>
      <c r="I162" s="251"/>
      <c r="J162" s="38"/>
      <c r="K162" s="38"/>
      <c r="L162" s="41"/>
      <c r="M162" s="252"/>
      <c r="N162" s="253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693</v>
      </c>
      <c r="AU162" s="19" t="s">
        <v>80</v>
      </c>
    </row>
    <row r="163" spans="1:65" s="2" customFormat="1" ht="14.45" customHeight="1">
      <c r="A163" s="36"/>
      <c r="B163" s="37"/>
      <c r="C163" s="180" t="s">
        <v>643</v>
      </c>
      <c r="D163" s="180" t="s">
        <v>148</v>
      </c>
      <c r="E163" s="181" t="s">
        <v>1493</v>
      </c>
      <c r="F163" s="182" t="s">
        <v>1412</v>
      </c>
      <c r="G163" s="183" t="s">
        <v>1072</v>
      </c>
      <c r="H163" s="184">
        <v>1</v>
      </c>
      <c r="I163" s="185"/>
      <c r="J163" s="186">
        <f>ROUND(I163*H163,2)</f>
        <v>0</v>
      </c>
      <c r="K163" s="182" t="s">
        <v>21</v>
      </c>
      <c r="L163" s="41"/>
      <c r="M163" s="187" t="s">
        <v>21</v>
      </c>
      <c r="N163" s="188" t="s">
        <v>44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153</v>
      </c>
      <c r="AT163" s="191" t="s">
        <v>148</v>
      </c>
      <c r="AU163" s="191" t="s">
        <v>80</v>
      </c>
      <c r="AY163" s="19" t="s">
        <v>145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153</v>
      </c>
      <c r="BM163" s="191" t="s">
        <v>1494</v>
      </c>
    </row>
    <row r="164" spans="1:47" s="2" customFormat="1" ht="19.5">
      <c r="A164" s="36"/>
      <c r="B164" s="37"/>
      <c r="C164" s="38"/>
      <c r="D164" s="195" t="s">
        <v>693</v>
      </c>
      <c r="E164" s="38"/>
      <c r="F164" s="250" t="s">
        <v>1359</v>
      </c>
      <c r="G164" s="38"/>
      <c r="H164" s="38"/>
      <c r="I164" s="251"/>
      <c r="J164" s="38"/>
      <c r="K164" s="38"/>
      <c r="L164" s="41"/>
      <c r="M164" s="252"/>
      <c r="N164" s="253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693</v>
      </c>
      <c r="AU164" s="19" t="s">
        <v>80</v>
      </c>
    </row>
    <row r="165" spans="1:65" s="2" customFormat="1" ht="14.45" customHeight="1">
      <c r="A165" s="36"/>
      <c r="B165" s="37"/>
      <c r="C165" s="180" t="s">
        <v>648</v>
      </c>
      <c r="D165" s="180" t="s">
        <v>148</v>
      </c>
      <c r="E165" s="181" t="s">
        <v>1495</v>
      </c>
      <c r="F165" s="182" t="s">
        <v>1415</v>
      </c>
      <c r="G165" s="183" t="s">
        <v>850</v>
      </c>
      <c r="H165" s="184">
        <v>1</v>
      </c>
      <c r="I165" s="185"/>
      <c r="J165" s="186">
        <f>ROUND(I165*H165,2)</f>
        <v>0</v>
      </c>
      <c r="K165" s="182" t="s">
        <v>21</v>
      </c>
      <c r="L165" s="41"/>
      <c r="M165" s="187" t="s">
        <v>21</v>
      </c>
      <c r="N165" s="188" t="s">
        <v>44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153</v>
      </c>
      <c r="AT165" s="191" t="s">
        <v>148</v>
      </c>
      <c r="AU165" s="191" t="s">
        <v>80</v>
      </c>
      <c r="AY165" s="19" t="s">
        <v>145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153</v>
      </c>
      <c r="BM165" s="191" t="s">
        <v>1496</v>
      </c>
    </row>
    <row r="166" spans="1:65" s="2" customFormat="1" ht="14.45" customHeight="1">
      <c r="A166" s="36"/>
      <c r="B166" s="37"/>
      <c r="C166" s="180" t="s">
        <v>657</v>
      </c>
      <c r="D166" s="180" t="s">
        <v>148</v>
      </c>
      <c r="E166" s="181" t="s">
        <v>1497</v>
      </c>
      <c r="F166" s="182" t="s">
        <v>1498</v>
      </c>
      <c r="G166" s="183" t="s">
        <v>1072</v>
      </c>
      <c r="H166" s="184">
        <v>2</v>
      </c>
      <c r="I166" s="185"/>
      <c r="J166" s="186">
        <f>ROUND(I166*H166,2)</f>
        <v>0</v>
      </c>
      <c r="K166" s="182" t="s">
        <v>21</v>
      </c>
      <c r="L166" s="41"/>
      <c r="M166" s="187" t="s">
        <v>21</v>
      </c>
      <c r="N166" s="188" t="s">
        <v>44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153</v>
      </c>
      <c r="AT166" s="191" t="s">
        <v>148</v>
      </c>
      <c r="AU166" s="191" t="s">
        <v>80</v>
      </c>
      <c r="AY166" s="19" t="s">
        <v>145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153</v>
      </c>
      <c r="BM166" s="191" t="s">
        <v>1499</v>
      </c>
    </row>
    <row r="167" spans="1:47" s="2" customFormat="1" ht="19.5">
      <c r="A167" s="36"/>
      <c r="B167" s="37"/>
      <c r="C167" s="38"/>
      <c r="D167" s="195" t="s">
        <v>693</v>
      </c>
      <c r="E167" s="38"/>
      <c r="F167" s="250" t="s">
        <v>1359</v>
      </c>
      <c r="G167" s="38"/>
      <c r="H167" s="38"/>
      <c r="I167" s="251"/>
      <c r="J167" s="38"/>
      <c r="K167" s="38"/>
      <c r="L167" s="41"/>
      <c r="M167" s="252"/>
      <c r="N167" s="253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693</v>
      </c>
      <c r="AU167" s="19" t="s">
        <v>80</v>
      </c>
    </row>
    <row r="168" spans="1:65" s="2" customFormat="1" ht="14.45" customHeight="1">
      <c r="A168" s="36"/>
      <c r="B168" s="37"/>
      <c r="C168" s="180" t="s">
        <v>660</v>
      </c>
      <c r="D168" s="180" t="s">
        <v>148</v>
      </c>
      <c r="E168" s="181" t="s">
        <v>1500</v>
      </c>
      <c r="F168" s="182" t="s">
        <v>1421</v>
      </c>
      <c r="G168" s="183" t="s">
        <v>1076</v>
      </c>
      <c r="H168" s="184">
        <v>50</v>
      </c>
      <c r="I168" s="185"/>
      <c r="J168" s="186">
        <f>ROUND(I168*H168,2)</f>
        <v>0</v>
      </c>
      <c r="K168" s="182" t="s">
        <v>21</v>
      </c>
      <c r="L168" s="41"/>
      <c r="M168" s="187" t="s">
        <v>21</v>
      </c>
      <c r="N168" s="188" t="s">
        <v>44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153</v>
      </c>
      <c r="AT168" s="191" t="s">
        <v>148</v>
      </c>
      <c r="AU168" s="191" t="s">
        <v>80</v>
      </c>
      <c r="AY168" s="19" t="s">
        <v>145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80</v>
      </c>
      <c r="BK168" s="192">
        <f>ROUND(I168*H168,2)</f>
        <v>0</v>
      </c>
      <c r="BL168" s="19" t="s">
        <v>153</v>
      </c>
      <c r="BM168" s="191" t="s">
        <v>1501</v>
      </c>
    </row>
    <row r="169" spans="1:47" s="2" customFormat="1" ht="19.5">
      <c r="A169" s="36"/>
      <c r="B169" s="37"/>
      <c r="C169" s="38"/>
      <c r="D169" s="195" t="s">
        <v>693</v>
      </c>
      <c r="E169" s="38"/>
      <c r="F169" s="250" t="s">
        <v>1359</v>
      </c>
      <c r="G169" s="38"/>
      <c r="H169" s="38"/>
      <c r="I169" s="251"/>
      <c r="J169" s="38"/>
      <c r="K169" s="38"/>
      <c r="L169" s="41"/>
      <c r="M169" s="252"/>
      <c r="N169" s="253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693</v>
      </c>
      <c r="AU169" s="19" t="s">
        <v>80</v>
      </c>
    </row>
    <row r="170" spans="1:65" s="2" customFormat="1" ht="14.45" customHeight="1">
      <c r="A170" s="36"/>
      <c r="B170" s="37"/>
      <c r="C170" s="180" t="s">
        <v>663</v>
      </c>
      <c r="D170" s="180" t="s">
        <v>148</v>
      </c>
      <c r="E170" s="181" t="s">
        <v>1502</v>
      </c>
      <c r="F170" s="182" t="s">
        <v>1424</v>
      </c>
      <c r="G170" s="183" t="s">
        <v>1076</v>
      </c>
      <c r="H170" s="184">
        <v>90</v>
      </c>
      <c r="I170" s="185"/>
      <c r="J170" s="186">
        <f>ROUND(I170*H170,2)</f>
        <v>0</v>
      </c>
      <c r="K170" s="182" t="s">
        <v>21</v>
      </c>
      <c r="L170" s="41"/>
      <c r="M170" s="187" t="s">
        <v>21</v>
      </c>
      <c r="N170" s="188" t="s">
        <v>44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153</v>
      </c>
      <c r="AT170" s="191" t="s">
        <v>148</v>
      </c>
      <c r="AU170" s="191" t="s">
        <v>80</v>
      </c>
      <c r="AY170" s="19" t="s">
        <v>145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80</v>
      </c>
      <c r="BK170" s="192">
        <f>ROUND(I170*H170,2)</f>
        <v>0</v>
      </c>
      <c r="BL170" s="19" t="s">
        <v>153</v>
      </c>
      <c r="BM170" s="191" t="s">
        <v>1503</v>
      </c>
    </row>
    <row r="171" spans="1:47" s="2" customFormat="1" ht="19.5">
      <c r="A171" s="36"/>
      <c r="B171" s="37"/>
      <c r="C171" s="38"/>
      <c r="D171" s="195" t="s">
        <v>693</v>
      </c>
      <c r="E171" s="38"/>
      <c r="F171" s="250" t="s">
        <v>1359</v>
      </c>
      <c r="G171" s="38"/>
      <c r="H171" s="38"/>
      <c r="I171" s="251"/>
      <c r="J171" s="38"/>
      <c r="K171" s="38"/>
      <c r="L171" s="41"/>
      <c r="M171" s="252"/>
      <c r="N171" s="253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693</v>
      </c>
      <c r="AU171" s="19" t="s">
        <v>80</v>
      </c>
    </row>
    <row r="172" spans="1:65" s="2" customFormat="1" ht="14.45" customHeight="1">
      <c r="A172" s="36"/>
      <c r="B172" s="37"/>
      <c r="C172" s="180" t="s">
        <v>668</v>
      </c>
      <c r="D172" s="180" t="s">
        <v>148</v>
      </c>
      <c r="E172" s="181" t="s">
        <v>1504</v>
      </c>
      <c r="F172" s="182" t="s">
        <v>1427</v>
      </c>
      <c r="G172" s="183" t="s">
        <v>1076</v>
      </c>
      <c r="H172" s="184">
        <v>25</v>
      </c>
      <c r="I172" s="185"/>
      <c r="J172" s="186">
        <f>ROUND(I172*H172,2)</f>
        <v>0</v>
      </c>
      <c r="K172" s="182" t="s">
        <v>21</v>
      </c>
      <c r="L172" s="41"/>
      <c r="M172" s="187" t="s">
        <v>21</v>
      </c>
      <c r="N172" s="188" t="s">
        <v>44</v>
      </c>
      <c r="O172" s="66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153</v>
      </c>
      <c r="AT172" s="191" t="s">
        <v>148</v>
      </c>
      <c r="AU172" s="191" t="s">
        <v>80</v>
      </c>
      <c r="AY172" s="19" t="s">
        <v>145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153</v>
      </c>
      <c r="BM172" s="191" t="s">
        <v>1505</v>
      </c>
    </row>
    <row r="173" spans="1:47" s="2" customFormat="1" ht="19.5">
      <c r="A173" s="36"/>
      <c r="B173" s="37"/>
      <c r="C173" s="38"/>
      <c r="D173" s="195" t="s">
        <v>693</v>
      </c>
      <c r="E173" s="38"/>
      <c r="F173" s="250" t="s">
        <v>1359</v>
      </c>
      <c r="G173" s="38"/>
      <c r="H173" s="38"/>
      <c r="I173" s="251"/>
      <c r="J173" s="38"/>
      <c r="K173" s="38"/>
      <c r="L173" s="41"/>
      <c r="M173" s="252"/>
      <c r="N173" s="253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693</v>
      </c>
      <c r="AU173" s="19" t="s">
        <v>80</v>
      </c>
    </row>
    <row r="174" spans="1:65" s="2" customFormat="1" ht="14.45" customHeight="1">
      <c r="A174" s="36"/>
      <c r="B174" s="37"/>
      <c r="C174" s="180" t="s">
        <v>670</v>
      </c>
      <c r="D174" s="180" t="s">
        <v>148</v>
      </c>
      <c r="E174" s="181" t="s">
        <v>1506</v>
      </c>
      <c r="F174" s="182" t="s">
        <v>1430</v>
      </c>
      <c r="G174" s="183" t="s">
        <v>1076</v>
      </c>
      <c r="H174" s="184">
        <v>78</v>
      </c>
      <c r="I174" s="185"/>
      <c r="J174" s="186">
        <f>ROUND(I174*H174,2)</f>
        <v>0</v>
      </c>
      <c r="K174" s="182" t="s">
        <v>21</v>
      </c>
      <c r="L174" s="41"/>
      <c r="M174" s="187" t="s">
        <v>21</v>
      </c>
      <c r="N174" s="188" t="s">
        <v>44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153</v>
      </c>
      <c r="AT174" s="191" t="s">
        <v>148</v>
      </c>
      <c r="AU174" s="191" t="s">
        <v>80</v>
      </c>
      <c r="AY174" s="19" t="s">
        <v>145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80</v>
      </c>
      <c r="BK174" s="192">
        <f>ROUND(I174*H174,2)</f>
        <v>0</v>
      </c>
      <c r="BL174" s="19" t="s">
        <v>153</v>
      </c>
      <c r="BM174" s="191" t="s">
        <v>1507</v>
      </c>
    </row>
    <row r="175" spans="1:47" s="2" customFormat="1" ht="19.5">
      <c r="A175" s="36"/>
      <c r="B175" s="37"/>
      <c r="C175" s="38"/>
      <c r="D175" s="195" t="s">
        <v>693</v>
      </c>
      <c r="E175" s="38"/>
      <c r="F175" s="250" t="s">
        <v>1359</v>
      </c>
      <c r="G175" s="38"/>
      <c r="H175" s="38"/>
      <c r="I175" s="251"/>
      <c r="J175" s="38"/>
      <c r="K175" s="38"/>
      <c r="L175" s="41"/>
      <c r="M175" s="252"/>
      <c r="N175" s="253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693</v>
      </c>
      <c r="AU175" s="19" t="s">
        <v>80</v>
      </c>
    </row>
    <row r="176" spans="1:65" s="2" customFormat="1" ht="14.45" customHeight="1">
      <c r="A176" s="36"/>
      <c r="B176" s="37"/>
      <c r="C176" s="180" t="s">
        <v>674</v>
      </c>
      <c r="D176" s="180" t="s">
        <v>148</v>
      </c>
      <c r="E176" s="181" t="s">
        <v>1508</v>
      </c>
      <c r="F176" s="182" t="s">
        <v>1436</v>
      </c>
      <c r="G176" s="183" t="s">
        <v>1076</v>
      </c>
      <c r="H176" s="184">
        <v>50</v>
      </c>
      <c r="I176" s="185"/>
      <c r="J176" s="186">
        <f>ROUND(I176*H176,2)</f>
        <v>0</v>
      </c>
      <c r="K176" s="182" t="s">
        <v>21</v>
      </c>
      <c r="L176" s="41"/>
      <c r="M176" s="187" t="s">
        <v>21</v>
      </c>
      <c r="N176" s="188" t="s">
        <v>44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153</v>
      </c>
      <c r="AT176" s="191" t="s">
        <v>148</v>
      </c>
      <c r="AU176" s="191" t="s">
        <v>80</v>
      </c>
      <c r="AY176" s="19" t="s">
        <v>145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80</v>
      </c>
      <c r="BK176" s="192">
        <f>ROUND(I176*H176,2)</f>
        <v>0</v>
      </c>
      <c r="BL176" s="19" t="s">
        <v>153</v>
      </c>
      <c r="BM176" s="191" t="s">
        <v>1509</v>
      </c>
    </row>
    <row r="177" spans="1:65" s="2" customFormat="1" ht="14.45" customHeight="1">
      <c r="A177" s="36"/>
      <c r="B177" s="37"/>
      <c r="C177" s="180" t="s">
        <v>679</v>
      </c>
      <c r="D177" s="180" t="s">
        <v>148</v>
      </c>
      <c r="E177" s="181" t="s">
        <v>1510</v>
      </c>
      <c r="F177" s="182" t="s">
        <v>1439</v>
      </c>
      <c r="G177" s="183" t="s">
        <v>1076</v>
      </c>
      <c r="H177" s="184">
        <v>90</v>
      </c>
      <c r="I177" s="185"/>
      <c r="J177" s="186">
        <f>ROUND(I177*H177,2)</f>
        <v>0</v>
      </c>
      <c r="K177" s="182" t="s">
        <v>21</v>
      </c>
      <c r="L177" s="41"/>
      <c r="M177" s="187" t="s">
        <v>21</v>
      </c>
      <c r="N177" s="188" t="s">
        <v>44</v>
      </c>
      <c r="O177" s="66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153</v>
      </c>
      <c r="AT177" s="191" t="s">
        <v>148</v>
      </c>
      <c r="AU177" s="191" t="s">
        <v>80</v>
      </c>
      <c r="AY177" s="19" t="s">
        <v>145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80</v>
      </c>
      <c r="BK177" s="192">
        <f>ROUND(I177*H177,2)</f>
        <v>0</v>
      </c>
      <c r="BL177" s="19" t="s">
        <v>153</v>
      </c>
      <c r="BM177" s="191" t="s">
        <v>1511</v>
      </c>
    </row>
    <row r="178" spans="1:65" s="2" customFormat="1" ht="14.45" customHeight="1">
      <c r="A178" s="36"/>
      <c r="B178" s="37"/>
      <c r="C178" s="180" t="s">
        <v>684</v>
      </c>
      <c r="D178" s="180" t="s">
        <v>148</v>
      </c>
      <c r="E178" s="181" t="s">
        <v>1512</v>
      </c>
      <c r="F178" s="182" t="s">
        <v>1442</v>
      </c>
      <c r="G178" s="183" t="s">
        <v>1076</v>
      </c>
      <c r="H178" s="184">
        <v>25</v>
      </c>
      <c r="I178" s="185"/>
      <c r="J178" s="186">
        <f>ROUND(I178*H178,2)</f>
        <v>0</v>
      </c>
      <c r="K178" s="182" t="s">
        <v>21</v>
      </c>
      <c r="L178" s="41"/>
      <c r="M178" s="187" t="s">
        <v>21</v>
      </c>
      <c r="N178" s="188" t="s">
        <v>44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153</v>
      </c>
      <c r="AT178" s="191" t="s">
        <v>148</v>
      </c>
      <c r="AU178" s="191" t="s">
        <v>80</v>
      </c>
      <c r="AY178" s="19" t="s">
        <v>145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153</v>
      </c>
      <c r="BM178" s="191" t="s">
        <v>1513</v>
      </c>
    </row>
    <row r="179" spans="1:65" s="2" customFormat="1" ht="14.45" customHeight="1">
      <c r="A179" s="36"/>
      <c r="B179" s="37"/>
      <c r="C179" s="180" t="s">
        <v>689</v>
      </c>
      <c r="D179" s="180" t="s">
        <v>148</v>
      </c>
      <c r="E179" s="181" t="s">
        <v>1514</v>
      </c>
      <c r="F179" s="182" t="s">
        <v>1445</v>
      </c>
      <c r="G179" s="183" t="s">
        <v>1076</v>
      </c>
      <c r="H179" s="184">
        <v>78</v>
      </c>
      <c r="I179" s="185"/>
      <c r="J179" s="186">
        <f>ROUND(I179*H179,2)</f>
        <v>0</v>
      </c>
      <c r="K179" s="182" t="s">
        <v>21</v>
      </c>
      <c r="L179" s="41"/>
      <c r="M179" s="187" t="s">
        <v>21</v>
      </c>
      <c r="N179" s="188" t="s">
        <v>44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153</v>
      </c>
      <c r="AT179" s="191" t="s">
        <v>148</v>
      </c>
      <c r="AU179" s="191" t="s">
        <v>80</v>
      </c>
      <c r="AY179" s="19" t="s">
        <v>145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80</v>
      </c>
      <c r="BK179" s="192">
        <f>ROUND(I179*H179,2)</f>
        <v>0</v>
      </c>
      <c r="BL179" s="19" t="s">
        <v>153</v>
      </c>
      <c r="BM179" s="191" t="s">
        <v>1515</v>
      </c>
    </row>
    <row r="180" spans="1:65" s="2" customFormat="1" ht="14.45" customHeight="1">
      <c r="A180" s="36"/>
      <c r="B180" s="37"/>
      <c r="C180" s="180" t="s">
        <v>696</v>
      </c>
      <c r="D180" s="180" t="s">
        <v>148</v>
      </c>
      <c r="E180" s="181" t="s">
        <v>1516</v>
      </c>
      <c r="F180" s="182" t="s">
        <v>1457</v>
      </c>
      <c r="G180" s="183" t="s">
        <v>1072</v>
      </c>
      <c r="H180" s="184">
        <v>3</v>
      </c>
      <c r="I180" s="185"/>
      <c r="J180" s="186">
        <f>ROUND(I180*H180,2)</f>
        <v>0</v>
      </c>
      <c r="K180" s="182" t="s">
        <v>21</v>
      </c>
      <c r="L180" s="41"/>
      <c r="M180" s="187" t="s">
        <v>21</v>
      </c>
      <c r="N180" s="188" t="s">
        <v>44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153</v>
      </c>
      <c r="AT180" s="191" t="s">
        <v>148</v>
      </c>
      <c r="AU180" s="191" t="s">
        <v>80</v>
      </c>
      <c r="AY180" s="19" t="s">
        <v>145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80</v>
      </c>
      <c r="BK180" s="192">
        <f>ROUND(I180*H180,2)</f>
        <v>0</v>
      </c>
      <c r="BL180" s="19" t="s">
        <v>153</v>
      </c>
      <c r="BM180" s="191" t="s">
        <v>1517</v>
      </c>
    </row>
    <row r="181" spans="1:47" s="2" customFormat="1" ht="19.5">
      <c r="A181" s="36"/>
      <c r="B181" s="37"/>
      <c r="C181" s="38"/>
      <c r="D181" s="195" t="s">
        <v>693</v>
      </c>
      <c r="E181" s="38"/>
      <c r="F181" s="250" t="s">
        <v>1359</v>
      </c>
      <c r="G181" s="38"/>
      <c r="H181" s="38"/>
      <c r="I181" s="251"/>
      <c r="J181" s="38"/>
      <c r="K181" s="38"/>
      <c r="L181" s="41"/>
      <c r="M181" s="252"/>
      <c r="N181" s="253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693</v>
      </c>
      <c r="AU181" s="19" t="s">
        <v>80</v>
      </c>
    </row>
    <row r="182" spans="1:65" s="2" customFormat="1" ht="14.45" customHeight="1">
      <c r="A182" s="36"/>
      <c r="B182" s="37"/>
      <c r="C182" s="180" t="s">
        <v>700</v>
      </c>
      <c r="D182" s="180" t="s">
        <v>148</v>
      </c>
      <c r="E182" s="181" t="s">
        <v>1518</v>
      </c>
      <c r="F182" s="182" t="s">
        <v>1460</v>
      </c>
      <c r="G182" s="183" t="s">
        <v>1072</v>
      </c>
      <c r="H182" s="184">
        <v>2</v>
      </c>
      <c r="I182" s="185"/>
      <c r="J182" s="186">
        <f>ROUND(I182*H182,2)</f>
        <v>0</v>
      </c>
      <c r="K182" s="182" t="s">
        <v>21</v>
      </c>
      <c r="L182" s="41"/>
      <c r="M182" s="187" t="s">
        <v>21</v>
      </c>
      <c r="N182" s="188" t="s">
        <v>44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153</v>
      </c>
      <c r="AT182" s="191" t="s">
        <v>148</v>
      </c>
      <c r="AU182" s="191" t="s">
        <v>80</v>
      </c>
      <c r="AY182" s="19" t="s">
        <v>145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80</v>
      </c>
      <c r="BK182" s="192">
        <f>ROUND(I182*H182,2)</f>
        <v>0</v>
      </c>
      <c r="BL182" s="19" t="s">
        <v>153</v>
      </c>
      <c r="BM182" s="191" t="s">
        <v>1519</v>
      </c>
    </row>
    <row r="183" spans="1:47" s="2" customFormat="1" ht="19.5">
      <c r="A183" s="36"/>
      <c r="B183" s="37"/>
      <c r="C183" s="38"/>
      <c r="D183" s="195" t="s">
        <v>693</v>
      </c>
      <c r="E183" s="38"/>
      <c r="F183" s="250" t="s">
        <v>1359</v>
      </c>
      <c r="G183" s="38"/>
      <c r="H183" s="38"/>
      <c r="I183" s="251"/>
      <c r="J183" s="38"/>
      <c r="K183" s="38"/>
      <c r="L183" s="41"/>
      <c r="M183" s="252"/>
      <c r="N183" s="253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693</v>
      </c>
      <c r="AU183" s="19" t="s">
        <v>80</v>
      </c>
    </row>
    <row r="184" spans="1:65" s="2" customFormat="1" ht="14.45" customHeight="1">
      <c r="A184" s="36"/>
      <c r="B184" s="37"/>
      <c r="C184" s="180" t="s">
        <v>706</v>
      </c>
      <c r="D184" s="180" t="s">
        <v>148</v>
      </c>
      <c r="E184" s="181" t="s">
        <v>1520</v>
      </c>
      <c r="F184" s="182" t="s">
        <v>1521</v>
      </c>
      <c r="G184" s="183" t="s">
        <v>1072</v>
      </c>
      <c r="H184" s="184">
        <v>7</v>
      </c>
      <c r="I184" s="185"/>
      <c r="J184" s="186">
        <f>ROUND(I184*H184,2)</f>
        <v>0</v>
      </c>
      <c r="K184" s="182" t="s">
        <v>21</v>
      </c>
      <c r="L184" s="41"/>
      <c r="M184" s="187" t="s">
        <v>21</v>
      </c>
      <c r="N184" s="188" t="s">
        <v>44</v>
      </c>
      <c r="O184" s="66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153</v>
      </c>
      <c r="AT184" s="191" t="s">
        <v>148</v>
      </c>
      <c r="AU184" s="191" t="s">
        <v>80</v>
      </c>
      <c r="AY184" s="19" t="s">
        <v>145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80</v>
      </c>
      <c r="BK184" s="192">
        <f>ROUND(I184*H184,2)</f>
        <v>0</v>
      </c>
      <c r="BL184" s="19" t="s">
        <v>153</v>
      </c>
      <c r="BM184" s="191" t="s">
        <v>1522</v>
      </c>
    </row>
    <row r="185" spans="1:47" s="2" customFormat="1" ht="19.5">
      <c r="A185" s="36"/>
      <c r="B185" s="37"/>
      <c r="C185" s="38"/>
      <c r="D185" s="195" t="s">
        <v>693</v>
      </c>
      <c r="E185" s="38"/>
      <c r="F185" s="250" t="s">
        <v>1359</v>
      </c>
      <c r="G185" s="38"/>
      <c r="H185" s="38"/>
      <c r="I185" s="251"/>
      <c r="J185" s="38"/>
      <c r="K185" s="38"/>
      <c r="L185" s="41"/>
      <c r="M185" s="252"/>
      <c r="N185" s="253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693</v>
      </c>
      <c r="AU185" s="19" t="s">
        <v>80</v>
      </c>
    </row>
    <row r="186" spans="1:65" s="2" customFormat="1" ht="14.45" customHeight="1">
      <c r="A186" s="36"/>
      <c r="B186" s="37"/>
      <c r="C186" s="180" t="s">
        <v>713</v>
      </c>
      <c r="D186" s="180" t="s">
        <v>148</v>
      </c>
      <c r="E186" s="181" t="s">
        <v>1523</v>
      </c>
      <c r="F186" s="182" t="s">
        <v>1466</v>
      </c>
      <c r="G186" s="183" t="s">
        <v>1072</v>
      </c>
      <c r="H186" s="184">
        <v>12</v>
      </c>
      <c r="I186" s="185"/>
      <c r="J186" s="186">
        <f>ROUND(I186*H186,2)</f>
        <v>0</v>
      </c>
      <c r="K186" s="182" t="s">
        <v>21</v>
      </c>
      <c r="L186" s="41"/>
      <c r="M186" s="187" t="s">
        <v>21</v>
      </c>
      <c r="N186" s="188" t="s">
        <v>44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153</v>
      </c>
      <c r="AT186" s="191" t="s">
        <v>148</v>
      </c>
      <c r="AU186" s="191" t="s">
        <v>80</v>
      </c>
      <c r="AY186" s="19" t="s">
        <v>145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80</v>
      </c>
      <c r="BK186" s="192">
        <f>ROUND(I186*H186,2)</f>
        <v>0</v>
      </c>
      <c r="BL186" s="19" t="s">
        <v>153</v>
      </c>
      <c r="BM186" s="191" t="s">
        <v>1524</v>
      </c>
    </row>
    <row r="187" spans="1:47" s="2" customFormat="1" ht="19.5">
      <c r="A187" s="36"/>
      <c r="B187" s="37"/>
      <c r="C187" s="38"/>
      <c r="D187" s="195" t="s">
        <v>693</v>
      </c>
      <c r="E187" s="38"/>
      <c r="F187" s="250" t="s">
        <v>1359</v>
      </c>
      <c r="G187" s="38"/>
      <c r="H187" s="38"/>
      <c r="I187" s="251"/>
      <c r="J187" s="38"/>
      <c r="K187" s="38"/>
      <c r="L187" s="41"/>
      <c r="M187" s="252"/>
      <c r="N187" s="253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693</v>
      </c>
      <c r="AU187" s="19" t="s">
        <v>80</v>
      </c>
    </row>
    <row r="188" spans="1:65" s="2" customFormat="1" ht="14.45" customHeight="1">
      <c r="A188" s="36"/>
      <c r="B188" s="37"/>
      <c r="C188" s="180" t="s">
        <v>719</v>
      </c>
      <c r="D188" s="180" t="s">
        <v>148</v>
      </c>
      <c r="E188" s="181" t="s">
        <v>1525</v>
      </c>
      <c r="F188" s="182" t="s">
        <v>1469</v>
      </c>
      <c r="G188" s="183" t="s">
        <v>850</v>
      </c>
      <c r="H188" s="184">
        <v>1</v>
      </c>
      <c r="I188" s="185"/>
      <c r="J188" s="186">
        <f aca="true" t="shared" si="30" ref="J188:J197">ROUND(I188*H188,2)</f>
        <v>0</v>
      </c>
      <c r="K188" s="182" t="s">
        <v>21</v>
      </c>
      <c r="L188" s="41"/>
      <c r="M188" s="187" t="s">
        <v>21</v>
      </c>
      <c r="N188" s="188" t="s">
        <v>44</v>
      </c>
      <c r="O188" s="66"/>
      <c r="P188" s="189">
        <f aca="true" t="shared" si="31" ref="P188:P197">O188*H188</f>
        <v>0</v>
      </c>
      <c r="Q188" s="189">
        <v>0</v>
      </c>
      <c r="R188" s="189">
        <f aca="true" t="shared" si="32" ref="R188:R197">Q188*H188</f>
        <v>0</v>
      </c>
      <c r="S188" s="189">
        <v>0</v>
      </c>
      <c r="T188" s="190">
        <f aca="true" t="shared" si="33" ref="T188:T197"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153</v>
      </c>
      <c r="AT188" s="191" t="s">
        <v>148</v>
      </c>
      <c r="AU188" s="191" t="s">
        <v>80</v>
      </c>
      <c r="AY188" s="19" t="s">
        <v>145</v>
      </c>
      <c r="BE188" s="192">
        <f aca="true" t="shared" si="34" ref="BE188:BE197">IF(N188="základní",J188,0)</f>
        <v>0</v>
      </c>
      <c r="BF188" s="192">
        <f aca="true" t="shared" si="35" ref="BF188:BF197">IF(N188="snížená",J188,0)</f>
        <v>0</v>
      </c>
      <c r="BG188" s="192">
        <f aca="true" t="shared" si="36" ref="BG188:BG197">IF(N188="zákl. přenesená",J188,0)</f>
        <v>0</v>
      </c>
      <c r="BH188" s="192">
        <f aca="true" t="shared" si="37" ref="BH188:BH197">IF(N188="sníž. přenesená",J188,0)</f>
        <v>0</v>
      </c>
      <c r="BI188" s="192">
        <f aca="true" t="shared" si="38" ref="BI188:BI197">IF(N188="nulová",J188,0)</f>
        <v>0</v>
      </c>
      <c r="BJ188" s="19" t="s">
        <v>80</v>
      </c>
      <c r="BK188" s="192">
        <f aca="true" t="shared" si="39" ref="BK188:BK197">ROUND(I188*H188,2)</f>
        <v>0</v>
      </c>
      <c r="BL188" s="19" t="s">
        <v>153</v>
      </c>
      <c r="BM188" s="191" t="s">
        <v>1526</v>
      </c>
    </row>
    <row r="189" spans="1:65" s="2" customFormat="1" ht="14.45" customHeight="1">
      <c r="A189" s="36"/>
      <c r="B189" s="37"/>
      <c r="C189" s="180" t="s">
        <v>724</v>
      </c>
      <c r="D189" s="180" t="s">
        <v>148</v>
      </c>
      <c r="E189" s="181" t="s">
        <v>1527</v>
      </c>
      <c r="F189" s="182" t="s">
        <v>1220</v>
      </c>
      <c r="G189" s="183" t="s">
        <v>850</v>
      </c>
      <c r="H189" s="184">
        <v>1</v>
      </c>
      <c r="I189" s="185"/>
      <c r="J189" s="186">
        <f t="shared" si="30"/>
        <v>0</v>
      </c>
      <c r="K189" s="182" t="s">
        <v>21</v>
      </c>
      <c r="L189" s="41"/>
      <c r="M189" s="187" t="s">
        <v>21</v>
      </c>
      <c r="N189" s="188" t="s">
        <v>44</v>
      </c>
      <c r="O189" s="66"/>
      <c r="P189" s="189">
        <f t="shared" si="31"/>
        <v>0</v>
      </c>
      <c r="Q189" s="189">
        <v>0</v>
      </c>
      <c r="R189" s="189">
        <f t="shared" si="32"/>
        <v>0</v>
      </c>
      <c r="S189" s="189">
        <v>0</v>
      </c>
      <c r="T189" s="190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153</v>
      </c>
      <c r="AT189" s="191" t="s">
        <v>148</v>
      </c>
      <c r="AU189" s="191" t="s">
        <v>80</v>
      </c>
      <c r="AY189" s="19" t="s">
        <v>145</v>
      </c>
      <c r="BE189" s="192">
        <f t="shared" si="34"/>
        <v>0</v>
      </c>
      <c r="BF189" s="192">
        <f t="shared" si="35"/>
        <v>0</v>
      </c>
      <c r="BG189" s="192">
        <f t="shared" si="36"/>
        <v>0</v>
      </c>
      <c r="BH189" s="192">
        <f t="shared" si="37"/>
        <v>0</v>
      </c>
      <c r="BI189" s="192">
        <f t="shared" si="38"/>
        <v>0</v>
      </c>
      <c r="BJ189" s="19" t="s">
        <v>80</v>
      </c>
      <c r="BK189" s="192">
        <f t="shared" si="39"/>
        <v>0</v>
      </c>
      <c r="BL189" s="19" t="s">
        <v>153</v>
      </c>
      <c r="BM189" s="191" t="s">
        <v>1528</v>
      </c>
    </row>
    <row r="190" spans="1:65" s="2" customFormat="1" ht="14.45" customHeight="1">
      <c r="A190" s="36"/>
      <c r="B190" s="37"/>
      <c r="C190" s="180" t="s">
        <v>730</v>
      </c>
      <c r="D190" s="180" t="s">
        <v>148</v>
      </c>
      <c r="E190" s="181" t="s">
        <v>1529</v>
      </c>
      <c r="F190" s="182" t="s">
        <v>1223</v>
      </c>
      <c r="G190" s="183" t="s">
        <v>850</v>
      </c>
      <c r="H190" s="184">
        <v>1</v>
      </c>
      <c r="I190" s="185"/>
      <c r="J190" s="186">
        <f t="shared" si="30"/>
        <v>0</v>
      </c>
      <c r="K190" s="182" t="s">
        <v>21</v>
      </c>
      <c r="L190" s="41"/>
      <c r="M190" s="187" t="s">
        <v>21</v>
      </c>
      <c r="N190" s="188" t="s">
        <v>44</v>
      </c>
      <c r="O190" s="66"/>
      <c r="P190" s="189">
        <f t="shared" si="31"/>
        <v>0</v>
      </c>
      <c r="Q190" s="189">
        <v>0</v>
      </c>
      <c r="R190" s="189">
        <f t="shared" si="32"/>
        <v>0</v>
      </c>
      <c r="S190" s="189">
        <v>0</v>
      </c>
      <c r="T190" s="190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153</v>
      </c>
      <c r="AT190" s="191" t="s">
        <v>148</v>
      </c>
      <c r="AU190" s="191" t="s">
        <v>80</v>
      </c>
      <c r="AY190" s="19" t="s">
        <v>145</v>
      </c>
      <c r="BE190" s="192">
        <f t="shared" si="34"/>
        <v>0</v>
      </c>
      <c r="BF190" s="192">
        <f t="shared" si="35"/>
        <v>0</v>
      </c>
      <c r="BG190" s="192">
        <f t="shared" si="36"/>
        <v>0</v>
      </c>
      <c r="BH190" s="192">
        <f t="shared" si="37"/>
        <v>0</v>
      </c>
      <c r="BI190" s="192">
        <f t="shared" si="38"/>
        <v>0</v>
      </c>
      <c r="BJ190" s="19" t="s">
        <v>80</v>
      </c>
      <c r="BK190" s="192">
        <f t="shared" si="39"/>
        <v>0</v>
      </c>
      <c r="BL190" s="19" t="s">
        <v>153</v>
      </c>
      <c r="BM190" s="191" t="s">
        <v>1530</v>
      </c>
    </row>
    <row r="191" spans="1:65" s="2" customFormat="1" ht="14.45" customHeight="1">
      <c r="A191" s="36"/>
      <c r="B191" s="37"/>
      <c r="C191" s="180" t="s">
        <v>734</v>
      </c>
      <c r="D191" s="180" t="s">
        <v>148</v>
      </c>
      <c r="E191" s="181" t="s">
        <v>1531</v>
      </c>
      <c r="F191" s="182" t="s">
        <v>547</v>
      </c>
      <c r="G191" s="183" t="s">
        <v>850</v>
      </c>
      <c r="H191" s="184">
        <v>1</v>
      </c>
      <c r="I191" s="185"/>
      <c r="J191" s="186">
        <f t="shared" si="30"/>
        <v>0</v>
      </c>
      <c r="K191" s="182" t="s">
        <v>21</v>
      </c>
      <c r="L191" s="41"/>
      <c r="M191" s="187" t="s">
        <v>21</v>
      </c>
      <c r="N191" s="188" t="s">
        <v>44</v>
      </c>
      <c r="O191" s="66"/>
      <c r="P191" s="189">
        <f t="shared" si="31"/>
        <v>0</v>
      </c>
      <c r="Q191" s="189">
        <v>0</v>
      </c>
      <c r="R191" s="189">
        <f t="shared" si="32"/>
        <v>0</v>
      </c>
      <c r="S191" s="189">
        <v>0</v>
      </c>
      <c r="T191" s="190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153</v>
      </c>
      <c r="AT191" s="191" t="s">
        <v>148</v>
      </c>
      <c r="AU191" s="191" t="s">
        <v>80</v>
      </c>
      <c r="AY191" s="19" t="s">
        <v>145</v>
      </c>
      <c r="BE191" s="192">
        <f t="shared" si="34"/>
        <v>0</v>
      </c>
      <c r="BF191" s="192">
        <f t="shared" si="35"/>
        <v>0</v>
      </c>
      <c r="BG191" s="192">
        <f t="shared" si="36"/>
        <v>0</v>
      </c>
      <c r="BH191" s="192">
        <f t="shared" si="37"/>
        <v>0</v>
      </c>
      <c r="BI191" s="192">
        <f t="shared" si="38"/>
        <v>0</v>
      </c>
      <c r="BJ191" s="19" t="s">
        <v>80</v>
      </c>
      <c r="BK191" s="192">
        <f t="shared" si="39"/>
        <v>0</v>
      </c>
      <c r="BL191" s="19" t="s">
        <v>153</v>
      </c>
      <c r="BM191" s="191" t="s">
        <v>1532</v>
      </c>
    </row>
    <row r="192" spans="1:65" s="2" customFormat="1" ht="14.45" customHeight="1">
      <c r="A192" s="36"/>
      <c r="B192" s="37"/>
      <c r="C192" s="180" t="s">
        <v>739</v>
      </c>
      <c r="D192" s="180" t="s">
        <v>148</v>
      </c>
      <c r="E192" s="181" t="s">
        <v>1533</v>
      </c>
      <c r="F192" s="182" t="s">
        <v>1228</v>
      </c>
      <c r="G192" s="183" t="s">
        <v>850</v>
      </c>
      <c r="H192" s="184">
        <v>1</v>
      </c>
      <c r="I192" s="185"/>
      <c r="J192" s="186">
        <f t="shared" si="30"/>
        <v>0</v>
      </c>
      <c r="K192" s="182" t="s">
        <v>21</v>
      </c>
      <c r="L192" s="41"/>
      <c r="M192" s="187" t="s">
        <v>21</v>
      </c>
      <c r="N192" s="188" t="s">
        <v>44</v>
      </c>
      <c r="O192" s="66"/>
      <c r="P192" s="189">
        <f t="shared" si="31"/>
        <v>0</v>
      </c>
      <c r="Q192" s="189">
        <v>0</v>
      </c>
      <c r="R192" s="189">
        <f t="shared" si="32"/>
        <v>0</v>
      </c>
      <c r="S192" s="189">
        <v>0</v>
      </c>
      <c r="T192" s="190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153</v>
      </c>
      <c r="AT192" s="191" t="s">
        <v>148</v>
      </c>
      <c r="AU192" s="191" t="s">
        <v>80</v>
      </c>
      <c r="AY192" s="19" t="s">
        <v>145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9" t="s">
        <v>80</v>
      </c>
      <c r="BK192" s="192">
        <f t="shared" si="39"/>
        <v>0</v>
      </c>
      <c r="BL192" s="19" t="s">
        <v>153</v>
      </c>
      <c r="BM192" s="191" t="s">
        <v>1534</v>
      </c>
    </row>
    <row r="193" spans="1:65" s="2" customFormat="1" ht="14.45" customHeight="1">
      <c r="A193" s="36"/>
      <c r="B193" s="37"/>
      <c r="C193" s="180" t="s">
        <v>744</v>
      </c>
      <c r="D193" s="180" t="s">
        <v>148</v>
      </c>
      <c r="E193" s="181" t="s">
        <v>1535</v>
      </c>
      <c r="F193" s="182" t="s">
        <v>1231</v>
      </c>
      <c r="G193" s="183" t="s">
        <v>850</v>
      </c>
      <c r="H193" s="184">
        <v>1</v>
      </c>
      <c r="I193" s="185"/>
      <c r="J193" s="186">
        <f t="shared" si="30"/>
        <v>0</v>
      </c>
      <c r="K193" s="182" t="s">
        <v>21</v>
      </c>
      <c r="L193" s="41"/>
      <c r="M193" s="187" t="s">
        <v>21</v>
      </c>
      <c r="N193" s="188" t="s">
        <v>44</v>
      </c>
      <c r="O193" s="66"/>
      <c r="P193" s="189">
        <f t="shared" si="31"/>
        <v>0</v>
      </c>
      <c r="Q193" s="189">
        <v>0</v>
      </c>
      <c r="R193" s="189">
        <f t="shared" si="32"/>
        <v>0</v>
      </c>
      <c r="S193" s="189">
        <v>0</v>
      </c>
      <c r="T193" s="190">
        <f t="shared" si="3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153</v>
      </c>
      <c r="AT193" s="191" t="s">
        <v>148</v>
      </c>
      <c r="AU193" s="191" t="s">
        <v>80</v>
      </c>
      <c r="AY193" s="19" t="s">
        <v>145</v>
      </c>
      <c r="BE193" s="192">
        <f t="shared" si="34"/>
        <v>0</v>
      </c>
      <c r="BF193" s="192">
        <f t="shared" si="35"/>
        <v>0</v>
      </c>
      <c r="BG193" s="192">
        <f t="shared" si="36"/>
        <v>0</v>
      </c>
      <c r="BH193" s="192">
        <f t="shared" si="37"/>
        <v>0</v>
      </c>
      <c r="BI193" s="192">
        <f t="shared" si="38"/>
        <v>0</v>
      </c>
      <c r="BJ193" s="19" t="s">
        <v>80</v>
      </c>
      <c r="BK193" s="192">
        <f t="shared" si="39"/>
        <v>0</v>
      </c>
      <c r="BL193" s="19" t="s">
        <v>153</v>
      </c>
      <c r="BM193" s="191" t="s">
        <v>1536</v>
      </c>
    </row>
    <row r="194" spans="1:65" s="2" customFormat="1" ht="14.45" customHeight="1">
      <c r="A194" s="36"/>
      <c r="B194" s="37"/>
      <c r="C194" s="180" t="s">
        <v>749</v>
      </c>
      <c r="D194" s="180" t="s">
        <v>148</v>
      </c>
      <c r="E194" s="181" t="s">
        <v>1537</v>
      </c>
      <c r="F194" s="182" t="s">
        <v>1161</v>
      </c>
      <c r="G194" s="183" t="s">
        <v>850</v>
      </c>
      <c r="H194" s="184">
        <v>1</v>
      </c>
      <c r="I194" s="185"/>
      <c r="J194" s="186">
        <f t="shared" si="30"/>
        <v>0</v>
      </c>
      <c r="K194" s="182" t="s">
        <v>21</v>
      </c>
      <c r="L194" s="41"/>
      <c r="M194" s="187" t="s">
        <v>21</v>
      </c>
      <c r="N194" s="188" t="s">
        <v>44</v>
      </c>
      <c r="O194" s="66"/>
      <c r="P194" s="189">
        <f t="shared" si="31"/>
        <v>0</v>
      </c>
      <c r="Q194" s="189">
        <v>0</v>
      </c>
      <c r="R194" s="189">
        <f t="shared" si="32"/>
        <v>0</v>
      </c>
      <c r="S194" s="189">
        <v>0</v>
      </c>
      <c r="T194" s="190">
        <f t="shared" si="3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153</v>
      </c>
      <c r="AT194" s="191" t="s">
        <v>148</v>
      </c>
      <c r="AU194" s="191" t="s">
        <v>80</v>
      </c>
      <c r="AY194" s="19" t="s">
        <v>145</v>
      </c>
      <c r="BE194" s="192">
        <f t="shared" si="34"/>
        <v>0</v>
      </c>
      <c r="BF194" s="192">
        <f t="shared" si="35"/>
        <v>0</v>
      </c>
      <c r="BG194" s="192">
        <f t="shared" si="36"/>
        <v>0</v>
      </c>
      <c r="BH194" s="192">
        <f t="shared" si="37"/>
        <v>0</v>
      </c>
      <c r="BI194" s="192">
        <f t="shared" si="38"/>
        <v>0</v>
      </c>
      <c r="BJ194" s="19" t="s">
        <v>80</v>
      </c>
      <c r="BK194" s="192">
        <f t="shared" si="39"/>
        <v>0</v>
      </c>
      <c r="BL194" s="19" t="s">
        <v>153</v>
      </c>
      <c r="BM194" s="191" t="s">
        <v>1538</v>
      </c>
    </row>
    <row r="195" spans="1:65" s="2" customFormat="1" ht="14.45" customHeight="1">
      <c r="A195" s="36"/>
      <c r="B195" s="37"/>
      <c r="C195" s="180" t="s">
        <v>754</v>
      </c>
      <c r="D195" s="180" t="s">
        <v>148</v>
      </c>
      <c r="E195" s="181" t="s">
        <v>1539</v>
      </c>
      <c r="F195" s="182" t="s">
        <v>1236</v>
      </c>
      <c r="G195" s="183" t="s">
        <v>850</v>
      </c>
      <c r="H195" s="184">
        <v>1</v>
      </c>
      <c r="I195" s="185"/>
      <c r="J195" s="186">
        <f t="shared" si="30"/>
        <v>0</v>
      </c>
      <c r="K195" s="182" t="s">
        <v>21</v>
      </c>
      <c r="L195" s="41"/>
      <c r="M195" s="187" t="s">
        <v>21</v>
      </c>
      <c r="N195" s="188" t="s">
        <v>44</v>
      </c>
      <c r="O195" s="66"/>
      <c r="P195" s="189">
        <f t="shared" si="31"/>
        <v>0</v>
      </c>
      <c r="Q195" s="189">
        <v>0</v>
      </c>
      <c r="R195" s="189">
        <f t="shared" si="32"/>
        <v>0</v>
      </c>
      <c r="S195" s="189">
        <v>0</v>
      </c>
      <c r="T195" s="190">
        <f t="shared" si="3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153</v>
      </c>
      <c r="AT195" s="191" t="s">
        <v>148</v>
      </c>
      <c r="AU195" s="191" t="s">
        <v>80</v>
      </c>
      <c r="AY195" s="19" t="s">
        <v>145</v>
      </c>
      <c r="BE195" s="192">
        <f t="shared" si="34"/>
        <v>0</v>
      </c>
      <c r="BF195" s="192">
        <f t="shared" si="35"/>
        <v>0</v>
      </c>
      <c r="BG195" s="192">
        <f t="shared" si="36"/>
        <v>0</v>
      </c>
      <c r="BH195" s="192">
        <f t="shared" si="37"/>
        <v>0</v>
      </c>
      <c r="BI195" s="192">
        <f t="shared" si="38"/>
        <v>0</v>
      </c>
      <c r="BJ195" s="19" t="s">
        <v>80</v>
      </c>
      <c r="BK195" s="192">
        <f t="shared" si="39"/>
        <v>0</v>
      </c>
      <c r="BL195" s="19" t="s">
        <v>153</v>
      </c>
      <c r="BM195" s="191" t="s">
        <v>1540</v>
      </c>
    </row>
    <row r="196" spans="1:65" s="2" customFormat="1" ht="14.45" customHeight="1">
      <c r="A196" s="36"/>
      <c r="B196" s="37"/>
      <c r="C196" s="180" t="s">
        <v>764</v>
      </c>
      <c r="D196" s="180" t="s">
        <v>148</v>
      </c>
      <c r="E196" s="181" t="s">
        <v>1541</v>
      </c>
      <c r="F196" s="182" t="s">
        <v>1402</v>
      </c>
      <c r="G196" s="183" t="s">
        <v>850</v>
      </c>
      <c r="H196" s="184">
        <v>1</v>
      </c>
      <c r="I196" s="185"/>
      <c r="J196" s="186">
        <f t="shared" si="30"/>
        <v>0</v>
      </c>
      <c r="K196" s="182" t="s">
        <v>21</v>
      </c>
      <c r="L196" s="41"/>
      <c r="M196" s="187" t="s">
        <v>21</v>
      </c>
      <c r="N196" s="188" t="s">
        <v>44</v>
      </c>
      <c r="O196" s="66"/>
      <c r="P196" s="189">
        <f t="shared" si="31"/>
        <v>0</v>
      </c>
      <c r="Q196" s="189">
        <v>0</v>
      </c>
      <c r="R196" s="189">
        <f t="shared" si="32"/>
        <v>0</v>
      </c>
      <c r="S196" s="189">
        <v>0</v>
      </c>
      <c r="T196" s="190">
        <f t="shared" si="3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153</v>
      </c>
      <c r="AT196" s="191" t="s">
        <v>148</v>
      </c>
      <c r="AU196" s="191" t="s">
        <v>80</v>
      </c>
      <c r="AY196" s="19" t="s">
        <v>145</v>
      </c>
      <c r="BE196" s="192">
        <f t="shared" si="34"/>
        <v>0</v>
      </c>
      <c r="BF196" s="192">
        <f t="shared" si="35"/>
        <v>0</v>
      </c>
      <c r="BG196" s="192">
        <f t="shared" si="36"/>
        <v>0</v>
      </c>
      <c r="BH196" s="192">
        <f t="shared" si="37"/>
        <v>0</v>
      </c>
      <c r="BI196" s="192">
        <f t="shared" si="38"/>
        <v>0</v>
      </c>
      <c r="BJ196" s="19" t="s">
        <v>80</v>
      </c>
      <c r="BK196" s="192">
        <f t="shared" si="39"/>
        <v>0</v>
      </c>
      <c r="BL196" s="19" t="s">
        <v>153</v>
      </c>
      <c r="BM196" s="191" t="s">
        <v>1542</v>
      </c>
    </row>
    <row r="197" spans="1:65" s="2" customFormat="1" ht="14.45" customHeight="1">
      <c r="A197" s="36"/>
      <c r="B197" s="37"/>
      <c r="C197" s="180" t="s">
        <v>771</v>
      </c>
      <c r="D197" s="180" t="s">
        <v>148</v>
      </c>
      <c r="E197" s="181" t="s">
        <v>1543</v>
      </c>
      <c r="F197" s="182" t="s">
        <v>1405</v>
      </c>
      <c r="G197" s="183" t="s">
        <v>850</v>
      </c>
      <c r="H197" s="184">
        <v>1</v>
      </c>
      <c r="I197" s="185"/>
      <c r="J197" s="186">
        <f t="shared" si="30"/>
        <v>0</v>
      </c>
      <c r="K197" s="182" t="s">
        <v>21</v>
      </c>
      <c r="L197" s="41"/>
      <c r="M197" s="187" t="s">
        <v>21</v>
      </c>
      <c r="N197" s="188" t="s">
        <v>44</v>
      </c>
      <c r="O197" s="66"/>
      <c r="P197" s="189">
        <f t="shared" si="31"/>
        <v>0</v>
      </c>
      <c r="Q197" s="189">
        <v>0</v>
      </c>
      <c r="R197" s="189">
        <f t="shared" si="32"/>
        <v>0</v>
      </c>
      <c r="S197" s="189">
        <v>0</v>
      </c>
      <c r="T197" s="190">
        <f t="shared" si="3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153</v>
      </c>
      <c r="AT197" s="191" t="s">
        <v>148</v>
      </c>
      <c r="AU197" s="191" t="s">
        <v>80</v>
      </c>
      <c r="AY197" s="19" t="s">
        <v>145</v>
      </c>
      <c r="BE197" s="192">
        <f t="shared" si="34"/>
        <v>0</v>
      </c>
      <c r="BF197" s="192">
        <f t="shared" si="35"/>
        <v>0</v>
      </c>
      <c r="BG197" s="192">
        <f t="shared" si="36"/>
        <v>0</v>
      </c>
      <c r="BH197" s="192">
        <f t="shared" si="37"/>
        <v>0</v>
      </c>
      <c r="BI197" s="192">
        <f t="shared" si="38"/>
        <v>0</v>
      </c>
      <c r="BJ197" s="19" t="s">
        <v>80</v>
      </c>
      <c r="BK197" s="192">
        <f t="shared" si="39"/>
        <v>0</v>
      </c>
      <c r="BL197" s="19" t="s">
        <v>153</v>
      </c>
      <c r="BM197" s="191" t="s">
        <v>1544</v>
      </c>
    </row>
    <row r="198" spans="1:47" s="2" customFormat="1" ht="19.5">
      <c r="A198" s="36"/>
      <c r="B198" s="37"/>
      <c r="C198" s="38"/>
      <c r="D198" s="195" t="s">
        <v>693</v>
      </c>
      <c r="E198" s="38"/>
      <c r="F198" s="250" t="s">
        <v>1545</v>
      </c>
      <c r="G198" s="38"/>
      <c r="H198" s="38"/>
      <c r="I198" s="251"/>
      <c r="J198" s="38"/>
      <c r="K198" s="38"/>
      <c r="L198" s="41"/>
      <c r="M198" s="259"/>
      <c r="N198" s="260"/>
      <c r="O198" s="256"/>
      <c r="P198" s="256"/>
      <c r="Q198" s="256"/>
      <c r="R198" s="256"/>
      <c r="S198" s="256"/>
      <c r="T198" s="261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693</v>
      </c>
      <c r="AU198" s="19" t="s">
        <v>80</v>
      </c>
    </row>
    <row r="199" spans="1:31" s="2" customFormat="1" ht="6.95" customHeight="1">
      <c r="A199" s="36"/>
      <c r="B199" s="49"/>
      <c r="C199" s="50"/>
      <c r="D199" s="50"/>
      <c r="E199" s="50"/>
      <c r="F199" s="50"/>
      <c r="G199" s="50"/>
      <c r="H199" s="50"/>
      <c r="I199" s="50"/>
      <c r="J199" s="50"/>
      <c r="K199" s="50"/>
      <c r="L199" s="41"/>
      <c r="M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</row>
  </sheetData>
  <sheetProtection algorithmName="SHA-512" hashValue="lIAIEpIqb2N4WNYAPRCULvpVYcAeKOvzlGmSYNzfDKaHc6KTXAcTCJCyYhpzOFWku6ezxaUWByY4GnX2hYRmjA==" saltValue="5cYWNqSmfHHjJry9PZvv5P6QYm8OYmYnCg2l89VcVP4qPX5Y+DmsKTjKMYSJRs6wMrcs9wYwV88fenSzIUjiKA==" spinCount="100000" sheet="1" objects="1" scenarios="1" formatColumns="0" formatRows="0" autoFilter="0"/>
  <autoFilter ref="C87:K198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4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108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112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7" t="str">
        <f>'Rekapitulace stavby'!K6</f>
        <v>Snížení energetické náročnosti průmyslového objektu, Hala 2, parc.č. 2119/11 a 2119/12 k.ú.Chomutov</v>
      </c>
      <c r="F7" s="388"/>
      <c r="G7" s="388"/>
      <c r="H7" s="388"/>
      <c r="L7" s="22"/>
    </row>
    <row r="8" spans="2:12" s="1" customFormat="1" ht="12" customHeight="1">
      <c r="B8" s="22"/>
      <c r="D8" s="114" t="s">
        <v>113</v>
      </c>
      <c r="L8" s="22"/>
    </row>
    <row r="9" spans="1:31" s="2" customFormat="1" ht="16.5" customHeight="1">
      <c r="A9" s="36"/>
      <c r="B9" s="41"/>
      <c r="C9" s="36"/>
      <c r="D9" s="36"/>
      <c r="E9" s="387" t="s">
        <v>114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115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0" t="s">
        <v>1546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17. 8. 2020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">
        <v>21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21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37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3" t="s">
        <v>38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39</v>
      </c>
      <c r="E32" s="36"/>
      <c r="F32" s="36"/>
      <c r="G32" s="36"/>
      <c r="H32" s="36"/>
      <c r="I32" s="36"/>
      <c r="J32" s="122">
        <f>ROUND(J94,2)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41</v>
      </c>
      <c r="G34" s="36"/>
      <c r="H34" s="36"/>
      <c r="I34" s="123" t="s">
        <v>40</v>
      </c>
      <c r="J34" s="123" t="s">
        <v>42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43</v>
      </c>
      <c r="E35" s="114" t="s">
        <v>44</v>
      </c>
      <c r="F35" s="125">
        <f>ROUND((SUM(BE94:BE438)),2)</f>
        <v>0</v>
      </c>
      <c r="G35" s="36"/>
      <c r="H35" s="36"/>
      <c r="I35" s="126">
        <v>0.21</v>
      </c>
      <c r="J35" s="125">
        <f>ROUND(((SUM(BE94:BE438))*I35),2)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45</v>
      </c>
      <c r="F36" s="125">
        <f>ROUND((SUM(BF94:BF438)),2)</f>
        <v>0</v>
      </c>
      <c r="G36" s="36"/>
      <c r="H36" s="36"/>
      <c r="I36" s="126">
        <v>0.15</v>
      </c>
      <c r="J36" s="125">
        <f>ROUND(((SUM(BF94:BF438))*I36),2)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46</v>
      </c>
      <c r="F37" s="125">
        <f>ROUND((SUM(BG94:BG438)),2)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47</v>
      </c>
      <c r="F38" s="125">
        <f>ROUND((SUM(BH94:BH438)),2)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48</v>
      </c>
      <c r="F39" s="125">
        <f>ROUND((SUM(BI94:BI438)),2)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4" t="str">
        <f>E7</f>
        <v>Snížení energetické náročnosti průmyslového objektu, Hala 2, parc.č. 2119/11 a 2119/12 k.ú.Chomutov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4" t="s">
        <v>114</v>
      </c>
      <c r="F52" s="396"/>
      <c r="G52" s="396"/>
      <c r="H52" s="396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115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8" t="str">
        <f>E11</f>
        <v>01.8 - Elektroinstalace</v>
      </c>
      <c r="F54" s="396"/>
      <c r="G54" s="396"/>
      <c r="H54" s="396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parc.č. 2119/11 a 2119/12 k.ú.Chomutov</v>
      </c>
      <c r="G56" s="38"/>
      <c r="H56" s="38"/>
      <c r="I56" s="31" t="s">
        <v>24</v>
      </c>
      <c r="J56" s="61" t="str">
        <f>IF(J14="","",J14)</f>
        <v>17. 8. 2020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RT steel s.r.o.</v>
      </c>
      <c r="G58" s="38"/>
      <c r="H58" s="38"/>
      <c r="I58" s="31" t="s">
        <v>32</v>
      </c>
      <c r="J58" s="34" t="str">
        <f>E23</f>
        <v>KAP ATELIER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71</v>
      </c>
      <c r="D63" s="38"/>
      <c r="E63" s="38"/>
      <c r="F63" s="38"/>
      <c r="G63" s="38"/>
      <c r="H63" s="38"/>
      <c r="I63" s="38"/>
      <c r="J63" s="79">
        <f>J94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1547</v>
      </c>
      <c r="E64" s="145"/>
      <c r="F64" s="145"/>
      <c r="G64" s="145"/>
      <c r="H64" s="145"/>
      <c r="I64" s="145"/>
      <c r="J64" s="146">
        <f>J95</f>
        <v>0</v>
      </c>
      <c r="K64" s="143"/>
      <c r="L64" s="147"/>
    </row>
    <row r="65" spans="2:12" s="9" customFormat="1" ht="24.95" customHeight="1">
      <c r="B65" s="142"/>
      <c r="C65" s="143"/>
      <c r="D65" s="144" t="s">
        <v>1548</v>
      </c>
      <c r="E65" s="145"/>
      <c r="F65" s="145"/>
      <c r="G65" s="145"/>
      <c r="H65" s="145"/>
      <c r="I65" s="145"/>
      <c r="J65" s="146">
        <f>J160</f>
        <v>0</v>
      </c>
      <c r="K65" s="143"/>
      <c r="L65" s="147"/>
    </row>
    <row r="66" spans="2:12" s="9" customFormat="1" ht="24.95" customHeight="1">
      <c r="B66" s="142"/>
      <c r="C66" s="143"/>
      <c r="D66" s="144" t="s">
        <v>1549</v>
      </c>
      <c r="E66" s="145"/>
      <c r="F66" s="145"/>
      <c r="G66" s="145"/>
      <c r="H66" s="145"/>
      <c r="I66" s="145"/>
      <c r="J66" s="146">
        <f>J293</f>
        <v>0</v>
      </c>
      <c r="K66" s="143"/>
      <c r="L66" s="147"/>
    </row>
    <row r="67" spans="2:12" s="9" customFormat="1" ht="24.95" customHeight="1">
      <c r="B67" s="142"/>
      <c r="C67" s="143"/>
      <c r="D67" s="144" t="s">
        <v>1550</v>
      </c>
      <c r="E67" s="145"/>
      <c r="F67" s="145"/>
      <c r="G67" s="145"/>
      <c r="H67" s="145"/>
      <c r="I67" s="145"/>
      <c r="J67" s="146">
        <f>J298</f>
        <v>0</v>
      </c>
      <c r="K67" s="143"/>
      <c r="L67" s="147"/>
    </row>
    <row r="68" spans="2:12" s="9" customFormat="1" ht="24.95" customHeight="1">
      <c r="B68" s="142"/>
      <c r="C68" s="143"/>
      <c r="D68" s="144" t="s">
        <v>1551</v>
      </c>
      <c r="E68" s="145"/>
      <c r="F68" s="145"/>
      <c r="G68" s="145"/>
      <c r="H68" s="145"/>
      <c r="I68" s="145"/>
      <c r="J68" s="146">
        <f>J400</f>
        <v>0</v>
      </c>
      <c r="K68" s="143"/>
      <c r="L68" s="147"/>
    </row>
    <row r="69" spans="2:12" s="9" customFormat="1" ht="24.95" customHeight="1">
      <c r="B69" s="142"/>
      <c r="C69" s="143"/>
      <c r="D69" s="144" t="s">
        <v>1552</v>
      </c>
      <c r="E69" s="145"/>
      <c r="F69" s="145"/>
      <c r="G69" s="145"/>
      <c r="H69" s="145"/>
      <c r="I69" s="145"/>
      <c r="J69" s="146">
        <f>J407</f>
        <v>0</v>
      </c>
      <c r="K69" s="143"/>
      <c r="L69" s="147"/>
    </row>
    <row r="70" spans="2:12" s="9" customFormat="1" ht="24.95" customHeight="1">
      <c r="B70" s="142"/>
      <c r="C70" s="143"/>
      <c r="D70" s="144" t="s">
        <v>1553</v>
      </c>
      <c r="E70" s="145"/>
      <c r="F70" s="145"/>
      <c r="G70" s="145"/>
      <c r="H70" s="145"/>
      <c r="I70" s="145"/>
      <c r="J70" s="146">
        <f>J422</f>
        <v>0</v>
      </c>
      <c r="K70" s="143"/>
      <c r="L70" s="147"/>
    </row>
    <row r="71" spans="2:12" s="9" customFormat="1" ht="24.95" customHeight="1">
      <c r="B71" s="142"/>
      <c r="C71" s="143"/>
      <c r="D71" s="144" t="s">
        <v>1554</v>
      </c>
      <c r="E71" s="145"/>
      <c r="F71" s="145"/>
      <c r="G71" s="145"/>
      <c r="H71" s="145"/>
      <c r="I71" s="145"/>
      <c r="J71" s="146">
        <f>J424</f>
        <v>0</v>
      </c>
      <c r="K71" s="143"/>
      <c r="L71" s="147"/>
    </row>
    <row r="72" spans="2:12" s="9" customFormat="1" ht="24.95" customHeight="1">
      <c r="B72" s="142"/>
      <c r="C72" s="143"/>
      <c r="D72" s="144" t="s">
        <v>1555</v>
      </c>
      <c r="E72" s="145"/>
      <c r="F72" s="145"/>
      <c r="G72" s="145"/>
      <c r="H72" s="145"/>
      <c r="I72" s="145"/>
      <c r="J72" s="146">
        <f>J428</f>
        <v>0</v>
      </c>
      <c r="K72" s="143"/>
      <c r="L72" s="147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130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94" t="str">
        <f>E7</f>
        <v>Snížení energetické náročnosti průmyslového objektu, Hala 2, parc.č. 2119/11 a 2119/12 k.ú.Chomutov</v>
      </c>
      <c r="F82" s="395"/>
      <c r="G82" s="395"/>
      <c r="H82" s="395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113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4" t="s">
        <v>114</v>
      </c>
      <c r="F84" s="396"/>
      <c r="G84" s="396"/>
      <c r="H84" s="396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115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8" t="str">
        <f>E11</f>
        <v>01.8 - Elektroinstalace</v>
      </c>
      <c r="F86" s="396"/>
      <c r="G86" s="396"/>
      <c r="H86" s="396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22</v>
      </c>
      <c r="D88" s="38"/>
      <c r="E88" s="38"/>
      <c r="F88" s="29" t="str">
        <f>F14</f>
        <v>parc.č. 2119/11 a 2119/12 k.ú.Chomutov</v>
      </c>
      <c r="G88" s="38"/>
      <c r="H88" s="38"/>
      <c r="I88" s="31" t="s">
        <v>24</v>
      </c>
      <c r="J88" s="61" t="str">
        <f>IF(J14="","",J14)</f>
        <v>17. 8. 2020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5.7" customHeight="1">
      <c r="A90" s="36"/>
      <c r="B90" s="37"/>
      <c r="C90" s="31" t="s">
        <v>26</v>
      </c>
      <c r="D90" s="38"/>
      <c r="E90" s="38"/>
      <c r="F90" s="29" t="str">
        <f>E17</f>
        <v>RT steel s.r.o.</v>
      </c>
      <c r="G90" s="38"/>
      <c r="H90" s="38"/>
      <c r="I90" s="31" t="s">
        <v>32</v>
      </c>
      <c r="J90" s="34" t="str">
        <f>E23</f>
        <v>KAP ATELIER s.r.o.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30</v>
      </c>
      <c r="D91" s="38"/>
      <c r="E91" s="38"/>
      <c r="F91" s="29" t="str">
        <f>IF(E20="","",E20)</f>
        <v>Vyplň údaj</v>
      </c>
      <c r="G91" s="38"/>
      <c r="H91" s="38"/>
      <c r="I91" s="31" t="s">
        <v>35</v>
      </c>
      <c r="J91" s="34" t="str">
        <f>E26</f>
        <v xml:space="preserve"> 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131</v>
      </c>
      <c r="D93" s="156" t="s">
        <v>58</v>
      </c>
      <c r="E93" s="156" t="s">
        <v>54</v>
      </c>
      <c r="F93" s="156" t="s">
        <v>55</v>
      </c>
      <c r="G93" s="156" t="s">
        <v>132</v>
      </c>
      <c r="H93" s="156" t="s">
        <v>133</v>
      </c>
      <c r="I93" s="156" t="s">
        <v>134</v>
      </c>
      <c r="J93" s="156" t="s">
        <v>119</v>
      </c>
      <c r="K93" s="157" t="s">
        <v>135</v>
      </c>
      <c r="L93" s="158"/>
      <c r="M93" s="70" t="s">
        <v>21</v>
      </c>
      <c r="N93" s="71" t="s">
        <v>43</v>
      </c>
      <c r="O93" s="71" t="s">
        <v>136</v>
      </c>
      <c r="P93" s="71" t="s">
        <v>137</v>
      </c>
      <c r="Q93" s="71" t="s">
        <v>138</v>
      </c>
      <c r="R93" s="71" t="s">
        <v>139</v>
      </c>
      <c r="S93" s="71" t="s">
        <v>140</v>
      </c>
      <c r="T93" s="72" t="s">
        <v>141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9" customHeight="1">
      <c r="A94" s="36"/>
      <c r="B94" s="37"/>
      <c r="C94" s="77" t="s">
        <v>142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P95+P160+P293+P298+P400+P407+P422+P424+P428</f>
        <v>0</v>
      </c>
      <c r="Q94" s="74"/>
      <c r="R94" s="161">
        <f>R95+R160+R293+R298+R400+R407+R422+R424+R428</f>
        <v>0</v>
      </c>
      <c r="S94" s="74"/>
      <c r="T94" s="162">
        <f>T95+T160+T293+T298+T400+T407+T422+T424+T428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120</v>
      </c>
      <c r="BK94" s="163">
        <f>BK95+BK160+BK293+BK298+BK400+BK407+BK422+BK424+BK428</f>
        <v>0</v>
      </c>
    </row>
    <row r="95" spans="2:63" s="12" customFormat="1" ht="25.9" customHeight="1">
      <c r="B95" s="164"/>
      <c r="C95" s="165"/>
      <c r="D95" s="166" t="s">
        <v>72</v>
      </c>
      <c r="E95" s="167" t="s">
        <v>1062</v>
      </c>
      <c r="F95" s="167" t="s">
        <v>1556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SUM(P96:P159)</f>
        <v>0</v>
      </c>
      <c r="Q95" s="172"/>
      <c r="R95" s="173">
        <f>SUM(R96:R159)</f>
        <v>0</v>
      </c>
      <c r="S95" s="172"/>
      <c r="T95" s="174">
        <f>SUM(T96:T159)</f>
        <v>0</v>
      </c>
      <c r="AR95" s="175" t="s">
        <v>80</v>
      </c>
      <c r="AT95" s="176" t="s">
        <v>72</v>
      </c>
      <c r="AU95" s="176" t="s">
        <v>73</v>
      </c>
      <c r="AY95" s="175" t="s">
        <v>145</v>
      </c>
      <c r="BK95" s="177">
        <f>SUM(BK96:BK159)</f>
        <v>0</v>
      </c>
    </row>
    <row r="96" spans="1:65" s="2" customFormat="1" ht="14.45" customHeight="1">
      <c r="A96" s="36"/>
      <c r="B96" s="37"/>
      <c r="C96" s="180" t="s">
        <v>80</v>
      </c>
      <c r="D96" s="180" t="s">
        <v>148</v>
      </c>
      <c r="E96" s="181" t="s">
        <v>1557</v>
      </c>
      <c r="F96" s="182" t="s">
        <v>1558</v>
      </c>
      <c r="G96" s="183" t="s">
        <v>1072</v>
      </c>
      <c r="H96" s="184">
        <v>9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44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153</v>
      </c>
      <c r="AT96" s="191" t="s">
        <v>148</v>
      </c>
      <c r="AU96" s="191" t="s">
        <v>80</v>
      </c>
      <c r="AY96" s="19" t="s">
        <v>145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153</v>
      </c>
      <c r="BM96" s="191" t="s">
        <v>1559</v>
      </c>
    </row>
    <row r="97" spans="1:47" s="2" customFormat="1" ht="19.5">
      <c r="A97" s="36"/>
      <c r="B97" s="37"/>
      <c r="C97" s="38"/>
      <c r="D97" s="195" t="s">
        <v>693</v>
      </c>
      <c r="E97" s="38"/>
      <c r="F97" s="250" t="s">
        <v>1185</v>
      </c>
      <c r="G97" s="38"/>
      <c r="H97" s="38"/>
      <c r="I97" s="251"/>
      <c r="J97" s="38"/>
      <c r="K97" s="38"/>
      <c r="L97" s="41"/>
      <c r="M97" s="252"/>
      <c r="N97" s="253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693</v>
      </c>
      <c r="AU97" s="19" t="s">
        <v>80</v>
      </c>
    </row>
    <row r="98" spans="1:65" s="2" customFormat="1" ht="14.45" customHeight="1">
      <c r="A98" s="36"/>
      <c r="B98" s="37"/>
      <c r="C98" s="180" t="s">
        <v>82</v>
      </c>
      <c r="D98" s="180" t="s">
        <v>148</v>
      </c>
      <c r="E98" s="181" t="s">
        <v>1560</v>
      </c>
      <c r="F98" s="182" t="s">
        <v>1561</v>
      </c>
      <c r="G98" s="183" t="s">
        <v>1072</v>
      </c>
      <c r="H98" s="184">
        <v>5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44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153</v>
      </c>
      <c r="AT98" s="191" t="s">
        <v>148</v>
      </c>
      <c r="AU98" s="191" t="s">
        <v>80</v>
      </c>
      <c r="AY98" s="19" t="s">
        <v>145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153</v>
      </c>
      <c r="BM98" s="191" t="s">
        <v>1562</v>
      </c>
    </row>
    <row r="99" spans="1:47" s="2" customFormat="1" ht="19.5">
      <c r="A99" s="36"/>
      <c r="B99" s="37"/>
      <c r="C99" s="38"/>
      <c r="D99" s="195" t="s">
        <v>693</v>
      </c>
      <c r="E99" s="38"/>
      <c r="F99" s="250" t="s">
        <v>1185</v>
      </c>
      <c r="G99" s="38"/>
      <c r="H99" s="38"/>
      <c r="I99" s="251"/>
      <c r="J99" s="38"/>
      <c r="K99" s="38"/>
      <c r="L99" s="41"/>
      <c r="M99" s="252"/>
      <c r="N99" s="253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693</v>
      </c>
      <c r="AU99" s="19" t="s">
        <v>80</v>
      </c>
    </row>
    <row r="100" spans="1:65" s="2" customFormat="1" ht="14.45" customHeight="1">
      <c r="A100" s="36"/>
      <c r="B100" s="37"/>
      <c r="C100" s="180" t="s">
        <v>162</v>
      </c>
      <c r="D100" s="180" t="s">
        <v>148</v>
      </c>
      <c r="E100" s="181" t="s">
        <v>1563</v>
      </c>
      <c r="F100" s="182" t="s">
        <v>1564</v>
      </c>
      <c r="G100" s="183" t="s">
        <v>1072</v>
      </c>
      <c r="H100" s="184">
        <v>34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44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153</v>
      </c>
      <c r="AT100" s="191" t="s">
        <v>148</v>
      </c>
      <c r="AU100" s="191" t="s">
        <v>80</v>
      </c>
      <c r="AY100" s="19" t="s">
        <v>145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153</v>
      </c>
      <c r="BM100" s="191" t="s">
        <v>1565</v>
      </c>
    </row>
    <row r="101" spans="1:47" s="2" customFormat="1" ht="19.5">
      <c r="A101" s="36"/>
      <c r="B101" s="37"/>
      <c r="C101" s="38"/>
      <c r="D101" s="195" t="s">
        <v>693</v>
      </c>
      <c r="E101" s="38"/>
      <c r="F101" s="250" t="s">
        <v>1185</v>
      </c>
      <c r="G101" s="38"/>
      <c r="H101" s="38"/>
      <c r="I101" s="251"/>
      <c r="J101" s="38"/>
      <c r="K101" s="38"/>
      <c r="L101" s="41"/>
      <c r="M101" s="252"/>
      <c r="N101" s="253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693</v>
      </c>
      <c r="AU101" s="19" t="s">
        <v>80</v>
      </c>
    </row>
    <row r="102" spans="1:65" s="2" customFormat="1" ht="14.45" customHeight="1">
      <c r="A102" s="36"/>
      <c r="B102" s="37"/>
      <c r="C102" s="180" t="s">
        <v>153</v>
      </c>
      <c r="D102" s="180" t="s">
        <v>148</v>
      </c>
      <c r="E102" s="181" t="s">
        <v>1566</v>
      </c>
      <c r="F102" s="182" t="s">
        <v>1567</v>
      </c>
      <c r="G102" s="183" t="s">
        <v>1072</v>
      </c>
      <c r="H102" s="184">
        <v>1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44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153</v>
      </c>
      <c r="AT102" s="191" t="s">
        <v>148</v>
      </c>
      <c r="AU102" s="191" t="s">
        <v>80</v>
      </c>
      <c r="AY102" s="19" t="s">
        <v>145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153</v>
      </c>
      <c r="BM102" s="191" t="s">
        <v>1568</v>
      </c>
    </row>
    <row r="103" spans="1:47" s="2" customFormat="1" ht="19.5">
      <c r="A103" s="36"/>
      <c r="B103" s="37"/>
      <c r="C103" s="38"/>
      <c r="D103" s="195" t="s">
        <v>693</v>
      </c>
      <c r="E103" s="38"/>
      <c r="F103" s="250" t="s">
        <v>1185</v>
      </c>
      <c r="G103" s="38"/>
      <c r="H103" s="38"/>
      <c r="I103" s="251"/>
      <c r="J103" s="38"/>
      <c r="K103" s="38"/>
      <c r="L103" s="41"/>
      <c r="M103" s="252"/>
      <c r="N103" s="253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693</v>
      </c>
      <c r="AU103" s="19" t="s">
        <v>80</v>
      </c>
    </row>
    <row r="104" spans="1:65" s="2" customFormat="1" ht="14.45" customHeight="1">
      <c r="A104" s="36"/>
      <c r="B104" s="37"/>
      <c r="C104" s="180" t="s">
        <v>170</v>
      </c>
      <c r="D104" s="180" t="s">
        <v>148</v>
      </c>
      <c r="E104" s="181" t="s">
        <v>1569</v>
      </c>
      <c r="F104" s="182" t="s">
        <v>1570</v>
      </c>
      <c r="G104" s="183" t="s">
        <v>1072</v>
      </c>
      <c r="H104" s="184">
        <v>2</v>
      </c>
      <c r="I104" s="185"/>
      <c r="J104" s="186">
        <f>ROUND(I104*H104,2)</f>
        <v>0</v>
      </c>
      <c r="K104" s="182" t="s">
        <v>21</v>
      </c>
      <c r="L104" s="41"/>
      <c r="M104" s="187" t="s">
        <v>21</v>
      </c>
      <c r="N104" s="188" t="s">
        <v>44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153</v>
      </c>
      <c r="AT104" s="191" t="s">
        <v>148</v>
      </c>
      <c r="AU104" s="191" t="s">
        <v>80</v>
      </c>
      <c r="AY104" s="19" t="s">
        <v>145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153</v>
      </c>
      <c r="BM104" s="191" t="s">
        <v>1571</v>
      </c>
    </row>
    <row r="105" spans="1:47" s="2" customFormat="1" ht="19.5">
      <c r="A105" s="36"/>
      <c r="B105" s="37"/>
      <c r="C105" s="38"/>
      <c r="D105" s="195" t="s">
        <v>693</v>
      </c>
      <c r="E105" s="38"/>
      <c r="F105" s="250" t="s">
        <v>1185</v>
      </c>
      <c r="G105" s="38"/>
      <c r="H105" s="38"/>
      <c r="I105" s="251"/>
      <c r="J105" s="38"/>
      <c r="K105" s="38"/>
      <c r="L105" s="41"/>
      <c r="M105" s="252"/>
      <c r="N105" s="253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693</v>
      </c>
      <c r="AU105" s="19" t="s">
        <v>80</v>
      </c>
    </row>
    <row r="106" spans="1:65" s="2" customFormat="1" ht="14.45" customHeight="1">
      <c r="A106" s="36"/>
      <c r="B106" s="37"/>
      <c r="C106" s="180" t="s">
        <v>186</v>
      </c>
      <c r="D106" s="180" t="s">
        <v>148</v>
      </c>
      <c r="E106" s="181" t="s">
        <v>1572</v>
      </c>
      <c r="F106" s="182" t="s">
        <v>1573</v>
      </c>
      <c r="G106" s="183" t="s">
        <v>1072</v>
      </c>
      <c r="H106" s="184">
        <v>1</v>
      </c>
      <c r="I106" s="185"/>
      <c r="J106" s="186">
        <f>ROUND(I106*H106,2)</f>
        <v>0</v>
      </c>
      <c r="K106" s="182" t="s">
        <v>21</v>
      </c>
      <c r="L106" s="41"/>
      <c r="M106" s="187" t="s">
        <v>21</v>
      </c>
      <c r="N106" s="188" t="s">
        <v>44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153</v>
      </c>
      <c r="AT106" s="191" t="s">
        <v>148</v>
      </c>
      <c r="AU106" s="191" t="s">
        <v>80</v>
      </c>
      <c r="AY106" s="19" t="s">
        <v>145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153</v>
      </c>
      <c r="BM106" s="191" t="s">
        <v>1574</v>
      </c>
    </row>
    <row r="107" spans="1:47" s="2" customFormat="1" ht="19.5">
      <c r="A107" s="36"/>
      <c r="B107" s="37"/>
      <c r="C107" s="38"/>
      <c r="D107" s="195" t="s">
        <v>693</v>
      </c>
      <c r="E107" s="38"/>
      <c r="F107" s="250" t="s">
        <v>1185</v>
      </c>
      <c r="G107" s="38"/>
      <c r="H107" s="38"/>
      <c r="I107" s="251"/>
      <c r="J107" s="38"/>
      <c r="K107" s="38"/>
      <c r="L107" s="41"/>
      <c r="M107" s="252"/>
      <c r="N107" s="253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693</v>
      </c>
      <c r="AU107" s="19" t="s">
        <v>80</v>
      </c>
    </row>
    <row r="108" spans="1:65" s="2" customFormat="1" ht="14.45" customHeight="1">
      <c r="A108" s="36"/>
      <c r="B108" s="37"/>
      <c r="C108" s="180" t="s">
        <v>193</v>
      </c>
      <c r="D108" s="180" t="s">
        <v>148</v>
      </c>
      <c r="E108" s="181" t="s">
        <v>1575</v>
      </c>
      <c r="F108" s="182" t="s">
        <v>1576</v>
      </c>
      <c r="G108" s="183" t="s">
        <v>1072</v>
      </c>
      <c r="H108" s="184">
        <v>40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44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153</v>
      </c>
      <c r="AT108" s="191" t="s">
        <v>148</v>
      </c>
      <c r="AU108" s="191" t="s">
        <v>80</v>
      </c>
      <c r="AY108" s="19" t="s">
        <v>145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153</v>
      </c>
      <c r="BM108" s="191" t="s">
        <v>1577</v>
      </c>
    </row>
    <row r="109" spans="1:47" s="2" customFormat="1" ht="19.5">
      <c r="A109" s="36"/>
      <c r="B109" s="37"/>
      <c r="C109" s="38"/>
      <c r="D109" s="195" t="s">
        <v>693</v>
      </c>
      <c r="E109" s="38"/>
      <c r="F109" s="250" t="s">
        <v>1185</v>
      </c>
      <c r="G109" s="38"/>
      <c r="H109" s="38"/>
      <c r="I109" s="251"/>
      <c r="J109" s="38"/>
      <c r="K109" s="38"/>
      <c r="L109" s="41"/>
      <c r="M109" s="252"/>
      <c r="N109" s="253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693</v>
      </c>
      <c r="AU109" s="19" t="s">
        <v>80</v>
      </c>
    </row>
    <row r="110" spans="1:65" s="2" customFormat="1" ht="14.45" customHeight="1">
      <c r="A110" s="36"/>
      <c r="B110" s="37"/>
      <c r="C110" s="180" t="s">
        <v>200</v>
      </c>
      <c r="D110" s="180" t="s">
        <v>148</v>
      </c>
      <c r="E110" s="181" t="s">
        <v>1578</v>
      </c>
      <c r="F110" s="182" t="s">
        <v>1579</v>
      </c>
      <c r="G110" s="183" t="s">
        <v>1072</v>
      </c>
      <c r="H110" s="184">
        <v>24</v>
      </c>
      <c r="I110" s="185"/>
      <c r="J110" s="186">
        <f>ROUND(I110*H110,2)</f>
        <v>0</v>
      </c>
      <c r="K110" s="182" t="s">
        <v>21</v>
      </c>
      <c r="L110" s="41"/>
      <c r="M110" s="187" t="s">
        <v>21</v>
      </c>
      <c r="N110" s="188" t="s">
        <v>44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153</v>
      </c>
      <c r="AT110" s="191" t="s">
        <v>148</v>
      </c>
      <c r="AU110" s="191" t="s">
        <v>80</v>
      </c>
      <c r="AY110" s="19" t="s">
        <v>145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153</v>
      </c>
      <c r="BM110" s="191" t="s">
        <v>1580</v>
      </c>
    </row>
    <row r="111" spans="1:47" s="2" customFormat="1" ht="19.5">
      <c r="A111" s="36"/>
      <c r="B111" s="37"/>
      <c r="C111" s="38"/>
      <c r="D111" s="195" t="s">
        <v>693</v>
      </c>
      <c r="E111" s="38"/>
      <c r="F111" s="250" t="s">
        <v>1185</v>
      </c>
      <c r="G111" s="38"/>
      <c r="H111" s="38"/>
      <c r="I111" s="251"/>
      <c r="J111" s="38"/>
      <c r="K111" s="38"/>
      <c r="L111" s="41"/>
      <c r="M111" s="252"/>
      <c r="N111" s="253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693</v>
      </c>
      <c r="AU111" s="19" t="s">
        <v>80</v>
      </c>
    </row>
    <row r="112" spans="1:65" s="2" customFormat="1" ht="14.45" customHeight="1">
      <c r="A112" s="36"/>
      <c r="B112" s="37"/>
      <c r="C112" s="180" t="s">
        <v>146</v>
      </c>
      <c r="D112" s="180" t="s">
        <v>148</v>
      </c>
      <c r="E112" s="181" t="s">
        <v>1581</v>
      </c>
      <c r="F112" s="182" t="s">
        <v>1582</v>
      </c>
      <c r="G112" s="183" t="s">
        <v>1072</v>
      </c>
      <c r="H112" s="184">
        <v>10</v>
      </c>
      <c r="I112" s="185"/>
      <c r="J112" s="186">
        <f>ROUND(I112*H112,2)</f>
        <v>0</v>
      </c>
      <c r="K112" s="182" t="s">
        <v>21</v>
      </c>
      <c r="L112" s="41"/>
      <c r="M112" s="187" t="s">
        <v>21</v>
      </c>
      <c r="N112" s="188" t="s">
        <v>44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153</v>
      </c>
      <c r="AT112" s="191" t="s">
        <v>148</v>
      </c>
      <c r="AU112" s="191" t="s">
        <v>80</v>
      </c>
      <c r="AY112" s="19" t="s">
        <v>145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153</v>
      </c>
      <c r="BM112" s="191" t="s">
        <v>1583</v>
      </c>
    </row>
    <row r="113" spans="1:47" s="2" customFormat="1" ht="19.5">
      <c r="A113" s="36"/>
      <c r="B113" s="37"/>
      <c r="C113" s="38"/>
      <c r="D113" s="195" t="s">
        <v>693</v>
      </c>
      <c r="E113" s="38"/>
      <c r="F113" s="250" t="s">
        <v>1185</v>
      </c>
      <c r="G113" s="38"/>
      <c r="H113" s="38"/>
      <c r="I113" s="251"/>
      <c r="J113" s="38"/>
      <c r="K113" s="38"/>
      <c r="L113" s="41"/>
      <c r="M113" s="252"/>
      <c r="N113" s="253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693</v>
      </c>
      <c r="AU113" s="19" t="s">
        <v>80</v>
      </c>
    </row>
    <row r="114" spans="1:65" s="2" customFormat="1" ht="14.45" customHeight="1">
      <c r="A114" s="36"/>
      <c r="B114" s="37"/>
      <c r="C114" s="180" t="s">
        <v>217</v>
      </c>
      <c r="D114" s="180" t="s">
        <v>148</v>
      </c>
      <c r="E114" s="181" t="s">
        <v>1584</v>
      </c>
      <c r="F114" s="182" t="s">
        <v>1585</v>
      </c>
      <c r="G114" s="183" t="s">
        <v>1072</v>
      </c>
      <c r="H114" s="184">
        <v>10</v>
      </c>
      <c r="I114" s="185"/>
      <c r="J114" s="186">
        <f>ROUND(I114*H114,2)</f>
        <v>0</v>
      </c>
      <c r="K114" s="182" t="s">
        <v>21</v>
      </c>
      <c r="L114" s="41"/>
      <c r="M114" s="187" t="s">
        <v>21</v>
      </c>
      <c r="N114" s="188" t="s">
        <v>44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153</v>
      </c>
      <c r="AT114" s="191" t="s">
        <v>148</v>
      </c>
      <c r="AU114" s="191" t="s">
        <v>80</v>
      </c>
      <c r="AY114" s="19" t="s">
        <v>145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153</v>
      </c>
      <c r="BM114" s="191" t="s">
        <v>1586</v>
      </c>
    </row>
    <row r="115" spans="1:47" s="2" customFormat="1" ht="19.5">
      <c r="A115" s="36"/>
      <c r="B115" s="37"/>
      <c r="C115" s="38"/>
      <c r="D115" s="195" t="s">
        <v>693</v>
      </c>
      <c r="E115" s="38"/>
      <c r="F115" s="250" t="s">
        <v>1185</v>
      </c>
      <c r="G115" s="38"/>
      <c r="H115" s="38"/>
      <c r="I115" s="251"/>
      <c r="J115" s="38"/>
      <c r="K115" s="38"/>
      <c r="L115" s="41"/>
      <c r="M115" s="252"/>
      <c r="N115" s="253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693</v>
      </c>
      <c r="AU115" s="19" t="s">
        <v>80</v>
      </c>
    </row>
    <row r="116" spans="1:65" s="2" customFormat="1" ht="14.45" customHeight="1">
      <c r="A116" s="36"/>
      <c r="B116" s="37"/>
      <c r="C116" s="180" t="s">
        <v>223</v>
      </c>
      <c r="D116" s="180" t="s">
        <v>148</v>
      </c>
      <c r="E116" s="181" t="s">
        <v>1587</v>
      </c>
      <c r="F116" s="182" t="s">
        <v>1588</v>
      </c>
      <c r="G116" s="183" t="s">
        <v>1072</v>
      </c>
      <c r="H116" s="184">
        <v>131</v>
      </c>
      <c r="I116" s="185"/>
      <c r="J116" s="186">
        <f>ROUND(I116*H116,2)</f>
        <v>0</v>
      </c>
      <c r="K116" s="182" t="s">
        <v>21</v>
      </c>
      <c r="L116" s="41"/>
      <c r="M116" s="187" t="s">
        <v>21</v>
      </c>
      <c r="N116" s="188" t="s">
        <v>44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153</v>
      </c>
      <c r="AT116" s="191" t="s">
        <v>148</v>
      </c>
      <c r="AU116" s="191" t="s">
        <v>80</v>
      </c>
      <c r="AY116" s="19" t="s">
        <v>145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153</v>
      </c>
      <c r="BM116" s="191" t="s">
        <v>1589</v>
      </c>
    </row>
    <row r="117" spans="1:47" s="2" customFormat="1" ht="19.5">
      <c r="A117" s="36"/>
      <c r="B117" s="37"/>
      <c r="C117" s="38"/>
      <c r="D117" s="195" t="s">
        <v>693</v>
      </c>
      <c r="E117" s="38"/>
      <c r="F117" s="250" t="s">
        <v>1185</v>
      </c>
      <c r="G117" s="38"/>
      <c r="H117" s="38"/>
      <c r="I117" s="251"/>
      <c r="J117" s="38"/>
      <c r="K117" s="38"/>
      <c r="L117" s="41"/>
      <c r="M117" s="252"/>
      <c r="N117" s="253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693</v>
      </c>
      <c r="AU117" s="19" t="s">
        <v>80</v>
      </c>
    </row>
    <row r="118" spans="1:65" s="2" customFormat="1" ht="14.45" customHeight="1">
      <c r="A118" s="36"/>
      <c r="B118" s="37"/>
      <c r="C118" s="180" t="s">
        <v>228</v>
      </c>
      <c r="D118" s="180" t="s">
        <v>148</v>
      </c>
      <c r="E118" s="181" t="s">
        <v>1590</v>
      </c>
      <c r="F118" s="182" t="s">
        <v>1591</v>
      </c>
      <c r="G118" s="183" t="s">
        <v>1072</v>
      </c>
      <c r="H118" s="184">
        <v>3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44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153</v>
      </c>
      <c r="AT118" s="191" t="s">
        <v>148</v>
      </c>
      <c r="AU118" s="191" t="s">
        <v>80</v>
      </c>
      <c r="AY118" s="19" t="s">
        <v>145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153</v>
      </c>
      <c r="BM118" s="191" t="s">
        <v>1592</v>
      </c>
    </row>
    <row r="119" spans="1:47" s="2" customFormat="1" ht="19.5">
      <c r="A119" s="36"/>
      <c r="B119" s="37"/>
      <c r="C119" s="38"/>
      <c r="D119" s="195" t="s">
        <v>693</v>
      </c>
      <c r="E119" s="38"/>
      <c r="F119" s="250" t="s">
        <v>1185</v>
      </c>
      <c r="G119" s="38"/>
      <c r="H119" s="38"/>
      <c r="I119" s="251"/>
      <c r="J119" s="38"/>
      <c r="K119" s="38"/>
      <c r="L119" s="41"/>
      <c r="M119" s="252"/>
      <c r="N119" s="253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693</v>
      </c>
      <c r="AU119" s="19" t="s">
        <v>80</v>
      </c>
    </row>
    <row r="120" spans="1:65" s="2" customFormat="1" ht="14.45" customHeight="1">
      <c r="A120" s="36"/>
      <c r="B120" s="37"/>
      <c r="C120" s="180" t="s">
        <v>234</v>
      </c>
      <c r="D120" s="180" t="s">
        <v>148</v>
      </c>
      <c r="E120" s="181" t="s">
        <v>1593</v>
      </c>
      <c r="F120" s="182" t="s">
        <v>1594</v>
      </c>
      <c r="G120" s="183" t="s">
        <v>1072</v>
      </c>
      <c r="H120" s="184">
        <v>4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44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153</v>
      </c>
      <c r="AT120" s="191" t="s">
        <v>148</v>
      </c>
      <c r="AU120" s="191" t="s">
        <v>80</v>
      </c>
      <c r="AY120" s="19" t="s">
        <v>145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153</v>
      </c>
      <c r="BM120" s="191" t="s">
        <v>1595</v>
      </c>
    </row>
    <row r="121" spans="1:47" s="2" customFormat="1" ht="19.5">
      <c r="A121" s="36"/>
      <c r="B121" s="37"/>
      <c r="C121" s="38"/>
      <c r="D121" s="195" t="s">
        <v>693</v>
      </c>
      <c r="E121" s="38"/>
      <c r="F121" s="250" t="s">
        <v>1185</v>
      </c>
      <c r="G121" s="38"/>
      <c r="H121" s="38"/>
      <c r="I121" s="251"/>
      <c r="J121" s="38"/>
      <c r="K121" s="38"/>
      <c r="L121" s="41"/>
      <c r="M121" s="252"/>
      <c r="N121" s="253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693</v>
      </c>
      <c r="AU121" s="19" t="s">
        <v>80</v>
      </c>
    </row>
    <row r="122" spans="1:65" s="2" customFormat="1" ht="14.45" customHeight="1">
      <c r="A122" s="36"/>
      <c r="B122" s="37"/>
      <c r="C122" s="180" t="s">
        <v>239</v>
      </c>
      <c r="D122" s="180" t="s">
        <v>148</v>
      </c>
      <c r="E122" s="181" t="s">
        <v>1596</v>
      </c>
      <c r="F122" s="182" t="s">
        <v>1597</v>
      </c>
      <c r="G122" s="183" t="s">
        <v>1072</v>
      </c>
      <c r="H122" s="184">
        <v>27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44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153</v>
      </c>
      <c r="AT122" s="191" t="s">
        <v>148</v>
      </c>
      <c r="AU122" s="191" t="s">
        <v>80</v>
      </c>
      <c r="AY122" s="19" t="s">
        <v>145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153</v>
      </c>
      <c r="BM122" s="191" t="s">
        <v>1598</v>
      </c>
    </row>
    <row r="123" spans="1:47" s="2" customFormat="1" ht="19.5">
      <c r="A123" s="36"/>
      <c r="B123" s="37"/>
      <c r="C123" s="38"/>
      <c r="D123" s="195" t="s">
        <v>693</v>
      </c>
      <c r="E123" s="38"/>
      <c r="F123" s="250" t="s">
        <v>1185</v>
      </c>
      <c r="G123" s="38"/>
      <c r="H123" s="38"/>
      <c r="I123" s="251"/>
      <c r="J123" s="38"/>
      <c r="K123" s="38"/>
      <c r="L123" s="41"/>
      <c r="M123" s="252"/>
      <c r="N123" s="253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693</v>
      </c>
      <c r="AU123" s="19" t="s">
        <v>80</v>
      </c>
    </row>
    <row r="124" spans="1:65" s="2" customFormat="1" ht="14.45" customHeight="1">
      <c r="A124" s="36"/>
      <c r="B124" s="37"/>
      <c r="C124" s="180" t="s">
        <v>8</v>
      </c>
      <c r="D124" s="180" t="s">
        <v>148</v>
      </c>
      <c r="E124" s="181" t="s">
        <v>1599</v>
      </c>
      <c r="F124" s="182" t="s">
        <v>1600</v>
      </c>
      <c r="G124" s="183" t="s">
        <v>1072</v>
      </c>
      <c r="H124" s="184">
        <v>1</v>
      </c>
      <c r="I124" s="185"/>
      <c r="J124" s="186">
        <f>ROUND(I124*H124,2)</f>
        <v>0</v>
      </c>
      <c r="K124" s="182" t="s">
        <v>21</v>
      </c>
      <c r="L124" s="41"/>
      <c r="M124" s="187" t="s">
        <v>21</v>
      </c>
      <c r="N124" s="188" t="s">
        <v>44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153</v>
      </c>
      <c r="AT124" s="191" t="s">
        <v>148</v>
      </c>
      <c r="AU124" s="191" t="s">
        <v>80</v>
      </c>
      <c r="AY124" s="19" t="s">
        <v>145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153</v>
      </c>
      <c r="BM124" s="191" t="s">
        <v>1601</v>
      </c>
    </row>
    <row r="125" spans="1:47" s="2" customFormat="1" ht="19.5">
      <c r="A125" s="36"/>
      <c r="B125" s="37"/>
      <c r="C125" s="38"/>
      <c r="D125" s="195" t="s">
        <v>693</v>
      </c>
      <c r="E125" s="38"/>
      <c r="F125" s="250" t="s">
        <v>1185</v>
      </c>
      <c r="G125" s="38"/>
      <c r="H125" s="38"/>
      <c r="I125" s="251"/>
      <c r="J125" s="38"/>
      <c r="K125" s="38"/>
      <c r="L125" s="41"/>
      <c r="M125" s="252"/>
      <c r="N125" s="253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693</v>
      </c>
      <c r="AU125" s="19" t="s">
        <v>80</v>
      </c>
    </row>
    <row r="126" spans="1:65" s="2" customFormat="1" ht="14.45" customHeight="1">
      <c r="A126" s="36"/>
      <c r="B126" s="37"/>
      <c r="C126" s="180" t="s">
        <v>251</v>
      </c>
      <c r="D126" s="180" t="s">
        <v>148</v>
      </c>
      <c r="E126" s="181" t="s">
        <v>1602</v>
      </c>
      <c r="F126" s="182" t="s">
        <v>1603</v>
      </c>
      <c r="G126" s="183" t="s">
        <v>1072</v>
      </c>
      <c r="H126" s="184">
        <v>1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44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153</v>
      </c>
      <c r="AT126" s="191" t="s">
        <v>148</v>
      </c>
      <c r="AU126" s="191" t="s">
        <v>80</v>
      </c>
      <c r="AY126" s="19" t="s">
        <v>145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153</v>
      </c>
      <c r="BM126" s="191" t="s">
        <v>1604</v>
      </c>
    </row>
    <row r="127" spans="1:47" s="2" customFormat="1" ht="19.5">
      <c r="A127" s="36"/>
      <c r="B127" s="37"/>
      <c r="C127" s="38"/>
      <c r="D127" s="195" t="s">
        <v>693</v>
      </c>
      <c r="E127" s="38"/>
      <c r="F127" s="250" t="s">
        <v>1185</v>
      </c>
      <c r="G127" s="38"/>
      <c r="H127" s="38"/>
      <c r="I127" s="251"/>
      <c r="J127" s="38"/>
      <c r="K127" s="38"/>
      <c r="L127" s="41"/>
      <c r="M127" s="252"/>
      <c r="N127" s="253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693</v>
      </c>
      <c r="AU127" s="19" t="s">
        <v>80</v>
      </c>
    </row>
    <row r="128" spans="1:65" s="2" customFormat="1" ht="14.45" customHeight="1">
      <c r="A128" s="36"/>
      <c r="B128" s="37"/>
      <c r="C128" s="180" t="s">
        <v>263</v>
      </c>
      <c r="D128" s="180" t="s">
        <v>148</v>
      </c>
      <c r="E128" s="181" t="s">
        <v>1605</v>
      </c>
      <c r="F128" s="182" t="s">
        <v>1606</v>
      </c>
      <c r="G128" s="183" t="s">
        <v>1072</v>
      </c>
      <c r="H128" s="184">
        <v>1</v>
      </c>
      <c r="I128" s="185"/>
      <c r="J128" s="186">
        <f>ROUND(I128*H128,2)</f>
        <v>0</v>
      </c>
      <c r="K128" s="182" t="s">
        <v>21</v>
      </c>
      <c r="L128" s="41"/>
      <c r="M128" s="187" t="s">
        <v>21</v>
      </c>
      <c r="N128" s="188" t="s">
        <v>44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153</v>
      </c>
      <c r="AT128" s="191" t="s">
        <v>148</v>
      </c>
      <c r="AU128" s="191" t="s">
        <v>80</v>
      </c>
      <c r="AY128" s="19" t="s">
        <v>145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153</v>
      </c>
      <c r="BM128" s="191" t="s">
        <v>1607</v>
      </c>
    </row>
    <row r="129" spans="1:47" s="2" customFormat="1" ht="19.5">
      <c r="A129" s="36"/>
      <c r="B129" s="37"/>
      <c r="C129" s="38"/>
      <c r="D129" s="195" t="s">
        <v>693</v>
      </c>
      <c r="E129" s="38"/>
      <c r="F129" s="250" t="s">
        <v>1185</v>
      </c>
      <c r="G129" s="38"/>
      <c r="H129" s="38"/>
      <c r="I129" s="251"/>
      <c r="J129" s="38"/>
      <c r="K129" s="38"/>
      <c r="L129" s="41"/>
      <c r="M129" s="252"/>
      <c r="N129" s="253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693</v>
      </c>
      <c r="AU129" s="19" t="s">
        <v>80</v>
      </c>
    </row>
    <row r="130" spans="1:65" s="2" customFormat="1" ht="14.45" customHeight="1">
      <c r="A130" s="36"/>
      <c r="B130" s="37"/>
      <c r="C130" s="180" t="s">
        <v>269</v>
      </c>
      <c r="D130" s="180" t="s">
        <v>148</v>
      </c>
      <c r="E130" s="181" t="s">
        <v>1608</v>
      </c>
      <c r="F130" s="182" t="s">
        <v>1609</v>
      </c>
      <c r="G130" s="183" t="s">
        <v>1072</v>
      </c>
      <c r="H130" s="184">
        <v>1</v>
      </c>
      <c r="I130" s="185"/>
      <c r="J130" s="186">
        <f>ROUND(I130*H130,2)</f>
        <v>0</v>
      </c>
      <c r="K130" s="182" t="s">
        <v>21</v>
      </c>
      <c r="L130" s="41"/>
      <c r="M130" s="187" t="s">
        <v>21</v>
      </c>
      <c r="N130" s="188" t="s">
        <v>44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153</v>
      </c>
      <c r="AT130" s="191" t="s">
        <v>148</v>
      </c>
      <c r="AU130" s="191" t="s">
        <v>80</v>
      </c>
      <c r="AY130" s="19" t="s">
        <v>145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153</v>
      </c>
      <c r="BM130" s="191" t="s">
        <v>1610</v>
      </c>
    </row>
    <row r="131" spans="1:47" s="2" customFormat="1" ht="19.5">
      <c r="A131" s="36"/>
      <c r="B131" s="37"/>
      <c r="C131" s="38"/>
      <c r="D131" s="195" t="s">
        <v>693</v>
      </c>
      <c r="E131" s="38"/>
      <c r="F131" s="250" t="s">
        <v>1185</v>
      </c>
      <c r="G131" s="38"/>
      <c r="H131" s="38"/>
      <c r="I131" s="251"/>
      <c r="J131" s="38"/>
      <c r="K131" s="38"/>
      <c r="L131" s="41"/>
      <c r="M131" s="252"/>
      <c r="N131" s="253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693</v>
      </c>
      <c r="AU131" s="19" t="s">
        <v>80</v>
      </c>
    </row>
    <row r="132" spans="1:65" s="2" customFormat="1" ht="14.45" customHeight="1">
      <c r="A132" s="36"/>
      <c r="B132" s="37"/>
      <c r="C132" s="180" t="s">
        <v>276</v>
      </c>
      <c r="D132" s="180" t="s">
        <v>148</v>
      </c>
      <c r="E132" s="181" t="s">
        <v>1611</v>
      </c>
      <c r="F132" s="182" t="s">
        <v>1612</v>
      </c>
      <c r="G132" s="183" t="s">
        <v>21</v>
      </c>
      <c r="H132" s="184">
        <v>2</v>
      </c>
      <c r="I132" s="185"/>
      <c r="J132" s="186">
        <f>ROUND(I132*H132,2)</f>
        <v>0</v>
      </c>
      <c r="K132" s="182" t="s">
        <v>21</v>
      </c>
      <c r="L132" s="41"/>
      <c r="M132" s="187" t="s">
        <v>21</v>
      </c>
      <c r="N132" s="188" t="s">
        <v>44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153</v>
      </c>
      <c r="AT132" s="191" t="s">
        <v>148</v>
      </c>
      <c r="AU132" s="191" t="s">
        <v>80</v>
      </c>
      <c r="AY132" s="19" t="s">
        <v>145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153</v>
      </c>
      <c r="BM132" s="191" t="s">
        <v>1613</v>
      </c>
    </row>
    <row r="133" spans="1:47" s="2" customFormat="1" ht="19.5">
      <c r="A133" s="36"/>
      <c r="B133" s="37"/>
      <c r="C133" s="38"/>
      <c r="D133" s="195" t="s">
        <v>693</v>
      </c>
      <c r="E133" s="38"/>
      <c r="F133" s="250" t="s">
        <v>1185</v>
      </c>
      <c r="G133" s="38"/>
      <c r="H133" s="38"/>
      <c r="I133" s="251"/>
      <c r="J133" s="38"/>
      <c r="K133" s="38"/>
      <c r="L133" s="41"/>
      <c r="M133" s="252"/>
      <c r="N133" s="253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693</v>
      </c>
      <c r="AU133" s="19" t="s">
        <v>80</v>
      </c>
    </row>
    <row r="134" spans="1:65" s="2" customFormat="1" ht="14.45" customHeight="1">
      <c r="A134" s="36"/>
      <c r="B134" s="37"/>
      <c r="C134" s="180" t="s">
        <v>281</v>
      </c>
      <c r="D134" s="180" t="s">
        <v>148</v>
      </c>
      <c r="E134" s="181" t="s">
        <v>1614</v>
      </c>
      <c r="F134" s="182" t="s">
        <v>1615</v>
      </c>
      <c r="G134" s="183" t="s">
        <v>21</v>
      </c>
      <c r="H134" s="184">
        <v>4</v>
      </c>
      <c r="I134" s="185"/>
      <c r="J134" s="186">
        <f>ROUND(I134*H134,2)</f>
        <v>0</v>
      </c>
      <c r="K134" s="182" t="s">
        <v>21</v>
      </c>
      <c r="L134" s="41"/>
      <c r="M134" s="187" t="s">
        <v>21</v>
      </c>
      <c r="N134" s="188" t="s">
        <v>44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153</v>
      </c>
      <c r="AT134" s="191" t="s">
        <v>148</v>
      </c>
      <c r="AU134" s="191" t="s">
        <v>80</v>
      </c>
      <c r="AY134" s="19" t="s">
        <v>145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153</v>
      </c>
      <c r="BM134" s="191" t="s">
        <v>1616</v>
      </c>
    </row>
    <row r="135" spans="1:47" s="2" customFormat="1" ht="19.5">
      <c r="A135" s="36"/>
      <c r="B135" s="37"/>
      <c r="C135" s="38"/>
      <c r="D135" s="195" t="s">
        <v>693</v>
      </c>
      <c r="E135" s="38"/>
      <c r="F135" s="250" t="s">
        <v>1185</v>
      </c>
      <c r="G135" s="38"/>
      <c r="H135" s="38"/>
      <c r="I135" s="251"/>
      <c r="J135" s="38"/>
      <c r="K135" s="38"/>
      <c r="L135" s="41"/>
      <c r="M135" s="252"/>
      <c r="N135" s="253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693</v>
      </c>
      <c r="AU135" s="19" t="s">
        <v>80</v>
      </c>
    </row>
    <row r="136" spans="1:65" s="2" customFormat="1" ht="14.45" customHeight="1">
      <c r="A136" s="36"/>
      <c r="B136" s="37"/>
      <c r="C136" s="180" t="s">
        <v>7</v>
      </c>
      <c r="D136" s="180" t="s">
        <v>148</v>
      </c>
      <c r="E136" s="181" t="s">
        <v>1617</v>
      </c>
      <c r="F136" s="182" t="s">
        <v>1618</v>
      </c>
      <c r="G136" s="183" t="s">
        <v>21</v>
      </c>
      <c r="H136" s="184">
        <v>24</v>
      </c>
      <c r="I136" s="185"/>
      <c r="J136" s="186">
        <f>ROUND(I136*H136,2)</f>
        <v>0</v>
      </c>
      <c r="K136" s="182" t="s">
        <v>21</v>
      </c>
      <c r="L136" s="41"/>
      <c r="M136" s="187" t="s">
        <v>21</v>
      </c>
      <c r="N136" s="188" t="s">
        <v>44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153</v>
      </c>
      <c r="AT136" s="191" t="s">
        <v>148</v>
      </c>
      <c r="AU136" s="191" t="s">
        <v>80</v>
      </c>
      <c r="AY136" s="19" t="s">
        <v>145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153</v>
      </c>
      <c r="BM136" s="191" t="s">
        <v>1619</v>
      </c>
    </row>
    <row r="137" spans="1:47" s="2" customFormat="1" ht="19.5">
      <c r="A137" s="36"/>
      <c r="B137" s="37"/>
      <c r="C137" s="38"/>
      <c r="D137" s="195" t="s">
        <v>693</v>
      </c>
      <c r="E137" s="38"/>
      <c r="F137" s="250" t="s">
        <v>1185</v>
      </c>
      <c r="G137" s="38"/>
      <c r="H137" s="38"/>
      <c r="I137" s="251"/>
      <c r="J137" s="38"/>
      <c r="K137" s="38"/>
      <c r="L137" s="41"/>
      <c r="M137" s="252"/>
      <c r="N137" s="253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693</v>
      </c>
      <c r="AU137" s="19" t="s">
        <v>80</v>
      </c>
    </row>
    <row r="138" spans="1:65" s="2" customFormat="1" ht="14.45" customHeight="1">
      <c r="A138" s="36"/>
      <c r="B138" s="37"/>
      <c r="C138" s="180" t="s">
        <v>290</v>
      </c>
      <c r="D138" s="180" t="s">
        <v>148</v>
      </c>
      <c r="E138" s="181" t="s">
        <v>1620</v>
      </c>
      <c r="F138" s="182" t="s">
        <v>1621</v>
      </c>
      <c r="G138" s="183" t="s">
        <v>21</v>
      </c>
      <c r="H138" s="184">
        <v>46</v>
      </c>
      <c r="I138" s="185"/>
      <c r="J138" s="186">
        <f>ROUND(I138*H138,2)</f>
        <v>0</v>
      </c>
      <c r="K138" s="182" t="s">
        <v>21</v>
      </c>
      <c r="L138" s="41"/>
      <c r="M138" s="187" t="s">
        <v>21</v>
      </c>
      <c r="N138" s="188" t="s">
        <v>44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153</v>
      </c>
      <c r="AT138" s="191" t="s">
        <v>148</v>
      </c>
      <c r="AU138" s="191" t="s">
        <v>80</v>
      </c>
      <c r="AY138" s="19" t="s">
        <v>145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153</v>
      </c>
      <c r="BM138" s="191" t="s">
        <v>1622</v>
      </c>
    </row>
    <row r="139" spans="1:47" s="2" customFormat="1" ht="19.5">
      <c r="A139" s="36"/>
      <c r="B139" s="37"/>
      <c r="C139" s="38"/>
      <c r="D139" s="195" t="s">
        <v>693</v>
      </c>
      <c r="E139" s="38"/>
      <c r="F139" s="250" t="s">
        <v>1185</v>
      </c>
      <c r="G139" s="38"/>
      <c r="H139" s="38"/>
      <c r="I139" s="251"/>
      <c r="J139" s="38"/>
      <c r="K139" s="38"/>
      <c r="L139" s="41"/>
      <c r="M139" s="252"/>
      <c r="N139" s="253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693</v>
      </c>
      <c r="AU139" s="19" t="s">
        <v>80</v>
      </c>
    </row>
    <row r="140" spans="1:65" s="2" customFormat="1" ht="14.45" customHeight="1">
      <c r="A140" s="36"/>
      <c r="B140" s="37"/>
      <c r="C140" s="180" t="s">
        <v>295</v>
      </c>
      <c r="D140" s="180" t="s">
        <v>148</v>
      </c>
      <c r="E140" s="181" t="s">
        <v>1623</v>
      </c>
      <c r="F140" s="182" t="s">
        <v>1624</v>
      </c>
      <c r="G140" s="183" t="s">
        <v>21</v>
      </c>
      <c r="H140" s="184">
        <v>6</v>
      </c>
      <c r="I140" s="185"/>
      <c r="J140" s="186">
        <f>ROUND(I140*H140,2)</f>
        <v>0</v>
      </c>
      <c r="K140" s="182" t="s">
        <v>21</v>
      </c>
      <c r="L140" s="41"/>
      <c r="M140" s="187" t="s">
        <v>21</v>
      </c>
      <c r="N140" s="188" t="s">
        <v>44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153</v>
      </c>
      <c r="AT140" s="191" t="s">
        <v>148</v>
      </c>
      <c r="AU140" s="191" t="s">
        <v>80</v>
      </c>
      <c r="AY140" s="19" t="s">
        <v>145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153</v>
      </c>
      <c r="BM140" s="191" t="s">
        <v>1625</v>
      </c>
    </row>
    <row r="141" spans="1:47" s="2" customFormat="1" ht="19.5">
      <c r="A141" s="36"/>
      <c r="B141" s="37"/>
      <c r="C141" s="38"/>
      <c r="D141" s="195" t="s">
        <v>693</v>
      </c>
      <c r="E141" s="38"/>
      <c r="F141" s="250" t="s">
        <v>1185</v>
      </c>
      <c r="G141" s="38"/>
      <c r="H141" s="38"/>
      <c r="I141" s="251"/>
      <c r="J141" s="38"/>
      <c r="K141" s="38"/>
      <c r="L141" s="41"/>
      <c r="M141" s="252"/>
      <c r="N141" s="253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693</v>
      </c>
      <c r="AU141" s="19" t="s">
        <v>80</v>
      </c>
    </row>
    <row r="142" spans="1:65" s="2" customFormat="1" ht="14.45" customHeight="1">
      <c r="A142" s="36"/>
      <c r="B142" s="37"/>
      <c r="C142" s="180" t="s">
        <v>302</v>
      </c>
      <c r="D142" s="180" t="s">
        <v>148</v>
      </c>
      <c r="E142" s="181" t="s">
        <v>1626</v>
      </c>
      <c r="F142" s="182" t="s">
        <v>1627</v>
      </c>
      <c r="G142" s="183" t="s">
        <v>21</v>
      </c>
      <c r="H142" s="184">
        <v>1</v>
      </c>
      <c r="I142" s="185"/>
      <c r="J142" s="186">
        <f>ROUND(I142*H142,2)</f>
        <v>0</v>
      </c>
      <c r="K142" s="182" t="s">
        <v>21</v>
      </c>
      <c r="L142" s="41"/>
      <c r="M142" s="187" t="s">
        <v>21</v>
      </c>
      <c r="N142" s="188" t="s">
        <v>44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153</v>
      </c>
      <c r="AT142" s="191" t="s">
        <v>148</v>
      </c>
      <c r="AU142" s="191" t="s">
        <v>80</v>
      </c>
      <c r="AY142" s="19" t="s">
        <v>145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153</v>
      </c>
      <c r="BM142" s="191" t="s">
        <v>1628</v>
      </c>
    </row>
    <row r="143" spans="1:47" s="2" customFormat="1" ht="19.5">
      <c r="A143" s="36"/>
      <c r="B143" s="37"/>
      <c r="C143" s="38"/>
      <c r="D143" s="195" t="s">
        <v>693</v>
      </c>
      <c r="E143" s="38"/>
      <c r="F143" s="250" t="s">
        <v>1185</v>
      </c>
      <c r="G143" s="38"/>
      <c r="H143" s="38"/>
      <c r="I143" s="251"/>
      <c r="J143" s="38"/>
      <c r="K143" s="38"/>
      <c r="L143" s="41"/>
      <c r="M143" s="252"/>
      <c r="N143" s="253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693</v>
      </c>
      <c r="AU143" s="19" t="s">
        <v>80</v>
      </c>
    </row>
    <row r="144" spans="1:65" s="2" customFormat="1" ht="14.45" customHeight="1">
      <c r="A144" s="36"/>
      <c r="B144" s="37"/>
      <c r="C144" s="180" t="s">
        <v>307</v>
      </c>
      <c r="D144" s="180" t="s">
        <v>148</v>
      </c>
      <c r="E144" s="181" t="s">
        <v>1629</v>
      </c>
      <c r="F144" s="182" t="s">
        <v>1630</v>
      </c>
      <c r="G144" s="183" t="s">
        <v>21</v>
      </c>
      <c r="H144" s="184">
        <v>1</v>
      </c>
      <c r="I144" s="185"/>
      <c r="J144" s="186">
        <f>ROUND(I144*H144,2)</f>
        <v>0</v>
      </c>
      <c r="K144" s="182" t="s">
        <v>21</v>
      </c>
      <c r="L144" s="41"/>
      <c r="M144" s="187" t="s">
        <v>21</v>
      </c>
      <c r="N144" s="188" t="s">
        <v>44</v>
      </c>
      <c r="O144" s="66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153</v>
      </c>
      <c r="AT144" s="191" t="s">
        <v>148</v>
      </c>
      <c r="AU144" s="191" t="s">
        <v>80</v>
      </c>
      <c r="AY144" s="19" t="s">
        <v>145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153</v>
      </c>
      <c r="BM144" s="191" t="s">
        <v>1631</v>
      </c>
    </row>
    <row r="145" spans="1:47" s="2" customFormat="1" ht="19.5">
      <c r="A145" s="36"/>
      <c r="B145" s="37"/>
      <c r="C145" s="38"/>
      <c r="D145" s="195" t="s">
        <v>693</v>
      </c>
      <c r="E145" s="38"/>
      <c r="F145" s="250" t="s">
        <v>1185</v>
      </c>
      <c r="G145" s="38"/>
      <c r="H145" s="38"/>
      <c r="I145" s="251"/>
      <c r="J145" s="38"/>
      <c r="K145" s="38"/>
      <c r="L145" s="41"/>
      <c r="M145" s="252"/>
      <c r="N145" s="253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693</v>
      </c>
      <c r="AU145" s="19" t="s">
        <v>80</v>
      </c>
    </row>
    <row r="146" spans="1:65" s="2" customFormat="1" ht="14.45" customHeight="1">
      <c r="A146" s="36"/>
      <c r="B146" s="37"/>
      <c r="C146" s="180" t="s">
        <v>313</v>
      </c>
      <c r="D146" s="180" t="s">
        <v>148</v>
      </c>
      <c r="E146" s="181" t="s">
        <v>1632</v>
      </c>
      <c r="F146" s="182" t="s">
        <v>1633</v>
      </c>
      <c r="G146" s="183" t="s">
        <v>21</v>
      </c>
      <c r="H146" s="184">
        <v>17</v>
      </c>
      <c r="I146" s="185"/>
      <c r="J146" s="186">
        <f>ROUND(I146*H146,2)</f>
        <v>0</v>
      </c>
      <c r="K146" s="182" t="s">
        <v>21</v>
      </c>
      <c r="L146" s="41"/>
      <c r="M146" s="187" t="s">
        <v>21</v>
      </c>
      <c r="N146" s="188" t="s">
        <v>44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153</v>
      </c>
      <c r="AT146" s="191" t="s">
        <v>148</v>
      </c>
      <c r="AU146" s="191" t="s">
        <v>80</v>
      </c>
      <c r="AY146" s="19" t="s">
        <v>145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153</v>
      </c>
      <c r="BM146" s="191" t="s">
        <v>1634</v>
      </c>
    </row>
    <row r="147" spans="1:47" s="2" customFormat="1" ht="19.5">
      <c r="A147" s="36"/>
      <c r="B147" s="37"/>
      <c r="C147" s="38"/>
      <c r="D147" s="195" t="s">
        <v>693</v>
      </c>
      <c r="E147" s="38"/>
      <c r="F147" s="250" t="s">
        <v>1185</v>
      </c>
      <c r="G147" s="38"/>
      <c r="H147" s="38"/>
      <c r="I147" s="251"/>
      <c r="J147" s="38"/>
      <c r="K147" s="38"/>
      <c r="L147" s="41"/>
      <c r="M147" s="252"/>
      <c r="N147" s="253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693</v>
      </c>
      <c r="AU147" s="19" t="s">
        <v>80</v>
      </c>
    </row>
    <row r="148" spans="1:65" s="2" customFormat="1" ht="14.45" customHeight="1">
      <c r="A148" s="36"/>
      <c r="B148" s="37"/>
      <c r="C148" s="180" t="s">
        <v>324</v>
      </c>
      <c r="D148" s="180" t="s">
        <v>148</v>
      </c>
      <c r="E148" s="181" t="s">
        <v>1635</v>
      </c>
      <c r="F148" s="182" t="s">
        <v>1636</v>
      </c>
      <c r="G148" s="183" t="s">
        <v>21</v>
      </c>
      <c r="H148" s="184">
        <v>30</v>
      </c>
      <c r="I148" s="185"/>
      <c r="J148" s="186">
        <f>ROUND(I148*H148,2)</f>
        <v>0</v>
      </c>
      <c r="K148" s="182" t="s">
        <v>21</v>
      </c>
      <c r="L148" s="41"/>
      <c r="M148" s="187" t="s">
        <v>21</v>
      </c>
      <c r="N148" s="188" t="s">
        <v>44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153</v>
      </c>
      <c r="AT148" s="191" t="s">
        <v>148</v>
      </c>
      <c r="AU148" s="191" t="s">
        <v>80</v>
      </c>
      <c r="AY148" s="19" t="s">
        <v>145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153</v>
      </c>
      <c r="BM148" s="191" t="s">
        <v>1637</v>
      </c>
    </row>
    <row r="149" spans="1:47" s="2" customFormat="1" ht="19.5">
      <c r="A149" s="36"/>
      <c r="B149" s="37"/>
      <c r="C149" s="38"/>
      <c r="D149" s="195" t="s">
        <v>693</v>
      </c>
      <c r="E149" s="38"/>
      <c r="F149" s="250" t="s">
        <v>1185</v>
      </c>
      <c r="G149" s="38"/>
      <c r="H149" s="38"/>
      <c r="I149" s="251"/>
      <c r="J149" s="38"/>
      <c r="K149" s="38"/>
      <c r="L149" s="41"/>
      <c r="M149" s="252"/>
      <c r="N149" s="253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693</v>
      </c>
      <c r="AU149" s="19" t="s">
        <v>80</v>
      </c>
    </row>
    <row r="150" spans="1:65" s="2" customFormat="1" ht="14.45" customHeight="1">
      <c r="A150" s="36"/>
      <c r="B150" s="37"/>
      <c r="C150" s="180" t="s">
        <v>336</v>
      </c>
      <c r="D150" s="180" t="s">
        <v>148</v>
      </c>
      <c r="E150" s="181" t="s">
        <v>1638</v>
      </c>
      <c r="F150" s="182" t="s">
        <v>1624</v>
      </c>
      <c r="G150" s="183" t="s">
        <v>21</v>
      </c>
      <c r="H150" s="184">
        <v>5</v>
      </c>
      <c r="I150" s="185"/>
      <c r="J150" s="186">
        <f>ROUND(I150*H150,2)</f>
        <v>0</v>
      </c>
      <c r="K150" s="182" t="s">
        <v>21</v>
      </c>
      <c r="L150" s="41"/>
      <c r="M150" s="187" t="s">
        <v>21</v>
      </c>
      <c r="N150" s="188" t="s">
        <v>44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153</v>
      </c>
      <c r="AT150" s="191" t="s">
        <v>148</v>
      </c>
      <c r="AU150" s="191" t="s">
        <v>80</v>
      </c>
      <c r="AY150" s="19" t="s">
        <v>145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153</v>
      </c>
      <c r="BM150" s="191" t="s">
        <v>1639</v>
      </c>
    </row>
    <row r="151" spans="1:47" s="2" customFormat="1" ht="19.5">
      <c r="A151" s="36"/>
      <c r="B151" s="37"/>
      <c r="C151" s="38"/>
      <c r="D151" s="195" t="s">
        <v>693</v>
      </c>
      <c r="E151" s="38"/>
      <c r="F151" s="250" t="s">
        <v>1185</v>
      </c>
      <c r="G151" s="38"/>
      <c r="H151" s="38"/>
      <c r="I151" s="251"/>
      <c r="J151" s="38"/>
      <c r="K151" s="38"/>
      <c r="L151" s="41"/>
      <c r="M151" s="252"/>
      <c r="N151" s="253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693</v>
      </c>
      <c r="AU151" s="19" t="s">
        <v>80</v>
      </c>
    </row>
    <row r="152" spans="1:65" s="2" customFormat="1" ht="14.45" customHeight="1">
      <c r="A152" s="36"/>
      <c r="B152" s="37"/>
      <c r="C152" s="180" t="s">
        <v>340</v>
      </c>
      <c r="D152" s="180" t="s">
        <v>148</v>
      </c>
      <c r="E152" s="181" t="s">
        <v>1640</v>
      </c>
      <c r="F152" s="182" t="s">
        <v>1641</v>
      </c>
      <c r="G152" s="183" t="s">
        <v>1072</v>
      </c>
      <c r="H152" s="184">
        <v>1</v>
      </c>
      <c r="I152" s="185"/>
      <c r="J152" s="186">
        <f>ROUND(I152*H152,2)</f>
        <v>0</v>
      </c>
      <c r="K152" s="182" t="s">
        <v>21</v>
      </c>
      <c r="L152" s="41"/>
      <c r="M152" s="187" t="s">
        <v>21</v>
      </c>
      <c r="N152" s="188" t="s">
        <v>44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153</v>
      </c>
      <c r="AT152" s="191" t="s">
        <v>148</v>
      </c>
      <c r="AU152" s="191" t="s">
        <v>80</v>
      </c>
      <c r="AY152" s="19" t="s">
        <v>145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153</v>
      </c>
      <c r="BM152" s="191" t="s">
        <v>1642</v>
      </c>
    </row>
    <row r="153" spans="1:47" s="2" customFormat="1" ht="19.5">
      <c r="A153" s="36"/>
      <c r="B153" s="37"/>
      <c r="C153" s="38"/>
      <c r="D153" s="195" t="s">
        <v>693</v>
      </c>
      <c r="E153" s="38"/>
      <c r="F153" s="250" t="s">
        <v>1185</v>
      </c>
      <c r="G153" s="38"/>
      <c r="H153" s="38"/>
      <c r="I153" s="251"/>
      <c r="J153" s="38"/>
      <c r="K153" s="38"/>
      <c r="L153" s="41"/>
      <c r="M153" s="252"/>
      <c r="N153" s="253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693</v>
      </c>
      <c r="AU153" s="19" t="s">
        <v>80</v>
      </c>
    </row>
    <row r="154" spans="1:65" s="2" customFormat="1" ht="14.45" customHeight="1">
      <c r="A154" s="36"/>
      <c r="B154" s="37"/>
      <c r="C154" s="180" t="s">
        <v>344</v>
      </c>
      <c r="D154" s="180" t="s">
        <v>148</v>
      </c>
      <c r="E154" s="181" t="s">
        <v>1643</v>
      </c>
      <c r="F154" s="182" t="s">
        <v>1644</v>
      </c>
      <c r="G154" s="183" t="s">
        <v>1072</v>
      </c>
      <c r="H154" s="184">
        <v>1</v>
      </c>
      <c r="I154" s="185"/>
      <c r="J154" s="186">
        <f>ROUND(I154*H154,2)</f>
        <v>0</v>
      </c>
      <c r="K154" s="182" t="s">
        <v>21</v>
      </c>
      <c r="L154" s="41"/>
      <c r="M154" s="187" t="s">
        <v>21</v>
      </c>
      <c r="N154" s="188" t="s">
        <v>44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153</v>
      </c>
      <c r="AT154" s="191" t="s">
        <v>148</v>
      </c>
      <c r="AU154" s="191" t="s">
        <v>80</v>
      </c>
      <c r="AY154" s="19" t="s">
        <v>145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153</v>
      </c>
      <c r="BM154" s="191" t="s">
        <v>1645</v>
      </c>
    </row>
    <row r="155" spans="1:47" s="2" customFormat="1" ht="19.5">
      <c r="A155" s="36"/>
      <c r="B155" s="37"/>
      <c r="C155" s="38"/>
      <c r="D155" s="195" t="s">
        <v>693</v>
      </c>
      <c r="E155" s="38"/>
      <c r="F155" s="250" t="s">
        <v>1185</v>
      </c>
      <c r="G155" s="38"/>
      <c r="H155" s="38"/>
      <c r="I155" s="251"/>
      <c r="J155" s="38"/>
      <c r="K155" s="38"/>
      <c r="L155" s="41"/>
      <c r="M155" s="252"/>
      <c r="N155" s="253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693</v>
      </c>
      <c r="AU155" s="19" t="s">
        <v>80</v>
      </c>
    </row>
    <row r="156" spans="1:65" s="2" customFormat="1" ht="14.45" customHeight="1">
      <c r="A156" s="36"/>
      <c r="B156" s="37"/>
      <c r="C156" s="180" t="s">
        <v>350</v>
      </c>
      <c r="D156" s="180" t="s">
        <v>148</v>
      </c>
      <c r="E156" s="181" t="s">
        <v>1646</v>
      </c>
      <c r="F156" s="182" t="s">
        <v>1647</v>
      </c>
      <c r="G156" s="183" t="s">
        <v>1072</v>
      </c>
      <c r="H156" s="184">
        <v>1</v>
      </c>
      <c r="I156" s="185"/>
      <c r="J156" s="186">
        <f>ROUND(I156*H156,2)</f>
        <v>0</v>
      </c>
      <c r="K156" s="182" t="s">
        <v>21</v>
      </c>
      <c r="L156" s="41"/>
      <c r="M156" s="187" t="s">
        <v>21</v>
      </c>
      <c r="N156" s="188" t="s">
        <v>44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153</v>
      </c>
      <c r="AT156" s="191" t="s">
        <v>148</v>
      </c>
      <c r="AU156" s="191" t="s">
        <v>80</v>
      </c>
      <c r="AY156" s="19" t="s">
        <v>145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153</v>
      </c>
      <c r="BM156" s="191" t="s">
        <v>1648</v>
      </c>
    </row>
    <row r="157" spans="1:47" s="2" customFormat="1" ht="19.5">
      <c r="A157" s="36"/>
      <c r="B157" s="37"/>
      <c r="C157" s="38"/>
      <c r="D157" s="195" t="s">
        <v>693</v>
      </c>
      <c r="E157" s="38"/>
      <c r="F157" s="250" t="s">
        <v>1185</v>
      </c>
      <c r="G157" s="38"/>
      <c r="H157" s="38"/>
      <c r="I157" s="251"/>
      <c r="J157" s="38"/>
      <c r="K157" s="38"/>
      <c r="L157" s="41"/>
      <c r="M157" s="252"/>
      <c r="N157" s="253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693</v>
      </c>
      <c r="AU157" s="19" t="s">
        <v>80</v>
      </c>
    </row>
    <row r="158" spans="1:65" s="2" customFormat="1" ht="14.45" customHeight="1">
      <c r="A158" s="36"/>
      <c r="B158" s="37"/>
      <c r="C158" s="180" t="s">
        <v>355</v>
      </c>
      <c r="D158" s="180" t="s">
        <v>148</v>
      </c>
      <c r="E158" s="181" t="s">
        <v>1649</v>
      </c>
      <c r="F158" s="182" t="s">
        <v>1650</v>
      </c>
      <c r="G158" s="183" t="s">
        <v>1072</v>
      </c>
      <c r="H158" s="184">
        <v>1</v>
      </c>
      <c r="I158" s="185"/>
      <c r="J158" s="186">
        <f>ROUND(I158*H158,2)</f>
        <v>0</v>
      </c>
      <c r="K158" s="182" t="s">
        <v>21</v>
      </c>
      <c r="L158" s="41"/>
      <c r="M158" s="187" t="s">
        <v>21</v>
      </c>
      <c r="N158" s="188" t="s">
        <v>44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153</v>
      </c>
      <c r="AT158" s="191" t="s">
        <v>148</v>
      </c>
      <c r="AU158" s="191" t="s">
        <v>80</v>
      </c>
      <c r="AY158" s="19" t="s">
        <v>145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153</v>
      </c>
      <c r="BM158" s="191" t="s">
        <v>1651</v>
      </c>
    </row>
    <row r="159" spans="1:47" s="2" customFormat="1" ht="19.5">
      <c r="A159" s="36"/>
      <c r="B159" s="37"/>
      <c r="C159" s="38"/>
      <c r="D159" s="195" t="s">
        <v>693</v>
      </c>
      <c r="E159" s="38"/>
      <c r="F159" s="250" t="s">
        <v>1185</v>
      </c>
      <c r="G159" s="38"/>
      <c r="H159" s="38"/>
      <c r="I159" s="251"/>
      <c r="J159" s="38"/>
      <c r="K159" s="38"/>
      <c r="L159" s="41"/>
      <c r="M159" s="252"/>
      <c r="N159" s="253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693</v>
      </c>
      <c r="AU159" s="19" t="s">
        <v>80</v>
      </c>
    </row>
    <row r="160" spans="2:63" s="12" customFormat="1" ht="25.9" customHeight="1">
      <c r="B160" s="164"/>
      <c r="C160" s="165"/>
      <c r="D160" s="166" t="s">
        <v>72</v>
      </c>
      <c r="E160" s="167" t="s">
        <v>1090</v>
      </c>
      <c r="F160" s="167" t="s">
        <v>1652</v>
      </c>
      <c r="G160" s="165"/>
      <c r="H160" s="165"/>
      <c r="I160" s="168"/>
      <c r="J160" s="169">
        <f>BK160</f>
        <v>0</v>
      </c>
      <c r="K160" s="165"/>
      <c r="L160" s="170"/>
      <c r="M160" s="171"/>
      <c r="N160" s="172"/>
      <c r="O160" s="172"/>
      <c r="P160" s="173">
        <f>SUM(P161:P292)</f>
        <v>0</v>
      </c>
      <c r="Q160" s="172"/>
      <c r="R160" s="173">
        <f>SUM(R161:R292)</f>
        <v>0</v>
      </c>
      <c r="S160" s="172"/>
      <c r="T160" s="174">
        <f>SUM(T161:T292)</f>
        <v>0</v>
      </c>
      <c r="AR160" s="175" t="s">
        <v>80</v>
      </c>
      <c r="AT160" s="176" t="s">
        <v>72</v>
      </c>
      <c r="AU160" s="176" t="s">
        <v>73</v>
      </c>
      <c r="AY160" s="175" t="s">
        <v>145</v>
      </c>
      <c r="BK160" s="177">
        <f>SUM(BK161:BK292)</f>
        <v>0</v>
      </c>
    </row>
    <row r="161" spans="1:65" s="2" customFormat="1" ht="14.45" customHeight="1">
      <c r="A161" s="36"/>
      <c r="B161" s="37"/>
      <c r="C161" s="180" t="s">
        <v>359</v>
      </c>
      <c r="D161" s="180" t="s">
        <v>148</v>
      </c>
      <c r="E161" s="181" t="s">
        <v>1653</v>
      </c>
      <c r="F161" s="182" t="s">
        <v>1654</v>
      </c>
      <c r="G161" s="183" t="s">
        <v>272</v>
      </c>
      <c r="H161" s="184">
        <v>700</v>
      </c>
      <c r="I161" s="185"/>
      <c r="J161" s="186">
        <f>ROUND(I161*H161,2)</f>
        <v>0</v>
      </c>
      <c r="K161" s="182" t="s">
        <v>21</v>
      </c>
      <c r="L161" s="41"/>
      <c r="M161" s="187" t="s">
        <v>21</v>
      </c>
      <c r="N161" s="188" t="s">
        <v>44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153</v>
      </c>
      <c r="AT161" s="191" t="s">
        <v>148</v>
      </c>
      <c r="AU161" s="191" t="s">
        <v>80</v>
      </c>
      <c r="AY161" s="19" t="s">
        <v>145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153</v>
      </c>
      <c r="BM161" s="191" t="s">
        <v>1655</v>
      </c>
    </row>
    <row r="162" spans="1:47" s="2" customFormat="1" ht="19.5">
      <c r="A162" s="36"/>
      <c r="B162" s="37"/>
      <c r="C162" s="38"/>
      <c r="D162" s="195" t="s">
        <v>693</v>
      </c>
      <c r="E162" s="38"/>
      <c r="F162" s="250" t="s">
        <v>1185</v>
      </c>
      <c r="G162" s="38"/>
      <c r="H162" s="38"/>
      <c r="I162" s="251"/>
      <c r="J162" s="38"/>
      <c r="K162" s="38"/>
      <c r="L162" s="41"/>
      <c r="M162" s="252"/>
      <c r="N162" s="253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693</v>
      </c>
      <c r="AU162" s="19" t="s">
        <v>80</v>
      </c>
    </row>
    <row r="163" spans="1:65" s="2" customFormat="1" ht="14.45" customHeight="1">
      <c r="A163" s="36"/>
      <c r="B163" s="37"/>
      <c r="C163" s="180" t="s">
        <v>363</v>
      </c>
      <c r="D163" s="180" t="s">
        <v>148</v>
      </c>
      <c r="E163" s="181" t="s">
        <v>1656</v>
      </c>
      <c r="F163" s="182" t="s">
        <v>1657</v>
      </c>
      <c r="G163" s="183" t="s">
        <v>272</v>
      </c>
      <c r="H163" s="184">
        <v>600</v>
      </c>
      <c r="I163" s="185"/>
      <c r="J163" s="186">
        <f>ROUND(I163*H163,2)</f>
        <v>0</v>
      </c>
      <c r="K163" s="182" t="s">
        <v>21</v>
      </c>
      <c r="L163" s="41"/>
      <c r="M163" s="187" t="s">
        <v>21</v>
      </c>
      <c r="N163" s="188" t="s">
        <v>44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153</v>
      </c>
      <c r="AT163" s="191" t="s">
        <v>148</v>
      </c>
      <c r="AU163" s="191" t="s">
        <v>80</v>
      </c>
      <c r="AY163" s="19" t="s">
        <v>145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153</v>
      </c>
      <c r="BM163" s="191" t="s">
        <v>1658</v>
      </c>
    </row>
    <row r="164" spans="1:47" s="2" customFormat="1" ht="19.5">
      <c r="A164" s="36"/>
      <c r="B164" s="37"/>
      <c r="C164" s="38"/>
      <c r="D164" s="195" t="s">
        <v>693</v>
      </c>
      <c r="E164" s="38"/>
      <c r="F164" s="250" t="s">
        <v>1185</v>
      </c>
      <c r="G164" s="38"/>
      <c r="H164" s="38"/>
      <c r="I164" s="251"/>
      <c r="J164" s="38"/>
      <c r="K164" s="38"/>
      <c r="L164" s="41"/>
      <c r="M164" s="252"/>
      <c r="N164" s="253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693</v>
      </c>
      <c r="AU164" s="19" t="s">
        <v>80</v>
      </c>
    </row>
    <row r="165" spans="1:65" s="2" customFormat="1" ht="14.45" customHeight="1">
      <c r="A165" s="36"/>
      <c r="B165" s="37"/>
      <c r="C165" s="180" t="s">
        <v>367</v>
      </c>
      <c r="D165" s="180" t="s">
        <v>148</v>
      </c>
      <c r="E165" s="181" t="s">
        <v>1656</v>
      </c>
      <c r="F165" s="182" t="s">
        <v>1657</v>
      </c>
      <c r="G165" s="183" t="s">
        <v>272</v>
      </c>
      <c r="H165" s="184">
        <v>2500</v>
      </c>
      <c r="I165" s="185"/>
      <c r="J165" s="186">
        <f>ROUND(I165*H165,2)</f>
        <v>0</v>
      </c>
      <c r="K165" s="182" t="s">
        <v>21</v>
      </c>
      <c r="L165" s="41"/>
      <c r="M165" s="187" t="s">
        <v>21</v>
      </c>
      <c r="N165" s="188" t="s">
        <v>44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153</v>
      </c>
      <c r="AT165" s="191" t="s">
        <v>148</v>
      </c>
      <c r="AU165" s="191" t="s">
        <v>80</v>
      </c>
      <c r="AY165" s="19" t="s">
        <v>145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153</v>
      </c>
      <c r="BM165" s="191" t="s">
        <v>1659</v>
      </c>
    </row>
    <row r="166" spans="1:47" s="2" customFormat="1" ht="19.5">
      <c r="A166" s="36"/>
      <c r="B166" s="37"/>
      <c r="C166" s="38"/>
      <c r="D166" s="195" t="s">
        <v>693</v>
      </c>
      <c r="E166" s="38"/>
      <c r="F166" s="250" t="s">
        <v>1185</v>
      </c>
      <c r="G166" s="38"/>
      <c r="H166" s="38"/>
      <c r="I166" s="251"/>
      <c r="J166" s="38"/>
      <c r="K166" s="38"/>
      <c r="L166" s="41"/>
      <c r="M166" s="252"/>
      <c r="N166" s="253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693</v>
      </c>
      <c r="AU166" s="19" t="s">
        <v>80</v>
      </c>
    </row>
    <row r="167" spans="1:65" s="2" customFormat="1" ht="14.45" customHeight="1">
      <c r="A167" s="36"/>
      <c r="B167" s="37"/>
      <c r="C167" s="180" t="s">
        <v>562</v>
      </c>
      <c r="D167" s="180" t="s">
        <v>148</v>
      </c>
      <c r="E167" s="181" t="s">
        <v>1660</v>
      </c>
      <c r="F167" s="182" t="s">
        <v>1661</v>
      </c>
      <c r="G167" s="183" t="s">
        <v>272</v>
      </c>
      <c r="H167" s="184">
        <v>600</v>
      </c>
      <c r="I167" s="185"/>
      <c r="J167" s="186">
        <f>ROUND(I167*H167,2)</f>
        <v>0</v>
      </c>
      <c r="K167" s="182" t="s">
        <v>21</v>
      </c>
      <c r="L167" s="41"/>
      <c r="M167" s="187" t="s">
        <v>21</v>
      </c>
      <c r="N167" s="188" t="s">
        <v>44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153</v>
      </c>
      <c r="AT167" s="191" t="s">
        <v>148</v>
      </c>
      <c r="AU167" s="191" t="s">
        <v>80</v>
      </c>
      <c r="AY167" s="19" t="s">
        <v>145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153</v>
      </c>
      <c r="BM167" s="191" t="s">
        <v>1662</v>
      </c>
    </row>
    <row r="168" spans="1:47" s="2" customFormat="1" ht="19.5">
      <c r="A168" s="36"/>
      <c r="B168" s="37"/>
      <c r="C168" s="38"/>
      <c r="D168" s="195" t="s">
        <v>693</v>
      </c>
      <c r="E168" s="38"/>
      <c r="F168" s="250" t="s">
        <v>1185</v>
      </c>
      <c r="G168" s="38"/>
      <c r="H168" s="38"/>
      <c r="I168" s="251"/>
      <c r="J168" s="38"/>
      <c r="K168" s="38"/>
      <c r="L168" s="41"/>
      <c r="M168" s="252"/>
      <c r="N168" s="253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693</v>
      </c>
      <c r="AU168" s="19" t="s">
        <v>80</v>
      </c>
    </row>
    <row r="169" spans="1:65" s="2" customFormat="1" ht="14.45" customHeight="1">
      <c r="A169" s="36"/>
      <c r="B169" s="37"/>
      <c r="C169" s="180" t="s">
        <v>566</v>
      </c>
      <c r="D169" s="180" t="s">
        <v>148</v>
      </c>
      <c r="E169" s="181" t="s">
        <v>1660</v>
      </c>
      <c r="F169" s="182" t="s">
        <v>1661</v>
      </c>
      <c r="G169" s="183" t="s">
        <v>272</v>
      </c>
      <c r="H169" s="184">
        <v>1400</v>
      </c>
      <c r="I169" s="185"/>
      <c r="J169" s="186">
        <f>ROUND(I169*H169,2)</f>
        <v>0</v>
      </c>
      <c r="K169" s="182" t="s">
        <v>21</v>
      </c>
      <c r="L169" s="41"/>
      <c r="M169" s="187" t="s">
        <v>21</v>
      </c>
      <c r="N169" s="188" t="s">
        <v>44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153</v>
      </c>
      <c r="AT169" s="191" t="s">
        <v>148</v>
      </c>
      <c r="AU169" s="191" t="s">
        <v>80</v>
      </c>
      <c r="AY169" s="19" t="s">
        <v>145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153</v>
      </c>
      <c r="BM169" s="191" t="s">
        <v>1663</v>
      </c>
    </row>
    <row r="170" spans="1:47" s="2" customFormat="1" ht="19.5">
      <c r="A170" s="36"/>
      <c r="B170" s="37"/>
      <c r="C170" s="38"/>
      <c r="D170" s="195" t="s">
        <v>693</v>
      </c>
      <c r="E170" s="38"/>
      <c r="F170" s="250" t="s">
        <v>1185</v>
      </c>
      <c r="G170" s="38"/>
      <c r="H170" s="38"/>
      <c r="I170" s="251"/>
      <c r="J170" s="38"/>
      <c r="K170" s="38"/>
      <c r="L170" s="41"/>
      <c r="M170" s="252"/>
      <c r="N170" s="253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693</v>
      </c>
      <c r="AU170" s="19" t="s">
        <v>80</v>
      </c>
    </row>
    <row r="171" spans="1:65" s="2" customFormat="1" ht="14.45" customHeight="1">
      <c r="A171" s="36"/>
      <c r="B171" s="37"/>
      <c r="C171" s="180" t="s">
        <v>572</v>
      </c>
      <c r="D171" s="180" t="s">
        <v>148</v>
      </c>
      <c r="E171" s="181" t="s">
        <v>1664</v>
      </c>
      <c r="F171" s="182" t="s">
        <v>1665</v>
      </c>
      <c r="G171" s="183" t="s">
        <v>272</v>
      </c>
      <c r="H171" s="184">
        <v>3000</v>
      </c>
      <c r="I171" s="185"/>
      <c r="J171" s="186">
        <f>ROUND(I171*H171,2)</f>
        <v>0</v>
      </c>
      <c r="K171" s="182" t="s">
        <v>21</v>
      </c>
      <c r="L171" s="41"/>
      <c r="M171" s="187" t="s">
        <v>21</v>
      </c>
      <c r="N171" s="188" t="s">
        <v>44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153</v>
      </c>
      <c r="AT171" s="191" t="s">
        <v>148</v>
      </c>
      <c r="AU171" s="191" t="s">
        <v>80</v>
      </c>
      <c r="AY171" s="19" t="s">
        <v>145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153</v>
      </c>
      <c r="BM171" s="191" t="s">
        <v>1666</v>
      </c>
    </row>
    <row r="172" spans="1:47" s="2" customFormat="1" ht="19.5">
      <c r="A172" s="36"/>
      <c r="B172" s="37"/>
      <c r="C172" s="38"/>
      <c r="D172" s="195" t="s">
        <v>693</v>
      </c>
      <c r="E172" s="38"/>
      <c r="F172" s="250" t="s">
        <v>1185</v>
      </c>
      <c r="G172" s="38"/>
      <c r="H172" s="38"/>
      <c r="I172" s="251"/>
      <c r="J172" s="38"/>
      <c r="K172" s="38"/>
      <c r="L172" s="41"/>
      <c r="M172" s="252"/>
      <c r="N172" s="253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693</v>
      </c>
      <c r="AU172" s="19" t="s">
        <v>80</v>
      </c>
    </row>
    <row r="173" spans="1:65" s="2" customFormat="1" ht="14.45" customHeight="1">
      <c r="A173" s="36"/>
      <c r="B173" s="37"/>
      <c r="C173" s="180" t="s">
        <v>577</v>
      </c>
      <c r="D173" s="180" t="s">
        <v>148</v>
      </c>
      <c r="E173" s="181" t="s">
        <v>1667</v>
      </c>
      <c r="F173" s="182" t="s">
        <v>1668</v>
      </c>
      <c r="G173" s="183" t="s">
        <v>272</v>
      </c>
      <c r="H173" s="184">
        <v>80</v>
      </c>
      <c r="I173" s="185"/>
      <c r="J173" s="186">
        <f>ROUND(I173*H173,2)</f>
        <v>0</v>
      </c>
      <c r="K173" s="182" t="s">
        <v>21</v>
      </c>
      <c r="L173" s="41"/>
      <c r="M173" s="187" t="s">
        <v>21</v>
      </c>
      <c r="N173" s="188" t="s">
        <v>44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153</v>
      </c>
      <c r="AT173" s="191" t="s">
        <v>148</v>
      </c>
      <c r="AU173" s="191" t="s">
        <v>80</v>
      </c>
      <c r="AY173" s="19" t="s">
        <v>145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80</v>
      </c>
      <c r="BK173" s="192">
        <f>ROUND(I173*H173,2)</f>
        <v>0</v>
      </c>
      <c r="BL173" s="19" t="s">
        <v>153</v>
      </c>
      <c r="BM173" s="191" t="s">
        <v>1669</v>
      </c>
    </row>
    <row r="174" spans="1:47" s="2" customFormat="1" ht="19.5">
      <c r="A174" s="36"/>
      <c r="B174" s="37"/>
      <c r="C174" s="38"/>
      <c r="D174" s="195" t="s">
        <v>693</v>
      </c>
      <c r="E174" s="38"/>
      <c r="F174" s="250" t="s">
        <v>1185</v>
      </c>
      <c r="G174" s="38"/>
      <c r="H174" s="38"/>
      <c r="I174" s="251"/>
      <c r="J174" s="38"/>
      <c r="K174" s="38"/>
      <c r="L174" s="41"/>
      <c r="M174" s="252"/>
      <c r="N174" s="253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693</v>
      </c>
      <c r="AU174" s="19" t="s">
        <v>80</v>
      </c>
    </row>
    <row r="175" spans="1:65" s="2" customFormat="1" ht="14.45" customHeight="1">
      <c r="A175" s="36"/>
      <c r="B175" s="37"/>
      <c r="C175" s="180" t="s">
        <v>581</v>
      </c>
      <c r="D175" s="180" t="s">
        <v>148</v>
      </c>
      <c r="E175" s="181" t="s">
        <v>1670</v>
      </c>
      <c r="F175" s="182" t="s">
        <v>1671</v>
      </c>
      <c r="G175" s="183" t="s">
        <v>272</v>
      </c>
      <c r="H175" s="184">
        <v>300</v>
      </c>
      <c r="I175" s="185"/>
      <c r="J175" s="186">
        <f>ROUND(I175*H175,2)</f>
        <v>0</v>
      </c>
      <c r="K175" s="182" t="s">
        <v>21</v>
      </c>
      <c r="L175" s="41"/>
      <c r="M175" s="187" t="s">
        <v>21</v>
      </c>
      <c r="N175" s="188" t="s">
        <v>44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153</v>
      </c>
      <c r="AT175" s="191" t="s">
        <v>148</v>
      </c>
      <c r="AU175" s="191" t="s">
        <v>80</v>
      </c>
      <c r="AY175" s="19" t="s">
        <v>145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153</v>
      </c>
      <c r="BM175" s="191" t="s">
        <v>1672</v>
      </c>
    </row>
    <row r="176" spans="1:47" s="2" customFormat="1" ht="19.5">
      <c r="A176" s="36"/>
      <c r="B176" s="37"/>
      <c r="C176" s="38"/>
      <c r="D176" s="195" t="s">
        <v>693</v>
      </c>
      <c r="E176" s="38"/>
      <c r="F176" s="250" t="s">
        <v>1185</v>
      </c>
      <c r="G176" s="38"/>
      <c r="H176" s="38"/>
      <c r="I176" s="251"/>
      <c r="J176" s="38"/>
      <c r="K176" s="38"/>
      <c r="L176" s="41"/>
      <c r="M176" s="252"/>
      <c r="N176" s="253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693</v>
      </c>
      <c r="AU176" s="19" t="s">
        <v>80</v>
      </c>
    </row>
    <row r="177" spans="1:65" s="2" customFormat="1" ht="14.45" customHeight="1">
      <c r="A177" s="36"/>
      <c r="B177" s="37"/>
      <c r="C177" s="180" t="s">
        <v>586</v>
      </c>
      <c r="D177" s="180" t="s">
        <v>148</v>
      </c>
      <c r="E177" s="181" t="s">
        <v>1673</v>
      </c>
      <c r="F177" s="182" t="s">
        <v>1674</v>
      </c>
      <c r="G177" s="183" t="s">
        <v>272</v>
      </c>
      <c r="H177" s="184">
        <v>6.6</v>
      </c>
      <c r="I177" s="185"/>
      <c r="J177" s="186">
        <f>ROUND(I177*H177,2)</f>
        <v>0</v>
      </c>
      <c r="K177" s="182" t="s">
        <v>21</v>
      </c>
      <c r="L177" s="41"/>
      <c r="M177" s="187" t="s">
        <v>21</v>
      </c>
      <c r="N177" s="188" t="s">
        <v>44</v>
      </c>
      <c r="O177" s="66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153</v>
      </c>
      <c r="AT177" s="191" t="s">
        <v>148</v>
      </c>
      <c r="AU177" s="191" t="s">
        <v>80</v>
      </c>
      <c r="AY177" s="19" t="s">
        <v>145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80</v>
      </c>
      <c r="BK177" s="192">
        <f>ROUND(I177*H177,2)</f>
        <v>0</v>
      </c>
      <c r="BL177" s="19" t="s">
        <v>153</v>
      </c>
      <c r="BM177" s="191" t="s">
        <v>1675</v>
      </c>
    </row>
    <row r="178" spans="1:47" s="2" customFormat="1" ht="19.5">
      <c r="A178" s="36"/>
      <c r="B178" s="37"/>
      <c r="C178" s="38"/>
      <c r="D178" s="195" t="s">
        <v>693</v>
      </c>
      <c r="E178" s="38"/>
      <c r="F178" s="250" t="s">
        <v>1185</v>
      </c>
      <c r="G178" s="38"/>
      <c r="H178" s="38"/>
      <c r="I178" s="251"/>
      <c r="J178" s="38"/>
      <c r="K178" s="38"/>
      <c r="L178" s="41"/>
      <c r="M178" s="252"/>
      <c r="N178" s="253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693</v>
      </c>
      <c r="AU178" s="19" t="s">
        <v>80</v>
      </c>
    </row>
    <row r="179" spans="1:65" s="2" customFormat="1" ht="14.45" customHeight="1">
      <c r="A179" s="36"/>
      <c r="B179" s="37"/>
      <c r="C179" s="180" t="s">
        <v>594</v>
      </c>
      <c r="D179" s="180" t="s">
        <v>148</v>
      </c>
      <c r="E179" s="181" t="s">
        <v>1676</v>
      </c>
      <c r="F179" s="182" t="s">
        <v>1677</v>
      </c>
      <c r="G179" s="183" t="s">
        <v>272</v>
      </c>
      <c r="H179" s="184">
        <v>330</v>
      </c>
      <c r="I179" s="185"/>
      <c r="J179" s="186">
        <f>ROUND(I179*H179,2)</f>
        <v>0</v>
      </c>
      <c r="K179" s="182" t="s">
        <v>21</v>
      </c>
      <c r="L179" s="41"/>
      <c r="M179" s="187" t="s">
        <v>21</v>
      </c>
      <c r="N179" s="188" t="s">
        <v>44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153</v>
      </c>
      <c r="AT179" s="191" t="s">
        <v>148</v>
      </c>
      <c r="AU179" s="191" t="s">
        <v>80</v>
      </c>
      <c r="AY179" s="19" t="s">
        <v>145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80</v>
      </c>
      <c r="BK179" s="192">
        <f>ROUND(I179*H179,2)</f>
        <v>0</v>
      </c>
      <c r="BL179" s="19" t="s">
        <v>153</v>
      </c>
      <c r="BM179" s="191" t="s">
        <v>1678</v>
      </c>
    </row>
    <row r="180" spans="1:47" s="2" customFormat="1" ht="19.5">
      <c r="A180" s="36"/>
      <c r="B180" s="37"/>
      <c r="C180" s="38"/>
      <c r="D180" s="195" t="s">
        <v>693</v>
      </c>
      <c r="E180" s="38"/>
      <c r="F180" s="250" t="s">
        <v>1185</v>
      </c>
      <c r="G180" s="38"/>
      <c r="H180" s="38"/>
      <c r="I180" s="251"/>
      <c r="J180" s="38"/>
      <c r="K180" s="38"/>
      <c r="L180" s="41"/>
      <c r="M180" s="252"/>
      <c r="N180" s="253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693</v>
      </c>
      <c r="AU180" s="19" t="s">
        <v>80</v>
      </c>
    </row>
    <row r="181" spans="1:65" s="2" customFormat="1" ht="14.45" customHeight="1">
      <c r="A181" s="36"/>
      <c r="B181" s="37"/>
      <c r="C181" s="180" t="s">
        <v>598</v>
      </c>
      <c r="D181" s="180" t="s">
        <v>148</v>
      </c>
      <c r="E181" s="181" t="s">
        <v>1679</v>
      </c>
      <c r="F181" s="182" t="s">
        <v>1680</v>
      </c>
      <c r="G181" s="183" t="s">
        <v>272</v>
      </c>
      <c r="H181" s="184">
        <v>1100</v>
      </c>
      <c r="I181" s="185"/>
      <c r="J181" s="186">
        <f>ROUND(I181*H181,2)</f>
        <v>0</v>
      </c>
      <c r="K181" s="182" t="s">
        <v>21</v>
      </c>
      <c r="L181" s="41"/>
      <c r="M181" s="187" t="s">
        <v>21</v>
      </c>
      <c r="N181" s="188" t="s">
        <v>44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153</v>
      </c>
      <c r="AT181" s="191" t="s">
        <v>148</v>
      </c>
      <c r="AU181" s="191" t="s">
        <v>80</v>
      </c>
      <c r="AY181" s="19" t="s">
        <v>145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80</v>
      </c>
      <c r="BK181" s="192">
        <f>ROUND(I181*H181,2)</f>
        <v>0</v>
      </c>
      <c r="BL181" s="19" t="s">
        <v>153</v>
      </c>
      <c r="BM181" s="191" t="s">
        <v>1681</v>
      </c>
    </row>
    <row r="182" spans="1:47" s="2" customFormat="1" ht="19.5">
      <c r="A182" s="36"/>
      <c r="B182" s="37"/>
      <c r="C182" s="38"/>
      <c r="D182" s="195" t="s">
        <v>693</v>
      </c>
      <c r="E182" s="38"/>
      <c r="F182" s="250" t="s">
        <v>1185</v>
      </c>
      <c r="G182" s="38"/>
      <c r="H182" s="38"/>
      <c r="I182" s="251"/>
      <c r="J182" s="38"/>
      <c r="K182" s="38"/>
      <c r="L182" s="41"/>
      <c r="M182" s="252"/>
      <c r="N182" s="253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693</v>
      </c>
      <c r="AU182" s="19" t="s">
        <v>80</v>
      </c>
    </row>
    <row r="183" spans="1:65" s="2" customFormat="1" ht="14.45" customHeight="1">
      <c r="A183" s="36"/>
      <c r="B183" s="37"/>
      <c r="C183" s="180" t="s">
        <v>604</v>
      </c>
      <c r="D183" s="180" t="s">
        <v>148</v>
      </c>
      <c r="E183" s="181" t="s">
        <v>1682</v>
      </c>
      <c r="F183" s="182" t="s">
        <v>1683</v>
      </c>
      <c r="G183" s="183" t="s">
        <v>272</v>
      </c>
      <c r="H183" s="184">
        <v>500</v>
      </c>
      <c r="I183" s="185"/>
      <c r="J183" s="186">
        <f>ROUND(I183*H183,2)</f>
        <v>0</v>
      </c>
      <c r="K183" s="182" t="s">
        <v>21</v>
      </c>
      <c r="L183" s="41"/>
      <c r="M183" s="187" t="s">
        <v>21</v>
      </c>
      <c r="N183" s="188" t="s">
        <v>44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153</v>
      </c>
      <c r="AT183" s="191" t="s">
        <v>148</v>
      </c>
      <c r="AU183" s="191" t="s">
        <v>80</v>
      </c>
      <c r="AY183" s="19" t="s">
        <v>145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80</v>
      </c>
      <c r="BK183" s="192">
        <f>ROUND(I183*H183,2)</f>
        <v>0</v>
      </c>
      <c r="BL183" s="19" t="s">
        <v>153</v>
      </c>
      <c r="BM183" s="191" t="s">
        <v>1684</v>
      </c>
    </row>
    <row r="184" spans="1:47" s="2" customFormat="1" ht="19.5">
      <c r="A184" s="36"/>
      <c r="B184" s="37"/>
      <c r="C184" s="38"/>
      <c r="D184" s="195" t="s">
        <v>693</v>
      </c>
      <c r="E184" s="38"/>
      <c r="F184" s="250" t="s">
        <v>1185</v>
      </c>
      <c r="G184" s="38"/>
      <c r="H184" s="38"/>
      <c r="I184" s="251"/>
      <c r="J184" s="38"/>
      <c r="K184" s="38"/>
      <c r="L184" s="41"/>
      <c r="M184" s="252"/>
      <c r="N184" s="253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693</v>
      </c>
      <c r="AU184" s="19" t="s">
        <v>80</v>
      </c>
    </row>
    <row r="185" spans="1:65" s="2" customFormat="1" ht="14.45" customHeight="1">
      <c r="A185" s="36"/>
      <c r="B185" s="37"/>
      <c r="C185" s="180" t="s">
        <v>612</v>
      </c>
      <c r="D185" s="180" t="s">
        <v>148</v>
      </c>
      <c r="E185" s="181" t="s">
        <v>1685</v>
      </c>
      <c r="F185" s="182" t="s">
        <v>1686</v>
      </c>
      <c r="G185" s="183" t="s">
        <v>272</v>
      </c>
      <c r="H185" s="184">
        <v>500</v>
      </c>
      <c r="I185" s="185"/>
      <c r="J185" s="186">
        <f>ROUND(I185*H185,2)</f>
        <v>0</v>
      </c>
      <c r="K185" s="182" t="s">
        <v>21</v>
      </c>
      <c r="L185" s="41"/>
      <c r="M185" s="187" t="s">
        <v>21</v>
      </c>
      <c r="N185" s="188" t="s">
        <v>44</v>
      </c>
      <c r="O185" s="66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153</v>
      </c>
      <c r="AT185" s="191" t="s">
        <v>148</v>
      </c>
      <c r="AU185" s="191" t="s">
        <v>80</v>
      </c>
      <c r="AY185" s="19" t="s">
        <v>145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80</v>
      </c>
      <c r="BK185" s="192">
        <f>ROUND(I185*H185,2)</f>
        <v>0</v>
      </c>
      <c r="BL185" s="19" t="s">
        <v>153</v>
      </c>
      <c r="BM185" s="191" t="s">
        <v>1687</v>
      </c>
    </row>
    <row r="186" spans="1:47" s="2" customFormat="1" ht="19.5">
      <c r="A186" s="36"/>
      <c r="B186" s="37"/>
      <c r="C186" s="38"/>
      <c r="D186" s="195" t="s">
        <v>693</v>
      </c>
      <c r="E186" s="38"/>
      <c r="F186" s="250" t="s">
        <v>1185</v>
      </c>
      <c r="G186" s="38"/>
      <c r="H186" s="38"/>
      <c r="I186" s="251"/>
      <c r="J186" s="38"/>
      <c r="K186" s="38"/>
      <c r="L186" s="41"/>
      <c r="M186" s="252"/>
      <c r="N186" s="253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693</v>
      </c>
      <c r="AU186" s="19" t="s">
        <v>80</v>
      </c>
    </row>
    <row r="187" spans="1:65" s="2" customFormat="1" ht="14.45" customHeight="1">
      <c r="A187" s="36"/>
      <c r="B187" s="37"/>
      <c r="C187" s="180" t="s">
        <v>619</v>
      </c>
      <c r="D187" s="180" t="s">
        <v>148</v>
      </c>
      <c r="E187" s="181" t="s">
        <v>1688</v>
      </c>
      <c r="F187" s="182" t="s">
        <v>1689</v>
      </c>
      <c r="G187" s="183" t="s">
        <v>272</v>
      </c>
      <c r="H187" s="184">
        <v>300</v>
      </c>
      <c r="I187" s="185"/>
      <c r="J187" s="186">
        <f>ROUND(I187*H187,2)</f>
        <v>0</v>
      </c>
      <c r="K187" s="182" t="s">
        <v>21</v>
      </c>
      <c r="L187" s="41"/>
      <c r="M187" s="187" t="s">
        <v>21</v>
      </c>
      <c r="N187" s="188" t="s">
        <v>44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153</v>
      </c>
      <c r="AT187" s="191" t="s">
        <v>148</v>
      </c>
      <c r="AU187" s="191" t="s">
        <v>80</v>
      </c>
      <c r="AY187" s="19" t="s">
        <v>145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80</v>
      </c>
      <c r="BK187" s="192">
        <f>ROUND(I187*H187,2)</f>
        <v>0</v>
      </c>
      <c r="BL187" s="19" t="s">
        <v>153</v>
      </c>
      <c r="BM187" s="191" t="s">
        <v>1690</v>
      </c>
    </row>
    <row r="188" spans="1:47" s="2" customFormat="1" ht="19.5">
      <c r="A188" s="36"/>
      <c r="B188" s="37"/>
      <c r="C188" s="38"/>
      <c r="D188" s="195" t="s">
        <v>693</v>
      </c>
      <c r="E188" s="38"/>
      <c r="F188" s="250" t="s">
        <v>1185</v>
      </c>
      <c r="G188" s="38"/>
      <c r="H188" s="38"/>
      <c r="I188" s="251"/>
      <c r="J188" s="38"/>
      <c r="K188" s="38"/>
      <c r="L188" s="41"/>
      <c r="M188" s="252"/>
      <c r="N188" s="253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693</v>
      </c>
      <c r="AU188" s="19" t="s">
        <v>80</v>
      </c>
    </row>
    <row r="189" spans="1:65" s="2" customFormat="1" ht="14.45" customHeight="1">
      <c r="A189" s="36"/>
      <c r="B189" s="37"/>
      <c r="C189" s="180" t="s">
        <v>626</v>
      </c>
      <c r="D189" s="180" t="s">
        <v>148</v>
      </c>
      <c r="E189" s="181" t="s">
        <v>1691</v>
      </c>
      <c r="F189" s="182" t="s">
        <v>1692</v>
      </c>
      <c r="G189" s="183" t="s">
        <v>272</v>
      </c>
      <c r="H189" s="184">
        <v>500</v>
      </c>
      <c r="I189" s="185"/>
      <c r="J189" s="186">
        <f>ROUND(I189*H189,2)</f>
        <v>0</v>
      </c>
      <c r="K189" s="182" t="s">
        <v>21</v>
      </c>
      <c r="L189" s="41"/>
      <c r="M189" s="187" t="s">
        <v>21</v>
      </c>
      <c r="N189" s="188" t="s">
        <v>44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153</v>
      </c>
      <c r="AT189" s="191" t="s">
        <v>148</v>
      </c>
      <c r="AU189" s="191" t="s">
        <v>80</v>
      </c>
      <c r="AY189" s="19" t="s">
        <v>145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80</v>
      </c>
      <c r="BK189" s="192">
        <f>ROUND(I189*H189,2)</f>
        <v>0</v>
      </c>
      <c r="BL189" s="19" t="s">
        <v>153</v>
      </c>
      <c r="BM189" s="191" t="s">
        <v>1693</v>
      </c>
    </row>
    <row r="190" spans="1:47" s="2" customFormat="1" ht="19.5">
      <c r="A190" s="36"/>
      <c r="B190" s="37"/>
      <c r="C190" s="38"/>
      <c r="D190" s="195" t="s">
        <v>693</v>
      </c>
      <c r="E190" s="38"/>
      <c r="F190" s="250" t="s">
        <v>1185</v>
      </c>
      <c r="G190" s="38"/>
      <c r="H190" s="38"/>
      <c r="I190" s="251"/>
      <c r="J190" s="38"/>
      <c r="K190" s="38"/>
      <c r="L190" s="41"/>
      <c r="M190" s="252"/>
      <c r="N190" s="253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693</v>
      </c>
      <c r="AU190" s="19" t="s">
        <v>80</v>
      </c>
    </row>
    <row r="191" spans="1:65" s="2" customFormat="1" ht="14.45" customHeight="1">
      <c r="A191" s="36"/>
      <c r="B191" s="37"/>
      <c r="C191" s="180" t="s">
        <v>631</v>
      </c>
      <c r="D191" s="180" t="s">
        <v>148</v>
      </c>
      <c r="E191" s="181" t="s">
        <v>1694</v>
      </c>
      <c r="F191" s="182" t="s">
        <v>1695</v>
      </c>
      <c r="G191" s="183" t="s">
        <v>1072</v>
      </c>
      <c r="H191" s="184">
        <v>14</v>
      </c>
      <c r="I191" s="185"/>
      <c r="J191" s="186">
        <f>ROUND(I191*H191,2)</f>
        <v>0</v>
      </c>
      <c r="K191" s="182" t="s">
        <v>21</v>
      </c>
      <c r="L191" s="41"/>
      <c r="M191" s="187" t="s">
        <v>21</v>
      </c>
      <c r="N191" s="188" t="s">
        <v>44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153</v>
      </c>
      <c r="AT191" s="191" t="s">
        <v>148</v>
      </c>
      <c r="AU191" s="191" t="s">
        <v>80</v>
      </c>
      <c r="AY191" s="19" t="s">
        <v>145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80</v>
      </c>
      <c r="BK191" s="192">
        <f>ROUND(I191*H191,2)</f>
        <v>0</v>
      </c>
      <c r="BL191" s="19" t="s">
        <v>153</v>
      </c>
      <c r="BM191" s="191" t="s">
        <v>1696</v>
      </c>
    </row>
    <row r="192" spans="1:47" s="2" customFormat="1" ht="19.5">
      <c r="A192" s="36"/>
      <c r="B192" s="37"/>
      <c r="C192" s="38"/>
      <c r="D192" s="195" t="s">
        <v>693</v>
      </c>
      <c r="E192" s="38"/>
      <c r="F192" s="250" t="s">
        <v>1185</v>
      </c>
      <c r="G192" s="38"/>
      <c r="H192" s="38"/>
      <c r="I192" s="251"/>
      <c r="J192" s="38"/>
      <c r="K192" s="38"/>
      <c r="L192" s="41"/>
      <c r="M192" s="252"/>
      <c r="N192" s="253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693</v>
      </c>
      <c r="AU192" s="19" t="s">
        <v>80</v>
      </c>
    </row>
    <row r="193" spans="1:65" s="2" customFormat="1" ht="14.45" customHeight="1">
      <c r="A193" s="36"/>
      <c r="B193" s="37"/>
      <c r="C193" s="180" t="s">
        <v>635</v>
      </c>
      <c r="D193" s="180" t="s">
        <v>148</v>
      </c>
      <c r="E193" s="181" t="s">
        <v>1697</v>
      </c>
      <c r="F193" s="182" t="s">
        <v>1698</v>
      </c>
      <c r="G193" s="183" t="s">
        <v>1072</v>
      </c>
      <c r="H193" s="184">
        <v>50</v>
      </c>
      <c r="I193" s="185"/>
      <c r="J193" s="186">
        <f>ROUND(I193*H193,2)</f>
        <v>0</v>
      </c>
      <c r="K193" s="182" t="s">
        <v>21</v>
      </c>
      <c r="L193" s="41"/>
      <c r="M193" s="187" t="s">
        <v>21</v>
      </c>
      <c r="N193" s="188" t="s">
        <v>44</v>
      </c>
      <c r="O193" s="66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153</v>
      </c>
      <c r="AT193" s="191" t="s">
        <v>148</v>
      </c>
      <c r="AU193" s="191" t="s">
        <v>80</v>
      </c>
      <c r="AY193" s="19" t="s">
        <v>145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80</v>
      </c>
      <c r="BK193" s="192">
        <f>ROUND(I193*H193,2)</f>
        <v>0</v>
      </c>
      <c r="BL193" s="19" t="s">
        <v>153</v>
      </c>
      <c r="BM193" s="191" t="s">
        <v>1699</v>
      </c>
    </row>
    <row r="194" spans="1:47" s="2" customFormat="1" ht="19.5">
      <c r="A194" s="36"/>
      <c r="B194" s="37"/>
      <c r="C194" s="38"/>
      <c r="D194" s="195" t="s">
        <v>693</v>
      </c>
      <c r="E194" s="38"/>
      <c r="F194" s="250" t="s">
        <v>1185</v>
      </c>
      <c r="G194" s="38"/>
      <c r="H194" s="38"/>
      <c r="I194" s="251"/>
      <c r="J194" s="38"/>
      <c r="K194" s="38"/>
      <c r="L194" s="41"/>
      <c r="M194" s="252"/>
      <c r="N194" s="253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693</v>
      </c>
      <c r="AU194" s="19" t="s">
        <v>80</v>
      </c>
    </row>
    <row r="195" spans="1:65" s="2" customFormat="1" ht="14.45" customHeight="1">
      <c r="A195" s="36"/>
      <c r="B195" s="37"/>
      <c r="C195" s="180" t="s">
        <v>639</v>
      </c>
      <c r="D195" s="180" t="s">
        <v>148</v>
      </c>
      <c r="E195" s="181" t="s">
        <v>1700</v>
      </c>
      <c r="F195" s="182" t="s">
        <v>1701</v>
      </c>
      <c r="G195" s="183" t="s">
        <v>1072</v>
      </c>
      <c r="H195" s="184">
        <v>24</v>
      </c>
      <c r="I195" s="185"/>
      <c r="J195" s="186">
        <f>ROUND(I195*H195,2)</f>
        <v>0</v>
      </c>
      <c r="K195" s="182" t="s">
        <v>21</v>
      </c>
      <c r="L195" s="41"/>
      <c r="M195" s="187" t="s">
        <v>21</v>
      </c>
      <c r="N195" s="188" t="s">
        <v>44</v>
      </c>
      <c r="O195" s="66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153</v>
      </c>
      <c r="AT195" s="191" t="s">
        <v>148</v>
      </c>
      <c r="AU195" s="191" t="s">
        <v>80</v>
      </c>
      <c r="AY195" s="19" t="s">
        <v>145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80</v>
      </c>
      <c r="BK195" s="192">
        <f>ROUND(I195*H195,2)</f>
        <v>0</v>
      </c>
      <c r="BL195" s="19" t="s">
        <v>153</v>
      </c>
      <c r="BM195" s="191" t="s">
        <v>1702</v>
      </c>
    </row>
    <row r="196" spans="1:47" s="2" customFormat="1" ht="19.5">
      <c r="A196" s="36"/>
      <c r="B196" s="37"/>
      <c r="C196" s="38"/>
      <c r="D196" s="195" t="s">
        <v>693</v>
      </c>
      <c r="E196" s="38"/>
      <c r="F196" s="250" t="s">
        <v>1185</v>
      </c>
      <c r="G196" s="38"/>
      <c r="H196" s="38"/>
      <c r="I196" s="251"/>
      <c r="J196" s="38"/>
      <c r="K196" s="38"/>
      <c r="L196" s="41"/>
      <c r="M196" s="252"/>
      <c r="N196" s="253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693</v>
      </c>
      <c r="AU196" s="19" t="s">
        <v>80</v>
      </c>
    </row>
    <row r="197" spans="1:65" s="2" customFormat="1" ht="14.45" customHeight="1">
      <c r="A197" s="36"/>
      <c r="B197" s="37"/>
      <c r="C197" s="180" t="s">
        <v>643</v>
      </c>
      <c r="D197" s="180" t="s">
        <v>148</v>
      </c>
      <c r="E197" s="181" t="s">
        <v>1703</v>
      </c>
      <c r="F197" s="182" t="s">
        <v>1704</v>
      </c>
      <c r="G197" s="183" t="s">
        <v>1072</v>
      </c>
      <c r="H197" s="184">
        <v>9</v>
      </c>
      <c r="I197" s="185"/>
      <c r="J197" s="186">
        <f>ROUND(I197*H197,2)</f>
        <v>0</v>
      </c>
      <c r="K197" s="182" t="s">
        <v>21</v>
      </c>
      <c r="L197" s="41"/>
      <c r="M197" s="187" t="s">
        <v>21</v>
      </c>
      <c r="N197" s="188" t="s">
        <v>44</v>
      </c>
      <c r="O197" s="66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153</v>
      </c>
      <c r="AT197" s="191" t="s">
        <v>148</v>
      </c>
      <c r="AU197" s="191" t="s">
        <v>80</v>
      </c>
      <c r="AY197" s="19" t="s">
        <v>145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80</v>
      </c>
      <c r="BK197" s="192">
        <f>ROUND(I197*H197,2)</f>
        <v>0</v>
      </c>
      <c r="BL197" s="19" t="s">
        <v>153</v>
      </c>
      <c r="BM197" s="191" t="s">
        <v>1705</v>
      </c>
    </row>
    <row r="198" spans="1:47" s="2" customFormat="1" ht="19.5">
      <c r="A198" s="36"/>
      <c r="B198" s="37"/>
      <c r="C198" s="38"/>
      <c r="D198" s="195" t="s">
        <v>693</v>
      </c>
      <c r="E198" s="38"/>
      <c r="F198" s="250" t="s">
        <v>1185</v>
      </c>
      <c r="G198" s="38"/>
      <c r="H198" s="38"/>
      <c r="I198" s="251"/>
      <c r="J198" s="38"/>
      <c r="K198" s="38"/>
      <c r="L198" s="41"/>
      <c r="M198" s="252"/>
      <c r="N198" s="253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693</v>
      </c>
      <c r="AU198" s="19" t="s">
        <v>80</v>
      </c>
    </row>
    <row r="199" spans="1:65" s="2" customFormat="1" ht="14.45" customHeight="1">
      <c r="A199" s="36"/>
      <c r="B199" s="37"/>
      <c r="C199" s="180" t="s">
        <v>648</v>
      </c>
      <c r="D199" s="180" t="s">
        <v>148</v>
      </c>
      <c r="E199" s="181" t="s">
        <v>1706</v>
      </c>
      <c r="F199" s="182" t="s">
        <v>1707</v>
      </c>
      <c r="G199" s="183" t="s">
        <v>1072</v>
      </c>
      <c r="H199" s="184">
        <v>100</v>
      </c>
      <c r="I199" s="185"/>
      <c r="J199" s="186">
        <f>ROUND(I199*H199,2)</f>
        <v>0</v>
      </c>
      <c r="K199" s="182" t="s">
        <v>21</v>
      </c>
      <c r="L199" s="41"/>
      <c r="M199" s="187" t="s">
        <v>21</v>
      </c>
      <c r="N199" s="188" t="s">
        <v>44</v>
      </c>
      <c r="O199" s="66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153</v>
      </c>
      <c r="AT199" s="191" t="s">
        <v>148</v>
      </c>
      <c r="AU199" s="191" t="s">
        <v>80</v>
      </c>
      <c r="AY199" s="19" t="s">
        <v>145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80</v>
      </c>
      <c r="BK199" s="192">
        <f>ROUND(I199*H199,2)</f>
        <v>0</v>
      </c>
      <c r="BL199" s="19" t="s">
        <v>153</v>
      </c>
      <c r="BM199" s="191" t="s">
        <v>1708</v>
      </c>
    </row>
    <row r="200" spans="1:47" s="2" customFormat="1" ht="19.5">
      <c r="A200" s="36"/>
      <c r="B200" s="37"/>
      <c r="C200" s="38"/>
      <c r="D200" s="195" t="s">
        <v>693</v>
      </c>
      <c r="E200" s="38"/>
      <c r="F200" s="250" t="s">
        <v>1185</v>
      </c>
      <c r="G200" s="38"/>
      <c r="H200" s="38"/>
      <c r="I200" s="251"/>
      <c r="J200" s="38"/>
      <c r="K200" s="38"/>
      <c r="L200" s="41"/>
      <c r="M200" s="252"/>
      <c r="N200" s="253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693</v>
      </c>
      <c r="AU200" s="19" t="s">
        <v>80</v>
      </c>
    </row>
    <row r="201" spans="1:65" s="2" customFormat="1" ht="14.45" customHeight="1">
      <c r="A201" s="36"/>
      <c r="B201" s="37"/>
      <c r="C201" s="180" t="s">
        <v>657</v>
      </c>
      <c r="D201" s="180" t="s">
        <v>148</v>
      </c>
      <c r="E201" s="181" t="s">
        <v>1709</v>
      </c>
      <c r="F201" s="182" t="s">
        <v>1710</v>
      </c>
      <c r="G201" s="183" t="s">
        <v>272</v>
      </c>
      <c r="H201" s="184">
        <v>300</v>
      </c>
      <c r="I201" s="185"/>
      <c r="J201" s="186">
        <f>ROUND(I201*H201,2)</f>
        <v>0</v>
      </c>
      <c r="K201" s="182" t="s">
        <v>21</v>
      </c>
      <c r="L201" s="41"/>
      <c r="M201" s="187" t="s">
        <v>21</v>
      </c>
      <c r="N201" s="188" t="s">
        <v>44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153</v>
      </c>
      <c r="AT201" s="191" t="s">
        <v>148</v>
      </c>
      <c r="AU201" s="191" t="s">
        <v>80</v>
      </c>
      <c r="AY201" s="19" t="s">
        <v>145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80</v>
      </c>
      <c r="BK201" s="192">
        <f>ROUND(I201*H201,2)</f>
        <v>0</v>
      </c>
      <c r="BL201" s="19" t="s">
        <v>153</v>
      </c>
      <c r="BM201" s="191" t="s">
        <v>1711</v>
      </c>
    </row>
    <row r="202" spans="1:47" s="2" customFormat="1" ht="19.5">
      <c r="A202" s="36"/>
      <c r="B202" s="37"/>
      <c r="C202" s="38"/>
      <c r="D202" s="195" t="s">
        <v>693</v>
      </c>
      <c r="E202" s="38"/>
      <c r="F202" s="250" t="s">
        <v>1185</v>
      </c>
      <c r="G202" s="38"/>
      <c r="H202" s="38"/>
      <c r="I202" s="251"/>
      <c r="J202" s="38"/>
      <c r="K202" s="38"/>
      <c r="L202" s="41"/>
      <c r="M202" s="252"/>
      <c r="N202" s="253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693</v>
      </c>
      <c r="AU202" s="19" t="s">
        <v>80</v>
      </c>
    </row>
    <row r="203" spans="1:65" s="2" customFormat="1" ht="14.45" customHeight="1">
      <c r="A203" s="36"/>
      <c r="B203" s="37"/>
      <c r="C203" s="180" t="s">
        <v>660</v>
      </c>
      <c r="D203" s="180" t="s">
        <v>148</v>
      </c>
      <c r="E203" s="181" t="s">
        <v>1712</v>
      </c>
      <c r="F203" s="182" t="s">
        <v>1713</v>
      </c>
      <c r="G203" s="183" t="s">
        <v>272</v>
      </c>
      <c r="H203" s="184">
        <v>100</v>
      </c>
      <c r="I203" s="185"/>
      <c r="J203" s="186">
        <f>ROUND(I203*H203,2)</f>
        <v>0</v>
      </c>
      <c r="K203" s="182" t="s">
        <v>21</v>
      </c>
      <c r="L203" s="41"/>
      <c r="M203" s="187" t="s">
        <v>21</v>
      </c>
      <c r="N203" s="188" t="s">
        <v>44</v>
      </c>
      <c r="O203" s="66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153</v>
      </c>
      <c r="AT203" s="191" t="s">
        <v>148</v>
      </c>
      <c r="AU203" s="191" t="s">
        <v>80</v>
      </c>
      <c r="AY203" s="19" t="s">
        <v>145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80</v>
      </c>
      <c r="BK203" s="192">
        <f>ROUND(I203*H203,2)</f>
        <v>0</v>
      </c>
      <c r="BL203" s="19" t="s">
        <v>153</v>
      </c>
      <c r="BM203" s="191" t="s">
        <v>1714</v>
      </c>
    </row>
    <row r="204" spans="1:47" s="2" customFormat="1" ht="19.5">
      <c r="A204" s="36"/>
      <c r="B204" s="37"/>
      <c r="C204" s="38"/>
      <c r="D204" s="195" t="s">
        <v>693</v>
      </c>
      <c r="E204" s="38"/>
      <c r="F204" s="250" t="s">
        <v>1185</v>
      </c>
      <c r="G204" s="38"/>
      <c r="H204" s="38"/>
      <c r="I204" s="251"/>
      <c r="J204" s="38"/>
      <c r="K204" s="38"/>
      <c r="L204" s="41"/>
      <c r="M204" s="252"/>
      <c r="N204" s="253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693</v>
      </c>
      <c r="AU204" s="19" t="s">
        <v>80</v>
      </c>
    </row>
    <row r="205" spans="1:65" s="2" customFormat="1" ht="14.45" customHeight="1">
      <c r="A205" s="36"/>
      <c r="B205" s="37"/>
      <c r="C205" s="180" t="s">
        <v>663</v>
      </c>
      <c r="D205" s="180" t="s">
        <v>148</v>
      </c>
      <c r="E205" s="181" t="s">
        <v>1715</v>
      </c>
      <c r="F205" s="182" t="s">
        <v>1716</v>
      </c>
      <c r="G205" s="183" t="s">
        <v>272</v>
      </c>
      <c r="H205" s="184">
        <v>100</v>
      </c>
      <c r="I205" s="185"/>
      <c r="J205" s="186">
        <f>ROUND(I205*H205,2)</f>
        <v>0</v>
      </c>
      <c r="K205" s="182" t="s">
        <v>21</v>
      </c>
      <c r="L205" s="41"/>
      <c r="M205" s="187" t="s">
        <v>21</v>
      </c>
      <c r="N205" s="188" t="s">
        <v>44</v>
      </c>
      <c r="O205" s="66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153</v>
      </c>
      <c r="AT205" s="191" t="s">
        <v>148</v>
      </c>
      <c r="AU205" s="191" t="s">
        <v>80</v>
      </c>
      <c r="AY205" s="19" t="s">
        <v>145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153</v>
      </c>
      <c r="BM205" s="191" t="s">
        <v>1717</v>
      </c>
    </row>
    <row r="206" spans="1:47" s="2" customFormat="1" ht="19.5">
      <c r="A206" s="36"/>
      <c r="B206" s="37"/>
      <c r="C206" s="38"/>
      <c r="D206" s="195" t="s">
        <v>693</v>
      </c>
      <c r="E206" s="38"/>
      <c r="F206" s="250" t="s">
        <v>1185</v>
      </c>
      <c r="G206" s="38"/>
      <c r="H206" s="38"/>
      <c r="I206" s="251"/>
      <c r="J206" s="38"/>
      <c r="K206" s="38"/>
      <c r="L206" s="41"/>
      <c r="M206" s="252"/>
      <c r="N206" s="253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693</v>
      </c>
      <c r="AU206" s="19" t="s">
        <v>80</v>
      </c>
    </row>
    <row r="207" spans="1:65" s="2" customFormat="1" ht="14.45" customHeight="1">
      <c r="A207" s="36"/>
      <c r="B207" s="37"/>
      <c r="C207" s="180" t="s">
        <v>668</v>
      </c>
      <c r="D207" s="180" t="s">
        <v>148</v>
      </c>
      <c r="E207" s="181" t="s">
        <v>1718</v>
      </c>
      <c r="F207" s="182" t="s">
        <v>1719</v>
      </c>
      <c r="G207" s="183" t="s">
        <v>272</v>
      </c>
      <c r="H207" s="184">
        <v>220</v>
      </c>
      <c r="I207" s="185"/>
      <c r="J207" s="186">
        <f>ROUND(I207*H207,2)</f>
        <v>0</v>
      </c>
      <c r="K207" s="182" t="s">
        <v>21</v>
      </c>
      <c r="L207" s="41"/>
      <c r="M207" s="187" t="s">
        <v>21</v>
      </c>
      <c r="N207" s="188" t="s">
        <v>44</v>
      </c>
      <c r="O207" s="66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153</v>
      </c>
      <c r="AT207" s="191" t="s">
        <v>148</v>
      </c>
      <c r="AU207" s="191" t="s">
        <v>80</v>
      </c>
      <c r="AY207" s="19" t="s">
        <v>145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80</v>
      </c>
      <c r="BK207" s="192">
        <f>ROUND(I207*H207,2)</f>
        <v>0</v>
      </c>
      <c r="BL207" s="19" t="s">
        <v>153</v>
      </c>
      <c r="BM207" s="191" t="s">
        <v>1720</v>
      </c>
    </row>
    <row r="208" spans="1:47" s="2" customFormat="1" ht="19.5">
      <c r="A208" s="36"/>
      <c r="B208" s="37"/>
      <c r="C208" s="38"/>
      <c r="D208" s="195" t="s">
        <v>693</v>
      </c>
      <c r="E208" s="38"/>
      <c r="F208" s="250" t="s">
        <v>1185</v>
      </c>
      <c r="G208" s="38"/>
      <c r="H208" s="38"/>
      <c r="I208" s="251"/>
      <c r="J208" s="38"/>
      <c r="K208" s="38"/>
      <c r="L208" s="41"/>
      <c r="M208" s="252"/>
      <c r="N208" s="253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693</v>
      </c>
      <c r="AU208" s="19" t="s">
        <v>80</v>
      </c>
    </row>
    <row r="209" spans="1:65" s="2" customFormat="1" ht="14.45" customHeight="1">
      <c r="A209" s="36"/>
      <c r="B209" s="37"/>
      <c r="C209" s="180" t="s">
        <v>670</v>
      </c>
      <c r="D209" s="180" t="s">
        <v>148</v>
      </c>
      <c r="E209" s="181" t="s">
        <v>1721</v>
      </c>
      <c r="F209" s="182" t="s">
        <v>1722</v>
      </c>
      <c r="G209" s="183" t="s">
        <v>1072</v>
      </c>
      <c r="H209" s="184">
        <v>33</v>
      </c>
      <c r="I209" s="185"/>
      <c r="J209" s="186">
        <f>ROUND(I209*H209,2)</f>
        <v>0</v>
      </c>
      <c r="K209" s="182" t="s">
        <v>21</v>
      </c>
      <c r="L209" s="41"/>
      <c r="M209" s="187" t="s">
        <v>21</v>
      </c>
      <c r="N209" s="188" t="s">
        <v>44</v>
      </c>
      <c r="O209" s="66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153</v>
      </c>
      <c r="AT209" s="191" t="s">
        <v>148</v>
      </c>
      <c r="AU209" s="191" t="s">
        <v>80</v>
      </c>
      <c r="AY209" s="19" t="s">
        <v>145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80</v>
      </c>
      <c r="BK209" s="192">
        <f>ROUND(I209*H209,2)</f>
        <v>0</v>
      </c>
      <c r="BL209" s="19" t="s">
        <v>153</v>
      </c>
      <c r="BM209" s="191" t="s">
        <v>1723</v>
      </c>
    </row>
    <row r="210" spans="1:47" s="2" customFormat="1" ht="19.5">
      <c r="A210" s="36"/>
      <c r="B210" s="37"/>
      <c r="C210" s="38"/>
      <c r="D210" s="195" t="s">
        <v>693</v>
      </c>
      <c r="E210" s="38"/>
      <c r="F210" s="250" t="s">
        <v>1185</v>
      </c>
      <c r="G210" s="38"/>
      <c r="H210" s="38"/>
      <c r="I210" s="251"/>
      <c r="J210" s="38"/>
      <c r="K210" s="38"/>
      <c r="L210" s="41"/>
      <c r="M210" s="252"/>
      <c r="N210" s="253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693</v>
      </c>
      <c r="AU210" s="19" t="s">
        <v>80</v>
      </c>
    </row>
    <row r="211" spans="1:65" s="2" customFormat="1" ht="14.45" customHeight="1">
      <c r="A211" s="36"/>
      <c r="B211" s="37"/>
      <c r="C211" s="180" t="s">
        <v>674</v>
      </c>
      <c r="D211" s="180" t="s">
        <v>148</v>
      </c>
      <c r="E211" s="181" t="s">
        <v>1724</v>
      </c>
      <c r="F211" s="182" t="s">
        <v>1725</v>
      </c>
      <c r="G211" s="183" t="s">
        <v>1072</v>
      </c>
      <c r="H211" s="184">
        <v>14</v>
      </c>
      <c r="I211" s="185"/>
      <c r="J211" s="186">
        <f>ROUND(I211*H211,2)</f>
        <v>0</v>
      </c>
      <c r="K211" s="182" t="s">
        <v>21</v>
      </c>
      <c r="L211" s="41"/>
      <c r="M211" s="187" t="s">
        <v>21</v>
      </c>
      <c r="N211" s="188" t="s">
        <v>44</v>
      </c>
      <c r="O211" s="66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153</v>
      </c>
      <c r="AT211" s="191" t="s">
        <v>148</v>
      </c>
      <c r="AU211" s="191" t="s">
        <v>80</v>
      </c>
      <c r="AY211" s="19" t="s">
        <v>145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80</v>
      </c>
      <c r="BK211" s="192">
        <f>ROUND(I211*H211,2)</f>
        <v>0</v>
      </c>
      <c r="BL211" s="19" t="s">
        <v>153</v>
      </c>
      <c r="BM211" s="191" t="s">
        <v>1726</v>
      </c>
    </row>
    <row r="212" spans="1:47" s="2" customFormat="1" ht="19.5">
      <c r="A212" s="36"/>
      <c r="B212" s="37"/>
      <c r="C212" s="38"/>
      <c r="D212" s="195" t="s">
        <v>693</v>
      </c>
      <c r="E212" s="38"/>
      <c r="F212" s="250" t="s">
        <v>1185</v>
      </c>
      <c r="G212" s="38"/>
      <c r="H212" s="38"/>
      <c r="I212" s="251"/>
      <c r="J212" s="38"/>
      <c r="K212" s="38"/>
      <c r="L212" s="41"/>
      <c r="M212" s="252"/>
      <c r="N212" s="253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693</v>
      </c>
      <c r="AU212" s="19" t="s">
        <v>80</v>
      </c>
    </row>
    <row r="213" spans="1:65" s="2" customFormat="1" ht="14.45" customHeight="1">
      <c r="A213" s="36"/>
      <c r="B213" s="37"/>
      <c r="C213" s="180" t="s">
        <v>679</v>
      </c>
      <c r="D213" s="180" t="s">
        <v>148</v>
      </c>
      <c r="E213" s="181" t="s">
        <v>1727</v>
      </c>
      <c r="F213" s="182" t="s">
        <v>1728</v>
      </c>
      <c r="G213" s="183" t="s">
        <v>1072</v>
      </c>
      <c r="H213" s="184">
        <v>14</v>
      </c>
      <c r="I213" s="185"/>
      <c r="J213" s="186">
        <f>ROUND(I213*H213,2)</f>
        <v>0</v>
      </c>
      <c r="K213" s="182" t="s">
        <v>21</v>
      </c>
      <c r="L213" s="41"/>
      <c r="M213" s="187" t="s">
        <v>21</v>
      </c>
      <c r="N213" s="188" t="s">
        <v>44</v>
      </c>
      <c r="O213" s="66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153</v>
      </c>
      <c r="AT213" s="191" t="s">
        <v>148</v>
      </c>
      <c r="AU213" s="191" t="s">
        <v>80</v>
      </c>
      <c r="AY213" s="19" t="s">
        <v>145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80</v>
      </c>
      <c r="BK213" s="192">
        <f>ROUND(I213*H213,2)</f>
        <v>0</v>
      </c>
      <c r="BL213" s="19" t="s">
        <v>153</v>
      </c>
      <c r="BM213" s="191" t="s">
        <v>1729</v>
      </c>
    </row>
    <row r="214" spans="1:47" s="2" customFormat="1" ht="19.5">
      <c r="A214" s="36"/>
      <c r="B214" s="37"/>
      <c r="C214" s="38"/>
      <c r="D214" s="195" t="s">
        <v>693</v>
      </c>
      <c r="E214" s="38"/>
      <c r="F214" s="250" t="s">
        <v>1185</v>
      </c>
      <c r="G214" s="38"/>
      <c r="H214" s="38"/>
      <c r="I214" s="251"/>
      <c r="J214" s="38"/>
      <c r="K214" s="38"/>
      <c r="L214" s="41"/>
      <c r="M214" s="252"/>
      <c r="N214" s="253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693</v>
      </c>
      <c r="AU214" s="19" t="s">
        <v>80</v>
      </c>
    </row>
    <row r="215" spans="1:65" s="2" customFormat="1" ht="14.45" customHeight="1">
      <c r="A215" s="36"/>
      <c r="B215" s="37"/>
      <c r="C215" s="180" t="s">
        <v>684</v>
      </c>
      <c r="D215" s="180" t="s">
        <v>148</v>
      </c>
      <c r="E215" s="181" t="s">
        <v>1730</v>
      </c>
      <c r="F215" s="182" t="s">
        <v>1731</v>
      </c>
      <c r="G215" s="183" t="s">
        <v>1072</v>
      </c>
      <c r="H215" s="184">
        <v>165</v>
      </c>
      <c r="I215" s="185"/>
      <c r="J215" s="186">
        <f>ROUND(I215*H215,2)</f>
        <v>0</v>
      </c>
      <c r="K215" s="182" t="s">
        <v>21</v>
      </c>
      <c r="L215" s="41"/>
      <c r="M215" s="187" t="s">
        <v>21</v>
      </c>
      <c r="N215" s="188" t="s">
        <v>44</v>
      </c>
      <c r="O215" s="66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153</v>
      </c>
      <c r="AT215" s="191" t="s">
        <v>148</v>
      </c>
      <c r="AU215" s="191" t="s">
        <v>80</v>
      </c>
      <c r="AY215" s="19" t="s">
        <v>145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80</v>
      </c>
      <c r="BK215" s="192">
        <f>ROUND(I215*H215,2)</f>
        <v>0</v>
      </c>
      <c r="BL215" s="19" t="s">
        <v>153</v>
      </c>
      <c r="BM215" s="191" t="s">
        <v>1732</v>
      </c>
    </row>
    <row r="216" spans="1:47" s="2" customFormat="1" ht="19.5">
      <c r="A216" s="36"/>
      <c r="B216" s="37"/>
      <c r="C216" s="38"/>
      <c r="D216" s="195" t="s">
        <v>693</v>
      </c>
      <c r="E216" s="38"/>
      <c r="F216" s="250" t="s">
        <v>1185</v>
      </c>
      <c r="G216" s="38"/>
      <c r="H216" s="38"/>
      <c r="I216" s="251"/>
      <c r="J216" s="38"/>
      <c r="K216" s="38"/>
      <c r="L216" s="41"/>
      <c r="M216" s="252"/>
      <c r="N216" s="253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693</v>
      </c>
      <c r="AU216" s="19" t="s">
        <v>80</v>
      </c>
    </row>
    <row r="217" spans="1:65" s="2" customFormat="1" ht="14.45" customHeight="1">
      <c r="A217" s="36"/>
      <c r="B217" s="37"/>
      <c r="C217" s="180" t="s">
        <v>689</v>
      </c>
      <c r="D217" s="180" t="s">
        <v>148</v>
      </c>
      <c r="E217" s="181" t="s">
        <v>1733</v>
      </c>
      <c r="F217" s="182" t="s">
        <v>1734</v>
      </c>
      <c r="G217" s="183" t="s">
        <v>1072</v>
      </c>
      <c r="H217" s="184">
        <v>400</v>
      </c>
      <c r="I217" s="185"/>
      <c r="J217" s="186">
        <f>ROUND(I217*H217,2)</f>
        <v>0</v>
      </c>
      <c r="K217" s="182" t="s">
        <v>21</v>
      </c>
      <c r="L217" s="41"/>
      <c r="M217" s="187" t="s">
        <v>21</v>
      </c>
      <c r="N217" s="188" t="s">
        <v>44</v>
      </c>
      <c r="O217" s="66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153</v>
      </c>
      <c r="AT217" s="191" t="s">
        <v>148</v>
      </c>
      <c r="AU217" s="191" t="s">
        <v>80</v>
      </c>
      <c r="AY217" s="19" t="s">
        <v>145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80</v>
      </c>
      <c r="BK217" s="192">
        <f>ROUND(I217*H217,2)</f>
        <v>0</v>
      </c>
      <c r="BL217" s="19" t="s">
        <v>153</v>
      </c>
      <c r="BM217" s="191" t="s">
        <v>1735</v>
      </c>
    </row>
    <row r="218" spans="1:47" s="2" customFormat="1" ht="19.5">
      <c r="A218" s="36"/>
      <c r="B218" s="37"/>
      <c r="C218" s="38"/>
      <c r="D218" s="195" t="s">
        <v>693</v>
      </c>
      <c r="E218" s="38"/>
      <c r="F218" s="250" t="s">
        <v>1185</v>
      </c>
      <c r="G218" s="38"/>
      <c r="H218" s="38"/>
      <c r="I218" s="251"/>
      <c r="J218" s="38"/>
      <c r="K218" s="38"/>
      <c r="L218" s="41"/>
      <c r="M218" s="252"/>
      <c r="N218" s="253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693</v>
      </c>
      <c r="AU218" s="19" t="s">
        <v>80</v>
      </c>
    </row>
    <row r="219" spans="1:65" s="2" customFormat="1" ht="14.45" customHeight="1">
      <c r="A219" s="36"/>
      <c r="B219" s="37"/>
      <c r="C219" s="180" t="s">
        <v>696</v>
      </c>
      <c r="D219" s="180" t="s">
        <v>148</v>
      </c>
      <c r="E219" s="181" t="s">
        <v>1736</v>
      </c>
      <c r="F219" s="182" t="s">
        <v>1737</v>
      </c>
      <c r="G219" s="183" t="s">
        <v>1072</v>
      </c>
      <c r="H219" s="184">
        <v>11</v>
      </c>
      <c r="I219" s="185"/>
      <c r="J219" s="186">
        <f>ROUND(I219*H219,2)</f>
        <v>0</v>
      </c>
      <c r="K219" s="182" t="s">
        <v>21</v>
      </c>
      <c r="L219" s="41"/>
      <c r="M219" s="187" t="s">
        <v>21</v>
      </c>
      <c r="N219" s="188" t="s">
        <v>44</v>
      </c>
      <c r="O219" s="66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153</v>
      </c>
      <c r="AT219" s="191" t="s">
        <v>148</v>
      </c>
      <c r="AU219" s="191" t="s">
        <v>80</v>
      </c>
      <c r="AY219" s="19" t="s">
        <v>145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80</v>
      </c>
      <c r="BK219" s="192">
        <f>ROUND(I219*H219,2)</f>
        <v>0</v>
      </c>
      <c r="BL219" s="19" t="s">
        <v>153</v>
      </c>
      <c r="BM219" s="191" t="s">
        <v>1738</v>
      </c>
    </row>
    <row r="220" spans="1:47" s="2" customFormat="1" ht="19.5">
      <c r="A220" s="36"/>
      <c r="B220" s="37"/>
      <c r="C220" s="38"/>
      <c r="D220" s="195" t="s">
        <v>693</v>
      </c>
      <c r="E220" s="38"/>
      <c r="F220" s="250" t="s">
        <v>1185</v>
      </c>
      <c r="G220" s="38"/>
      <c r="H220" s="38"/>
      <c r="I220" s="251"/>
      <c r="J220" s="38"/>
      <c r="K220" s="38"/>
      <c r="L220" s="41"/>
      <c r="M220" s="252"/>
      <c r="N220" s="253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693</v>
      </c>
      <c r="AU220" s="19" t="s">
        <v>80</v>
      </c>
    </row>
    <row r="221" spans="1:65" s="2" customFormat="1" ht="14.45" customHeight="1">
      <c r="A221" s="36"/>
      <c r="B221" s="37"/>
      <c r="C221" s="180" t="s">
        <v>700</v>
      </c>
      <c r="D221" s="180" t="s">
        <v>148</v>
      </c>
      <c r="E221" s="181" t="s">
        <v>1739</v>
      </c>
      <c r="F221" s="182" t="s">
        <v>1740</v>
      </c>
      <c r="G221" s="183" t="s">
        <v>1072</v>
      </c>
      <c r="H221" s="184">
        <v>22</v>
      </c>
      <c r="I221" s="185"/>
      <c r="J221" s="186">
        <f>ROUND(I221*H221,2)</f>
        <v>0</v>
      </c>
      <c r="K221" s="182" t="s">
        <v>21</v>
      </c>
      <c r="L221" s="41"/>
      <c r="M221" s="187" t="s">
        <v>21</v>
      </c>
      <c r="N221" s="188" t="s">
        <v>44</v>
      </c>
      <c r="O221" s="66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1" t="s">
        <v>153</v>
      </c>
      <c r="AT221" s="191" t="s">
        <v>148</v>
      </c>
      <c r="AU221" s="191" t="s">
        <v>80</v>
      </c>
      <c r="AY221" s="19" t="s">
        <v>145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80</v>
      </c>
      <c r="BK221" s="192">
        <f>ROUND(I221*H221,2)</f>
        <v>0</v>
      </c>
      <c r="BL221" s="19" t="s">
        <v>153</v>
      </c>
      <c r="BM221" s="191" t="s">
        <v>1741</v>
      </c>
    </row>
    <row r="222" spans="1:47" s="2" customFormat="1" ht="19.5">
      <c r="A222" s="36"/>
      <c r="B222" s="37"/>
      <c r="C222" s="38"/>
      <c r="D222" s="195" t="s">
        <v>693</v>
      </c>
      <c r="E222" s="38"/>
      <c r="F222" s="250" t="s">
        <v>1185</v>
      </c>
      <c r="G222" s="38"/>
      <c r="H222" s="38"/>
      <c r="I222" s="251"/>
      <c r="J222" s="38"/>
      <c r="K222" s="38"/>
      <c r="L222" s="41"/>
      <c r="M222" s="252"/>
      <c r="N222" s="253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693</v>
      </c>
      <c r="AU222" s="19" t="s">
        <v>80</v>
      </c>
    </row>
    <row r="223" spans="1:65" s="2" customFormat="1" ht="14.45" customHeight="1">
      <c r="A223" s="36"/>
      <c r="B223" s="37"/>
      <c r="C223" s="180" t="s">
        <v>706</v>
      </c>
      <c r="D223" s="180" t="s">
        <v>148</v>
      </c>
      <c r="E223" s="181" t="s">
        <v>1742</v>
      </c>
      <c r="F223" s="182" t="s">
        <v>1743</v>
      </c>
      <c r="G223" s="183" t="s">
        <v>272</v>
      </c>
      <c r="H223" s="184">
        <v>900</v>
      </c>
      <c r="I223" s="185"/>
      <c r="J223" s="186">
        <f>ROUND(I223*H223,2)</f>
        <v>0</v>
      </c>
      <c r="K223" s="182" t="s">
        <v>21</v>
      </c>
      <c r="L223" s="41"/>
      <c r="M223" s="187" t="s">
        <v>21</v>
      </c>
      <c r="N223" s="188" t="s">
        <v>44</v>
      </c>
      <c r="O223" s="66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1" t="s">
        <v>153</v>
      </c>
      <c r="AT223" s="191" t="s">
        <v>148</v>
      </c>
      <c r="AU223" s="191" t="s">
        <v>80</v>
      </c>
      <c r="AY223" s="19" t="s">
        <v>145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9" t="s">
        <v>80</v>
      </c>
      <c r="BK223" s="192">
        <f>ROUND(I223*H223,2)</f>
        <v>0</v>
      </c>
      <c r="BL223" s="19" t="s">
        <v>153</v>
      </c>
      <c r="BM223" s="191" t="s">
        <v>1744</v>
      </c>
    </row>
    <row r="224" spans="1:47" s="2" customFormat="1" ht="19.5">
      <c r="A224" s="36"/>
      <c r="B224" s="37"/>
      <c r="C224" s="38"/>
      <c r="D224" s="195" t="s">
        <v>693</v>
      </c>
      <c r="E224" s="38"/>
      <c r="F224" s="250" t="s">
        <v>1185</v>
      </c>
      <c r="G224" s="38"/>
      <c r="H224" s="38"/>
      <c r="I224" s="251"/>
      <c r="J224" s="38"/>
      <c r="K224" s="38"/>
      <c r="L224" s="41"/>
      <c r="M224" s="252"/>
      <c r="N224" s="253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693</v>
      </c>
      <c r="AU224" s="19" t="s">
        <v>80</v>
      </c>
    </row>
    <row r="225" spans="1:65" s="2" customFormat="1" ht="14.45" customHeight="1">
      <c r="A225" s="36"/>
      <c r="B225" s="37"/>
      <c r="C225" s="180" t="s">
        <v>713</v>
      </c>
      <c r="D225" s="180" t="s">
        <v>148</v>
      </c>
      <c r="E225" s="181" t="s">
        <v>1745</v>
      </c>
      <c r="F225" s="182" t="s">
        <v>1746</v>
      </c>
      <c r="G225" s="183" t="s">
        <v>1072</v>
      </c>
      <c r="H225" s="184">
        <v>14</v>
      </c>
      <c r="I225" s="185"/>
      <c r="J225" s="186">
        <f>ROUND(I225*H225,2)</f>
        <v>0</v>
      </c>
      <c r="K225" s="182" t="s">
        <v>21</v>
      </c>
      <c r="L225" s="41"/>
      <c r="M225" s="187" t="s">
        <v>21</v>
      </c>
      <c r="N225" s="188" t="s">
        <v>44</v>
      </c>
      <c r="O225" s="66"/>
      <c r="P225" s="189">
        <f>O225*H225</f>
        <v>0</v>
      </c>
      <c r="Q225" s="189">
        <v>0</v>
      </c>
      <c r="R225" s="189">
        <f>Q225*H225</f>
        <v>0</v>
      </c>
      <c r="S225" s="189">
        <v>0</v>
      </c>
      <c r="T225" s="190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153</v>
      </c>
      <c r="AT225" s="191" t="s">
        <v>148</v>
      </c>
      <c r="AU225" s="191" t="s">
        <v>80</v>
      </c>
      <c r="AY225" s="19" t="s">
        <v>145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80</v>
      </c>
      <c r="BK225" s="192">
        <f>ROUND(I225*H225,2)</f>
        <v>0</v>
      </c>
      <c r="BL225" s="19" t="s">
        <v>153</v>
      </c>
      <c r="BM225" s="191" t="s">
        <v>1747</v>
      </c>
    </row>
    <row r="226" spans="1:47" s="2" customFormat="1" ht="19.5">
      <c r="A226" s="36"/>
      <c r="B226" s="37"/>
      <c r="C226" s="38"/>
      <c r="D226" s="195" t="s">
        <v>693</v>
      </c>
      <c r="E226" s="38"/>
      <c r="F226" s="250" t="s">
        <v>1185</v>
      </c>
      <c r="G226" s="38"/>
      <c r="H226" s="38"/>
      <c r="I226" s="251"/>
      <c r="J226" s="38"/>
      <c r="K226" s="38"/>
      <c r="L226" s="41"/>
      <c r="M226" s="252"/>
      <c r="N226" s="253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693</v>
      </c>
      <c r="AU226" s="19" t="s">
        <v>80</v>
      </c>
    </row>
    <row r="227" spans="1:65" s="2" customFormat="1" ht="14.45" customHeight="1">
      <c r="A227" s="36"/>
      <c r="B227" s="37"/>
      <c r="C227" s="180" t="s">
        <v>719</v>
      </c>
      <c r="D227" s="180" t="s">
        <v>148</v>
      </c>
      <c r="E227" s="181" t="s">
        <v>1748</v>
      </c>
      <c r="F227" s="182" t="s">
        <v>1749</v>
      </c>
      <c r="G227" s="183" t="s">
        <v>1072</v>
      </c>
      <c r="H227" s="184">
        <v>300</v>
      </c>
      <c r="I227" s="185"/>
      <c r="J227" s="186">
        <f>ROUND(I227*H227,2)</f>
        <v>0</v>
      </c>
      <c r="K227" s="182" t="s">
        <v>21</v>
      </c>
      <c r="L227" s="41"/>
      <c r="M227" s="187" t="s">
        <v>21</v>
      </c>
      <c r="N227" s="188" t="s">
        <v>44</v>
      </c>
      <c r="O227" s="66"/>
      <c r="P227" s="189">
        <f>O227*H227</f>
        <v>0</v>
      </c>
      <c r="Q227" s="189">
        <v>0</v>
      </c>
      <c r="R227" s="189">
        <f>Q227*H227</f>
        <v>0</v>
      </c>
      <c r="S227" s="189">
        <v>0</v>
      </c>
      <c r="T227" s="190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1" t="s">
        <v>153</v>
      </c>
      <c r="AT227" s="191" t="s">
        <v>148</v>
      </c>
      <c r="AU227" s="191" t="s">
        <v>80</v>
      </c>
      <c r="AY227" s="19" t="s">
        <v>145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80</v>
      </c>
      <c r="BK227" s="192">
        <f>ROUND(I227*H227,2)</f>
        <v>0</v>
      </c>
      <c r="BL227" s="19" t="s">
        <v>153</v>
      </c>
      <c r="BM227" s="191" t="s">
        <v>1750</v>
      </c>
    </row>
    <row r="228" spans="1:47" s="2" customFormat="1" ht="19.5">
      <c r="A228" s="36"/>
      <c r="B228" s="37"/>
      <c r="C228" s="38"/>
      <c r="D228" s="195" t="s">
        <v>693</v>
      </c>
      <c r="E228" s="38"/>
      <c r="F228" s="250" t="s">
        <v>1185</v>
      </c>
      <c r="G228" s="38"/>
      <c r="H228" s="38"/>
      <c r="I228" s="251"/>
      <c r="J228" s="38"/>
      <c r="K228" s="38"/>
      <c r="L228" s="41"/>
      <c r="M228" s="252"/>
      <c r="N228" s="253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693</v>
      </c>
      <c r="AU228" s="19" t="s">
        <v>80</v>
      </c>
    </row>
    <row r="229" spans="1:65" s="2" customFormat="1" ht="14.45" customHeight="1">
      <c r="A229" s="36"/>
      <c r="B229" s="37"/>
      <c r="C229" s="180" t="s">
        <v>724</v>
      </c>
      <c r="D229" s="180" t="s">
        <v>148</v>
      </c>
      <c r="E229" s="181" t="s">
        <v>1751</v>
      </c>
      <c r="F229" s="182" t="s">
        <v>1752</v>
      </c>
      <c r="G229" s="183" t="s">
        <v>1072</v>
      </c>
      <c r="H229" s="184">
        <v>11</v>
      </c>
      <c r="I229" s="185"/>
      <c r="J229" s="186">
        <f>ROUND(I229*H229,2)</f>
        <v>0</v>
      </c>
      <c r="K229" s="182" t="s">
        <v>21</v>
      </c>
      <c r="L229" s="41"/>
      <c r="M229" s="187" t="s">
        <v>21</v>
      </c>
      <c r="N229" s="188" t="s">
        <v>44</v>
      </c>
      <c r="O229" s="66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153</v>
      </c>
      <c r="AT229" s="191" t="s">
        <v>148</v>
      </c>
      <c r="AU229" s="191" t="s">
        <v>80</v>
      </c>
      <c r="AY229" s="19" t="s">
        <v>145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80</v>
      </c>
      <c r="BK229" s="192">
        <f>ROUND(I229*H229,2)</f>
        <v>0</v>
      </c>
      <c r="BL229" s="19" t="s">
        <v>153</v>
      </c>
      <c r="BM229" s="191" t="s">
        <v>1753</v>
      </c>
    </row>
    <row r="230" spans="1:47" s="2" customFormat="1" ht="19.5">
      <c r="A230" s="36"/>
      <c r="B230" s="37"/>
      <c r="C230" s="38"/>
      <c r="D230" s="195" t="s">
        <v>693</v>
      </c>
      <c r="E230" s="38"/>
      <c r="F230" s="250" t="s">
        <v>1185</v>
      </c>
      <c r="G230" s="38"/>
      <c r="H230" s="38"/>
      <c r="I230" s="251"/>
      <c r="J230" s="38"/>
      <c r="K230" s="38"/>
      <c r="L230" s="41"/>
      <c r="M230" s="252"/>
      <c r="N230" s="253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693</v>
      </c>
      <c r="AU230" s="19" t="s">
        <v>80</v>
      </c>
    </row>
    <row r="231" spans="1:65" s="2" customFormat="1" ht="14.45" customHeight="1">
      <c r="A231" s="36"/>
      <c r="B231" s="37"/>
      <c r="C231" s="180" t="s">
        <v>730</v>
      </c>
      <c r="D231" s="180" t="s">
        <v>148</v>
      </c>
      <c r="E231" s="181" t="s">
        <v>1754</v>
      </c>
      <c r="F231" s="182" t="s">
        <v>1755</v>
      </c>
      <c r="G231" s="183" t="s">
        <v>1072</v>
      </c>
      <c r="H231" s="184">
        <v>11</v>
      </c>
      <c r="I231" s="185"/>
      <c r="J231" s="186">
        <f>ROUND(I231*H231,2)</f>
        <v>0</v>
      </c>
      <c r="K231" s="182" t="s">
        <v>21</v>
      </c>
      <c r="L231" s="41"/>
      <c r="M231" s="187" t="s">
        <v>21</v>
      </c>
      <c r="N231" s="188" t="s">
        <v>44</v>
      </c>
      <c r="O231" s="66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153</v>
      </c>
      <c r="AT231" s="191" t="s">
        <v>148</v>
      </c>
      <c r="AU231" s="191" t="s">
        <v>80</v>
      </c>
      <c r="AY231" s="19" t="s">
        <v>145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80</v>
      </c>
      <c r="BK231" s="192">
        <f>ROUND(I231*H231,2)</f>
        <v>0</v>
      </c>
      <c r="BL231" s="19" t="s">
        <v>153</v>
      </c>
      <c r="BM231" s="191" t="s">
        <v>1756</v>
      </c>
    </row>
    <row r="232" spans="1:47" s="2" customFormat="1" ht="19.5">
      <c r="A232" s="36"/>
      <c r="B232" s="37"/>
      <c r="C232" s="38"/>
      <c r="D232" s="195" t="s">
        <v>693</v>
      </c>
      <c r="E232" s="38"/>
      <c r="F232" s="250" t="s">
        <v>1185</v>
      </c>
      <c r="G232" s="38"/>
      <c r="H232" s="38"/>
      <c r="I232" s="251"/>
      <c r="J232" s="38"/>
      <c r="K232" s="38"/>
      <c r="L232" s="41"/>
      <c r="M232" s="252"/>
      <c r="N232" s="253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693</v>
      </c>
      <c r="AU232" s="19" t="s">
        <v>80</v>
      </c>
    </row>
    <row r="233" spans="1:65" s="2" customFormat="1" ht="14.45" customHeight="1">
      <c r="A233" s="36"/>
      <c r="B233" s="37"/>
      <c r="C233" s="180" t="s">
        <v>734</v>
      </c>
      <c r="D233" s="180" t="s">
        <v>148</v>
      </c>
      <c r="E233" s="181" t="s">
        <v>1757</v>
      </c>
      <c r="F233" s="182" t="s">
        <v>1758</v>
      </c>
      <c r="G233" s="183" t="s">
        <v>1072</v>
      </c>
      <c r="H233" s="184">
        <v>14</v>
      </c>
      <c r="I233" s="185"/>
      <c r="J233" s="186">
        <f>ROUND(I233*H233,2)</f>
        <v>0</v>
      </c>
      <c r="K233" s="182" t="s">
        <v>21</v>
      </c>
      <c r="L233" s="41"/>
      <c r="M233" s="187" t="s">
        <v>21</v>
      </c>
      <c r="N233" s="188" t="s">
        <v>44</v>
      </c>
      <c r="O233" s="66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153</v>
      </c>
      <c r="AT233" s="191" t="s">
        <v>148</v>
      </c>
      <c r="AU233" s="191" t="s">
        <v>80</v>
      </c>
      <c r="AY233" s="19" t="s">
        <v>145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80</v>
      </c>
      <c r="BK233" s="192">
        <f>ROUND(I233*H233,2)</f>
        <v>0</v>
      </c>
      <c r="BL233" s="19" t="s">
        <v>153</v>
      </c>
      <c r="BM233" s="191" t="s">
        <v>1759</v>
      </c>
    </row>
    <row r="234" spans="1:47" s="2" customFormat="1" ht="19.5">
      <c r="A234" s="36"/>
      <c r="B234" s="37"/>
      <c r="C234" s="38"/>
      <c r="D234" s="195" t="s">
        <v>693</v>
      </c>
      <c r="E234" s="38"/>
      <c r="F234" s="250" t="s">
        <v>1185</v>
      </c>
      <c r="G234" s="38"/>
      <c r="H234" s="38"/>
      <c r="I234" s="251"/>
      <c r="J234" s="38"/>
      <c r="K234" s="38"/>
      <c r="L234" s="41"/>
      <c r="M234" s="252"/>
      <c r="N234" s="253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693</v>
      </c>
      <c r="AU234" s="19" t="s">
        <v>80</v>
      </c>
    </row>
    <row r="235" spans="1:65" s="2" customFormat="1" ht="14.45" customHeight="1">
      <c r="A235" s="36"/>
      <c r="B235" s="37"/>
      <c r="C235" s="180" t="s">
        <v>739</v>
      </c>
      <c r="D235" s="180" t="s">
        <v>148</v>
      </c>
      <c r="E235" s="181" t="s">
        <v>1760</v>
      </c>
      <c r="F235" s="182" t="s">
        <v>1761</v>
      </c>
      <c r="G235" s="183" t="s">
        <v>1072</v>
      </c>
      <c r="H235" s="184">
        <v>11</v>
      </c>
      <c r="I235" s="185"/>
      <c r="J235" s="186">
        <f>ROUND(I235*H235,2)</f>
        <v>0</v>
      </c>
      <c r="K235" s="182" t="s">
        <v>21</v>
      </c>
      <c r="L235" s="41"/>
      <c r="M235" s="187" t="s">
        <v>21</v>
      </c>
      <c r="N235" s="188" t="s">
        <v>44</v>
      </c>
      <c r="O235" s="66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153</v>
      </c>
      <c r="AT235" s="191" t="s">
        <v>148</v>
      </c>
      <c r="AU235" s="191" t="s">
        <v>80</v>
      </c>
      <c r="AY235" s="19" t="s">
        <v>145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80</v>
      </c>
      <c r="BK235" s="192">
        <f>ROUND(I235*H235,2)</f>
        <v>0</v>
      </c>
      <c r="BL235" s="19" t="s">
        <v>153</v>
      </c>
      <c r="BM235" s="191" t="s">
        <v>1762</v>
      </c>
    </row>
    <row r="236" spans="1:47" s="2" customFormat="1" ht="19.5">
      <c r="A236" s="36"/>
      <c r="B236" s="37"/>
      <c r="C236" s="38"/>
      <c r="D236" s="195" t="s">
        <v>693</v>
      </c>
      <c r="E236" s="38"/>
      <c r="F236" s="250" t="s">
        <v>1185</v>
      </c>
      <c r="G236" s="38"/>
      <c r="H236" s="38"/>
      <c r="I236" s="251"/>
      <c r="J236" s="38"/>
      <c r="K236" s="38"/>
      <c r="L236" s="41"/>
      <c r="M236" s="252"/>
      <c r="N236" s="253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693</v>
      </c>
      <c r="AU236" s="19" t="s">
        <v>80</v>
      </c>
    </row>
    <row r="237" spans="1:65" s="2" customFormat="1" ht="14.45" customHeight="1">
      <c r="A237" s="36"/>
      <c r="B237" s="37"/>
      <c r="C237" s="180" t="s">
        <v>744</v>
      </c>
      <c r="D237" s="180" t="s">
        <v>148</v>
      </c>
      <c r="E237" s="181" t="s">
        <v>1763</v>
      </c>
      <c r="F237" s="182" t="s">
        <v>1764</v>
      </c>
      <c r="G237" s="183" t="s">
        <v>1072</v>
      </c>
      <c r="H237" s="184">
        <v>120</v>
      </c>
      <c r="I237" s="185"/>
      <c r="J237" s="186">
        <f>ROUND(I237*H237,2)</f>
        <v>0</v>
      </c>
      <c r="K237" s="182" t="s">
        <v>21</v>
      </c>
      <c r="L237" s="41"/>
      <c r="M237" s="187" t="s">
        <v>21</v>
      </c>
      <c r="N237" s="188" t="s">
        <v>44</v>
      </c>
      <c r="O237" s="66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153</v>
      </c>
      <c r="AT237" s="191" t="s">
        <v>148</v>
      </c>
      <c r="AU237" s="191" t="s">
        <v>80</v>
      </c>
      <c r="AY237" s="19" t="s">
        <v>145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80</v>
      </c>
      <c r="BK237" s="192">
        <f>ROUND(I237*H237,2)</f>
        <v>0</v>
      </c>
      <c r="BL237" s="19" t="s">
        <v>153</v>
      </c>
      <c r="BM237" s="191" t="s">
        <v>1765</v>
      </c>
    </row>
    <row r="238" spans="1:47" s="2" customFormat="1" ht="19.5">
      <c r="A238" s="36"/>
      <c r="B238" s="37"/>
      <c r="C238" s="38"/>
      <c r="D238" s="195" t="s">
        <v>693</v>
      </c>
      <c r="E238" s="38"/>
      <c r="F238" s="250" t="s">
        <v>1185</v>
      </c>
      <c r="G238" s="38"/>
      <c r="H238" s="38"/>
      <c r="I238" s="251"/>
      <c r="J238" s="38"/>
      <c r="K238" s="38"/>
      <c r="L238" s="41"/>
      <c r="M238" s="252"/>
      <c r="N238" s="253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693</v>
      </c>
      <c r="AU238" s="19" t="s">
        <v>80</v>
      </c>
    </row>
    <row r="239" spans="1:65" s="2" customFormat="1" ht="14.45" customHeight="1">
      <c r="A239" s="36"/>
      <c r="B239" s="37"/>
      <c r="C239" s="180" t="s">
        <v>749</v>
      </c>
      <c r="D239" s="180" t="s">
        <v>148</v>
      </c>
      <c r="E239" s="181" t="s">
        <v>1766</v>
      </c>
      <c r="F239" s="182" t="s">
        <v>1767</v>
      </c>
      <c r="G239" s="183" t="s">
        <v>1072</v>
      </c>
      <c r="H239" s="184">
        <v>120</v>
      </c>
      <c r="I239" s="185"/>
      <c r="J239" s="186">
        <f>ROUND(I239*H239,2)</f>
        <v>0</v>
      </c>
      <c r="K239" s="182" t="s">
        <v>21</v>
      </c>
      <c r="L239" s="41"/>
      <c r="M239" s="187" t="s">
        <v>21</v>
      </c>
      <c r="N239" s="188" t="s">
        <v>44</v>
      </c>
      <c r="O239" s="66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153</v>
      </c>
      <c r="AT239" s="191" t="s">
        <v>148</v>
      </c>
      <c r="AU239" s="191" t="s">
        <v>80</v>
      </c>
      <c r="AY239" s="19" t="s">
        <v>145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80</v>
      </c>
      <c r="BK239" s="192">
        <f>ROUND(I239*H239,2)</f>
        <v>0</v>
      </c>
      <c r="BL239" s="19" t="s">
        <v>153</v>
      </c>
      <c r="BM239" s="191" t="s">
        <v>1768</v>
      </c>
    </row>
    <row r="240" spans="1:47" s="2" customFormat="1" ht="19.5">
      <c r="A240" s="36"/>
      <c r="B240" s="37"/>
      <c r="C240" s="38"/>
      <c r="D240" s="195" t="s">
        <v>693</v>
      </c>
      <c r="E240" s="38"/>
      <c r="F240" s="250" t="s">
        <v>1185</v>
      </c>
      <c r="G240" s="38"/>
      <c r="H240" s="38"/>
      <c r="I240" s="251"/>
      <c r="J240" s="38"/>
      <c r="K240" s="38"/>
      <c r="L240" s="41"/>
      <c r="M240" s="252"/>
      <c r="N240" s="253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693</v>
      </c>
      <c r="AU240" s="19" t="s">
        <v>80</v>
      </c>
    </row>
    <row r="241" spans="1:65" s="2" customFormat="1" ht="14.45" customHeight="1">
      <c r="A241" s="36"/>
      <c r="B241" s="37"/>
      <c r="C241" s="180" t="s">
        <v>754</v>
      </c>
      <c r="D241" s="180" t="s">
        <v>148</v>
      </c>
      <c r="E241" s="181" t="s">
        <v>1769</v>
      </c>
      <c r="F241" s="182" t="s">
        <v>1770</v>
      </c>
      <c r="G241" s="183" t="s">
        <v>1072</v>
      </c>
      <c r="H241" s="184">
        <v>200</v>
      </c>
      <c r="I241" s="185"/>
      <c r="J241" s="186">
        <f>ROUND(I241*H241,2)</f>
        <v>0</v>
      </c>
      <c r="K241" s="182" t="s">
        <v>21</v>
      </c>
      <c r="L241" s="41"/>
      <c r="M241" s="187" t="s">
        <v>21</v>
      </c>
      <c r="N241" s="188" t="s">
        <v>44</v>
      </c>
      <c r="O241" s="66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1" t="s">
        <v>153</v>
      </c>
      <c r="AT241" s="191" t="s">
        <v>148</v>
      </c>
      <c r="AU241" s="191" t="s">
        <v>80</v>
      </c>
      <c r="AY241" s="19" t="s">
        <v>145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9" t="s">
        <v>80</v>
      </c>
      <c r="BK241" s="192">
        <f>ROUND(I241*H241,2)</f>
        <v>0</v>
      </c>
      <c r="BL241" s="19" t="s">
        <v>153</v>
      </c>
      <c r="BM241" s="191" t="s">
        <v>1771</v>
      </c>
    </row>
    <row r="242" spans="1:47" s="2" customFormat="1" ht="19.5">
      <c r="A242" s="36"/>
      <c r="B242" s="37"/>
      <c r="C242" s="38"/>
      <c r="D242" s="195" t="s">
        <v>693</v>
      </c>
      <c r="E242" s="38"/>
      <c r="F242" s="250" t="s">
        <v>1185</v>
      </c>
      <c r="G242" s="38"/>
      <c r="H242" s="38"/>
      <c r="I242" s="251"/>
      <c r="J242" s="38"/>
      <c r="K242" s="38"/>
      <c r="L242" s="41"/>
      <c r="M242" s="252"/>
      <c r="N242" s="253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693</v>
      </c>
      <c r="AU242" s="19" t="s">
        <v>80</v>
      </c>
    </row>
    <row r="243" spans="1:65" s="2" customFormat="1" ht="14.45" customHeight="1">
      <c r="A243" s="36"/>
      <c r="B243" s="37"/>
      <c r="C243" s="180" t="s">
        <v>764</v>
      </c>
      <c r="D243" s="180" t="s">
        <v>148</v>
      </c>
      <c r="E243" s="181" t="s">
        <v>1772</v>
      </c>
      <c r="F243" s="182" t="s">
        <v>1773</v>
      </c>
      <c r="G243" s="183" t="s">
        <v>272</v>
      </c>
      <c r="H243" s="184">
        <v>300</v>
      </c>
      <c r="I243" s="185"/>
      <c r="J243" s="186">
        <f>ROUND(I243*H243,2)</f>
        <v>0</v>
      </c>
      <c r="K243" s="182" t="s">
        <v>21</v>
      </c>
      <c r="L243" s="41"/>
      <c r="M243" s="187" t="s">
        <v>21</v>
      </c>
      <c r="N243" s="188" t="s">
        <v>44</v>
      </c>
      <c r="O243" s="66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1" t="s">
        <v>153</v>
      </c>
      <c r="AT243" s="191" t="s">
        <v>148</v>
      </c>
      <c r="AU243" s="191" t="s">
        <v>80</v>
      </c>
      <c r="AY243" s="19" t="s">
        <v>145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9" t="s">
        <v>80</v>
      </c>
      <c r="BK243" s="192">
        <f>ROUND(I243*H243,2)</f>
        <v>0</v>
      </c>
      <c r="BL243" s="19" t="s">
        <v>153</v>
      </c>
      <c r="BM243" s="191" t="s">
        <v>1774</v>
      </c>
    </row>
    <row r="244" spans="1:47" s="2" customFormat="1" ht="19.5">
      <c r="A244" s="36"/>
      <c r="B244" s="37"/>
      <c r="C244" s="38"/>
      <c r="D244" s="195" t="s">
        <v>693</v>
      </c>
      <c r="E244" s="38"/>
      <c r="F244" s="250" t="s">
        <v>1185</v>
      </c>
      <c r="G244" s="38"/>
      <c r="H244" s="38"/>
      <c r="I244" s="251"/>
      <c r="J244" s="38"/>
      <c r="K244" s="38"/>
      <c r="L244" s="41"/>
      <c r="M244" s="252"/>
      <c r="N244" s="253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693</v>
      </c>
      <c r="AU244" s="19" t="s">
        <v>80</v>
      </c>
    </row>
    <row r="245" spans="1:65" s="2" customFormat="1" ht="14.45" customHeight="1">
      <c r="A245" s="36"/>
      <c r="B245" s="37"/>
      <c r="C245" s="180" t="s">
        <v>771</v>
      </c>
      <c r="D245" s="180" t="s">
        <v>148</v>
      </c>
      <c r="E245" s="181" t="s">
        <v>1775</v>
      </c>
      <c r="F245" s="182" t="s">
        <v>1776</v>
      </c>
      <c r="G245" s="183" t="s">
        <v>272</v>
      </c>
      <c r="H245" s="184">
        <v>300</v>
      </c>
      <c r="I245" s="185"/>
      <c r="J245" s="186">
        <f>ROUND(I245*H245,2)</f>
        <v>0</v>
      </c>
      <c r="K245" s="182" t="s">
        <v>21</v>
      </c>
      <c r="L245" s="41"/>
      <c r="M245" s="187" t="s">
        <v>21</v>
      </c>
      <c r="N245" s="188" t="s">
        <v>44</v>
      </c>
      <c r="O245" s="66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1" t="s">
        <v>153</v>
      </c>
      <c r="AT245" s="191" t="s">
        <v>148</v>
      </c>
      <c r="AU245" s="191" t="s">
        <v>80</v>
      </c>
      <c r="AY245" s="19" t="s">
        <v>145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9" t="s">
        <v>80</v>
      </c>
      <c r="BK245" s="192">
        <f>ROUND(I245*H245,2)</f>
        <v>0</v>
      </c>
      <c r="BL245" s="19" t="s">
        <v>153</v>
      </c>
      <c r="BM245" s="191" t="s">
        <v>1777</v>
      </c>
    </row>
    <row r="246" spans="1:47" s="2" customFormat="1" ht="19.5">
      <c r="A246" s="36"/>
      <c r="B246" s="37"/>
      <c r="C246" s="38"/>
      <c r="D246" s="195" t="s">
        <v>693</v>
      </c>
      <c r="E246" s="38"/>
      <c r="F246" s="250" t="s">
        <v>1185</v>
      </c>
      <c r="G246" s="38"/>
      <c r="H246" s="38"/>
      <c r="I246" s="251"/>
      <c r="J246" s="38"/>
      <c r="K246" s="38"/>
      <c r="L246" s="41"/>
      <c r="M246" s="252"/>
      <c r="N246" s="253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693</v>
      </c>
      <c r="AU246" s="19" t="s">
        <v>80</v>
      </c>
    </row>
    <row r="247" spans="1:65" s="2" customFormat="1" ht="14.45" customHeight="1">
      <c r="A247" s="36"/>
      <c r="B247" s="37"/>
      <c r="C247" s="180" t="s">
        <v>776</v>
      </c>
      <c r="D247" s="180" t="s">
        <v>148</v>
      </c>
      <c r="E247" s="181" t="s">
        <v>1778</v>
      </c>
      <c r="F247" s="182" t="s">
        <v>1779</v>
      </c>
      <c r="G247" s="183" t="s">
        <v>272</v>
      </c>
      <c r="H247" s="184">
        <v>200</v>
      </c>
      <c r="I247" s="185"/>
      <c r="J247" s="186">
        <f>ROUND(I247*H247,2)</f>
        <v>0</v>
      </c>
      <c r="K247" s="182" t="s">
        <v>21</v>
      </c>
      <c r="L247" s="41"/>
      <c r="M247" s="187" t="s">
        <v>21</v>
      </c>
      <c r="N247" s="188" t="s">
        <v>44</v>
      </c>
      <c r="O247" s="66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1" t="s">
        <v>153</v>
      </c>
      <c r="AT247" s="191" t="s">
        <v>148</v>
      </c>
      <c r="AU247" s="191" t="s">
        <v>80</v>
      </c>
      <c r="AY247" s="19" t="s">
        <v>145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80</v>
      </c>
      <c r="BK247" s="192">
        <f>ROUND(I247*H247,2)</f>
        <v>0</v>
      </c>
      <c r="BL247" s="19" t="s">
        <v>153</v>
      </c>
      <c r="BM247" s="191" t="s">
        <v>1780</v>
      </c>
    </row>
    <row r="248" spans="1:47" s="2" customFormat="1" ht="19.5">
      <c r="A248" s="36"/>
      <c r="B248" s="37"/>
      <c r="C248" s="38"/>
      <c r="D248" s="195" t="s">
        <v>693</v>
      </c>
      <c r="E248" s="38"/>
      <c r="F248" s="250" t="s">
        <v>1185</v>
      </c>
      <c r="G248" s="38"/>
      <c r="H248" s="38"/>
      <c r="I248" s="251"/>
      <c r="J248" s="38"/>
      <c r="K248" s="38"/>
      <c r="L248" s="41"/>
      <c r="M248" s="252"/>
      <c r="N248" s="253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693</v>
      </c>
      <c r="AU248" s="19" t="s">
        <v>80</v>
      </c>
    </row>
    <row r="249" spans="1:65" s="2" customFormat="1" ht="14.45" customHeight="1">
      <c r="A249" s="36"/>
      <c r="B249" s="37"/>
      <c r="C249" s="180" t="s">
        <v>780</v>
      </c>
      <c r="D249" s="180" t="s">
        <v>148</v>
      </c>
      <c r="E249" s="181" t="s">
        <v>1781</v>
      </c>
      <c r="F249" s="182" t="s">
        <v>1782</v>
      </c>
      <c r="G249" s="183" t="s">
        <v>272</v>
      </c>
      <c r="H249" s="184">
        <v>300</v>
      </c>
      <c r="I249" s="185"/>
      <c r="J249" s="186">
        <f>ROUND(I249*H249,2)</f>
        <v>0</v>
      </c>
      <c r="K249" s="182" t="s">
        <v>21</v>
      </c>
      <c r="L249" s="41"/>
      <c r="M249" s="187" t="s">
        <v>21</v>
      </c>
      <c r="N249" s="188" t="s">
        <v>44</v>
      </c>
      <c r="O249" s="66"/>
      <c r="P249" s="189">
        <f>O249*H249</f>
        <v>0</v>
      </c>
      <c r="Q249" s="189">
        <v>0</v>
      </c>
      <c r="R249" s="189">
        <f>Q249*H249</f>
        <v>0</v>
      </c>
      <c r="S249" s="189">
        <v>0</v>
      </c>
      <c r="T249" s="190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1" t="s">
        <v>153</v>
      </c>
      <c r="AT249" s="191" t="s">
        <v>148</v>
      </c>
      <c r="AU249" s="191" t="s">
        <v>80</v>
      </c>
      <c r="AY249" s="19" t="s">
        <v>145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9" t="s">
        <v>80</v>
      </c>
      <c r="BK249" s="192">
        <f>ROUND(I249*H249,2)</f>
        <v>0</v>
      </c>
      <c r="BL249" s="19" t="s">
        <v>153</v>
      </c>
      <c r="BM249" s="191" t="s">
        <v>1783</v>
      </c>
    </row>
    <row r="250" spans="1:47" s="2" customFormat="1" ht="19.5">
      <c r="A250" s="36"/>
      <c r="B250" s="37"/>
      <c r="C250" s="38"/>
      <c r="D250" s="195" t="s">
        <v>693</v>
      </c>
      <c r="E250" s="38"/>
      <c r="F250" s="250" t="s">
        <v>1185</v>
      </c>
      <c r="G250" s="38"/>
      <c r="H250" s="38"/>
      <c r="I250" s="251"/>
      <c r="J250" s="38"/>
      <c r="K250" s="38"/>
      <c r="L250" s="41"/>
      <c r="M250" s="252"/>
      <c r="N250" s="253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693</v>
      </c>
      <c r="AU250" s="19" t="s">
        <v>80</v>
      </c>
    </row>
    <row r="251" spans="1:65" s="2" customFormat="1" ht="14.45" customHeight="1">
      <c r="A251" s="36"/>
      <c r="B251" s="37"/>
      <c r="C251" s="180" t="s">
        <v>785</v>
      </c>
      <c r="D251" s="180" t="s">
        <v>148</v>
      </c>
      <c r="E251" s="181" t="s">
        <v>1784</v>
      </c>
      <c r="F251" s="182" t="s">
        <v>1785</v>
      </c>
      <c r="G251" s="183" t="s">
        <v>1072</v>
      </c>
      <c r="H251" s="184">
        <v>5</v>
      </c>
      <c r="I251" s="185"/>
      <c r="J251" s="186">
        <f>ROUND(I251*H251,2)</f>
        <v>0</v>
      </c>
      <c r="K251" s="182" t="s">
        <v>21</v>
      </c>
      <c r="L251" s="41"/>
      <c r="M251" s="187" t="s">
        <v>21</v>
      </c>
      <c r="N251" s="188" t="s">
        <v>44</v>
      </c>
      <c r="O251" s="66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1" t="s">
        <v>153</v>
      </c>
      <c r="AT251" s="191" t="s">
        <v>148</v>
      </c>
      <c r="AU251" s="191" t="s">
        <v>80</v>
      </c>
      <c r="AY251" s="19" t="s">
        <v>145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9" t="s">
        <v>80</v>
      </c>
      <c r="BK251" s="192">
        <f>ROUND(I251*H251,2)</f>
        <v>0</v>
      </c>
      <c r="BL251" s="19" t="s">
        <v>153</v>
      </c>
      <c r="BM251" s="191" t="s">
        <v>1786</v>
      </c>
    </row>
    <row r="252" spans="1:47" s="2" customFormat="1" ht="19.5">
      <c r="A252" s="36"/>
      <c r="B252" s="37"/>
      <c r="C252" s="38"/>
      <c r="D252" s="195" t="s">
        <v>693</v>
      </c>
      <c r="E252" s="38"/>
      <c r="F252" s="250" t="s">
        <v>1185</v>
      </c>
      <c r="G252" s="38"/>
      <c r="H252" s="38"/>
      <c r="I252" s="251"/>
      <c r="J252" s="38"/>
      <c r="K252" s="38"/>
      <c r="L252" s="41"/>
      <c r="M252" s="252"/>
      <c r="N252" s="253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693</v>
      </c>
      <c r="AU252" s="19" t="s">
        <v>80</v>
      </c>
    </row>
    <row r="253" spans="1:65" s="2" customFormat="1" ht="14.45" customHeight="1">
      <c r="A253" s="36"/>
      <c r="B253" s="37"/>
      <c r="C253" s="180" t="s">
        <v>789</v>
      </c>
      <c r="D253" s="180" t="s">
        <v>148</v>
      </c>
      <c r="E253" s="181" t="s">
        <v>1787</v>
      </c>
      <c r="F253" s="182" t="s">
        <v>1788</v>
      </c>
      <c r="G253" s="183" t="s">
        <v>1072</v>
      </c>
      <c r="H253" s="184">
        <v>1</v>
      </c>
      <c r="I253" s="185"/>
      <c r="J253" s="186">
        <f>ROUND(I253*H253,2)</f>
        <v>0</v>
      </c>
      <c r="K253" s="182" t="s">
        <v>21</v>
      </c>
      <c r="L253" s="41"/>
      <c r="M253" s="187" t="s">
        <v>21</v>
      </c>
      <c r="N253" s="188" t="s">
        <v>44</v>
      </c>
      <c r="O253" s="66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153</v>
      </c>
      <c r="AT253" s="191" t="s">
        <v>148</v>
      </c>
      <c r="AU253" s="191" t="s">
        <v>80</v>
      </c>
      <c r="AY253" s="19" t="s">
        <v>145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9" t="s">
        <v>80</v>
      </c>
      <c r="BK253" s="192">
        <f>ROUND(I253*H253,2)</f>
        <v>0</v>
      </c>
      <c r="BL253" s="19" t="s">
        <v>153</v>
      </c>
      <c r="BM253" s="191" t="s">
        <v>1789</v>
      </c>
    </row>
    <row r="254" spans="1:47" s="2" customFormat="1" ht="19.5">
      <c r="A254" s="36"/>
      <c r="B254" s="37"/>
      <c r="C254" s="38"/>
      <c r="D254" s="195" t="s">
        <v>693</v>
      </c>
      <c r="E254" s="38"/>
      <c r="F254" s="250" t="s">
        <v>1185</v>
      </c>
      <c r="G254" s="38"/>
      <c r="H254" s="38"/>
      <c r="I254" s="251"/>
      <c r="J254" s="38"/>
      <c r="K254" s="38"/>
      <c r="L254" s="41"/>
      <c r="M254" s="252"/>
      <c r="N254" s="253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693</v>
      </c>
      <c r="AU254" s="19" t="s">
        <v>80</v>
      </c>
    </row>
    <row r="255" spans="1:65" s="2" customFormat="1" ht="14.45" customHeight="1">
      <c r="A255" s="36"/>
      <c r="B255" s="37"/>
      <c r="C255" s="180" t="s">
        <v>794</v>
      </c>
      <c r="D255" s="180" t="s">
        <v>148</v>
      </c>
      <c r="E255" s="181" t="s">
        <v>1790</v>
      </c>
      <c r="F255" s="182" t="s">
        <v>1791</v>
      </c>
      <c r="G255" s="183" t="s">
        <v>1072</v>
      </c>
      <c r="H255" s="184">
        <v>2</v>
      </c>
      <c r="I255" s="185"/>
      <c r="J255" s="186">
        <f>ROUND(I255*H255,2)</f>
        <v>0</v>
      </c>
      <c r="K255" s="182" t="s">
        <v>21</v>
      </c>
      <c r="L255" s="41"/>
      <c r="M255" s="187" t="s">
        <v>21</v>
      </c>
      <c r="N255" s="188" t="s">
        <v>44</v>
      </c>
      <c r="O255" s="66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1" t="s">
        <v>153</v>
      </c>
      <c r="AT255" s="191" t="s">
        <v>148</v>
      </c>
      <c r="AU255" s="191" t="s">
        <v>80</v>
      </c>
      <c r="AY255" s="19" t="s">
        <v>145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80</v>
      </c>
      <c r="BK255" s="192">
        <f>ROUND(I255*H255,2)</f>
        <v>0</v>
      </c>
      <c r="BL255" s="19" t="s">
        <v>153</v>
      </c>
      <c r="BM255" s="191" t="s">
        <v>1792</v>
      </c>
    </row>
    <row r="256" spans="1:47" s="2" customFormat="1" ht="19.5">
      <c r="A256" s="36"/>
      <c r="B256" s="37"/>
      <c r="C256" s="38"/>
      <c r="D256" s="195" t="s">
        <v>693</v>
      </c>
      <c r="E256" s="38"/>
      <c r="F256" s="250" t="s">
        <v>1185</v>
      </c>
      <c r="G256" s="38"/>
      <c r="H256" s="38"/>
      <c r="I256" s="251"/>
      <c r="J256" s="38"/>
      <c r="K256" s="38"/>
      <c r="L256" s="41"/>
      <c r="M256" s="252"/>
      <c r="N256" s="253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693</v>
      </c>
      <c r="AU256" s="19" t="s">
        <v>80</v>
      </c>
    </row>
    <row r="257" spans="1:65" s="2" customFormat="1" ht="14.45" customHeight="1">
      <c r="A257" s="36"/>
      <c r="B257" s="37"/>
      <c r="C257" s="180" t="s">
        <v>798</v>
      </c>
      <c r="D257" s="180" t="s">
        <v>148</v>
      </c>
      <c r="E257" s="181" t="s">
        <v>1793</v>
      </c>
      <c r="F257" s="182" t="s">
        <v>1794</v>
      </c>
      <c r="G257" s="183" t="s">
        <v>1072</v>
      </c>
      <c r="H257" s="184">
        <v>12</v>
      </c>
      <c r="I257" s="185"/>
      <c r="J257" s="186">
        <f>ROUND(I257*H257,2)</f>
        <v>0</v>
      </c>
      <c r="K257" s="182" t="s">
        <v>21</v>
      </c>
      <c r="L257" s="41"/>
      <c r="M257" s="187" t="s">
        <v>21</v>
      </c>
      <c r="N257" s="188" t="s">
        <v>44</v>
      </c>
      <c r="O257" s="66"/>
      <c r="P257" s="189">
        <f>O257*H257</f>
        <v>0</v>
      </c>
      <c r="Q257" s="189">
        <v>0</v>
      </c>
      <c r="R257" s="189">
        <f>Q257*H257</f>
        <v>0</v>
      </c>
      <c r="S257" s="189">
        <v>0</v>
      </c>
      <c r="T257" s="190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153</v>
      </c>
      <c r="AT257" s="191" t="s">
        <v>148</v>
      </c>
      <c r="AU257" s="191" t="s">
        <v>80</v>
      </c>
      <c r="AY257" s="19" t="s">
        <v>145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80</v>
      </c>
      <c r="BK257" s="192">
        <f>ROUND(I257*H257,2)</f>
        <v>0</v>
      </c>
      <c r="BL257" s="19" t="s">
        <v>153</v>
      </c>
      <c r="BM257" s="191" t="s">
        <v>1795</v>
      </c>
    </row>
    <row r="258" spans="1:47" s="2" customFormat="1" ht="19.5">
      <c r="A258" s="36"/>
      <c r="B258" s="37"/>
      <c r="C258" s="38"/>
      <c r="D258" s="195" t="s">
        <v>693</v>
      </c>
      <c r="E258" s="38"/>
      <c r="F258" s="250" t="s">
        <v>1185</v>
      </c>
      <c r="G258" s="38"/>
      <c r="H258" s="38"/>
      <c r="I258" s="251"/>
      <c r="J258" s="38"/>
      <c r="K258" s="38"/>
      <c r="L258" s="41"/>
      <c r="M258" s="252"/>
      <c r="N258" s="253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693</v>
      </c>
      <c r="AU258" s="19" t="s">
        <v>80</v>
      </c>
    </row>
    <row r="259" spans="1:65" s="2" customFormat="1" ht="14.45" customHeight="1">
      <c r="A259" s="36"/>
      <c r="B259" s="37"/>
      <c r="C259" s="180" t="s">
        <v>802</v>
      </c>
      <c r="D259" s="180" t="s">
        <v>148</v>
      </c>
      <c r="E259" s="181" t="s">
        <v>1796</v>
      </c>
      <c r="F259" s="182" t="s">
        <v>1797</v>
      </c>
      <c r="G259" s="183" t="s">
        <v>1072</v>
      </c>
      <c r="H259" s="184">
        <v>31</v>
      </c>
      <c r="I259" s="185"/>
      <c r="J259" s="186">
        <f>ROUND(I259*H259,2)</f>
        <v>0</v>
      </c>
      <c r="K259" s="182" t="s">
        <v>21</v>
      </c>
      <c r="L259" s="41"/>
      <c r="M259" s="187" t="s">
        <v>21</v>
      </c>
      <c r="N259" s="188" t="s">
        <v>44</v>
      </c>
      <c r="O259" s="66"/>
      <c r="P259" s="189">
        <f>O259*H259</f>
        <v>0</v>
      </c>
      <c r="Q259" s="189">
        <v>0</v>
      </c>
      <c r="R259" s="189">
        <f>Q259*H259</f>
        <v>0</v>
      </c>
      <c r="S259" s="189">
        <v>0</v>
      </c>
      <c r="T259" s="19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1" t="s">
        <v>153</v>
      </c>
      <c r="AT259" s="191" t="s">
        <v>148</v>
      </c>
      <c r="AU259" s="191" t="s">
        <v>80</v>
      </c>
      <c r="AY259" s="19" t="s">
        <v>145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9" t="s">
        <v>80</v>
      </c>
      <c r="BK259" s="192">
        <f>ROUND(I259*H259,2)</f>
        <v>0</v>
      </c>
      <c r="BL259" s="19" t="s">
        <v>153</v>
      </c>
      <c r="BM259" s="191" t="s">
        <v>1798</v>
      </c>
    </row>
    <row r="260" spans="1:47" s="2" customFormat="1" ht="19.5">
      <c r="A260" s="36"/>
      <c r="B260" s="37"/>
      <c r="C260" s="38"/>
      <c r="D260" s="195" t="s">
        <v>693</v>
      </c>
      <c r="E260" s="38"/>
      <c r="F260" s="250" t="s">
        <v>1185</v>
      </c>
      <c r="G260" s="38"/>
      <c r="H260" s="38"/>
      <c r="I260" s="251"/>
      <c r="J260" s="38"/>
      <c r="K260" s="38"/>
      <c r="L260" s="41"/>
      <c r="M260" s="252"/>
      <c r="N260" s="253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693</v>
      </c>
      <c r="AU260" s="19" t="s">
        <v>80</v>
      </c>
    </row>
    <row r="261" spans="1:65" s="2" customFormat="1" ht="14.45" customHeight="1">
      <c r="A261" s="36"/>
      <c r="B261" s="37"/>
      <c r="C261" s="180" t="s">
        <v>806</v>
      </c>
      <c r="D261" s="180" t="s">
        <v>148</v>
      </c>
      <c r="E261" s="181" t="s">
        <v>1799</v>
      </c>
      <c r="F261" s="182" t="s">
        <v>1800</v>
      </c>
      <c r="G261" s="183" t="s">
        <v>1072</v>
      </c>
      <c r="H261" s="184">
        <v>9</v>
      </c>
      <c r="I261" s="185"/>
      <c r="J261" s="186">
        <f>ROUND(I261*H261,2)</f>
        <v>0</v>
      </c>
      <c r="K261" s="182" t="s">
        <v>21</v>
      </c>
      <c r="L261" s="41"/>
      <c r="M261" s="187" t="s">
        <v>21</v>
      </c>
      <c r="N261" s="188" t="s">
        <v>44</v>
      </c>
      <c r="O261" s="66"/>
      <c r="P261" s="189">
        <f>O261*H261</f>
        <v>0</v>
      </c>
      <c r="Q261" s="189">
        <v>0</v>
      </c>
      <c r="R261" s="189">
        <f>Q261*H261</f>
        <v>0</v>
      </c>
      <c r="S261" s="189">
        <v>0</v>
      </c>
      <c r="T261" s="190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1" t="s">
        <v>153</v>
      </c>
      <c r="AT261" s="191" t="s">
        <v>148</v>
      </c>
      <c r="AU261" s="191" t="s">
        <v>80</v>
      </c>
      <c r="AY261" s="19" t="s">
        <v>145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9" t="s">
        <v>80</v>
      </c>
      <c r="BK261" s="192">
        <f>ROUND(I261*H261,2)</f>
        <v>0</v>
      </c>
      <c r="BL261" s="19" t="s">
        <v>153</v>
      </c>
      <c r="BM261" s="191" t="s">
        <v>1801</v>
      </c>
    </row>
    <row r="262" spans="1:47" s="2" customFormat="1" ht="19.5">
      <c r="A262" s="36"/>
      <c r="B262" s="37"/>
      <c r="C262" s="38"/>
      <c r="D262" s="195" t="s">
        <v>693</v>
      </c>
      <c r="E262" s="38"/>
      <c r="F262" s="250" t="s">
        <v>1185</v>
      </c>
      <c r="G262" s="38"/>
      <c r="H262" s="38"/>
      <c r="I262" s="251"/>
      <c r="J262" s="38"/>
      <c r="K262" s="38"/>
      <c r="L262" s="41"/>
      <c r="M262" s="252"/>
      <c r="N262" s="253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693</v>
      </c>
      <c r="AU262" s="19" t="s">
        <v>80</v>
      </c>
    </row>
    <row r="263" spans="1:65" s="2" customFormat="1" ht="14.45" customHeight="1">
      <c r="A263" s="36"/>
      <c r="B263" s="37"/>
      <c r="C263" s="180" t="s">
        <v>810</v>
      </c>
      <c r="D263" s="180" t="s">
        <v>148</v>
      </c>
      <c r="E263" s="181" t="s">
        <v>1802</v>
      </c>
      <c r="F263" s="182" t="s">
        <v>1803</v>
      </c>
      <c r="G263" s="183" t="s">
        <v>1072</v>
      </c>
      <c r="H263" s="184">
        <v>2</v>
      </c>
      <c r="I263" s="185"/>
      <c r="J263" s="186">
        <f>ROUND(I263*H263,2)</f>
        <v>0</v>
      </c>
      <c r="K263" s="182" t="s">
        <v>21</v>
      </c>
      <c r="L263" s="41"/>
      <c r="M263" s="187" t="s">
        <v>21</v>
      </c>
      <c r="N263" s="188" t="s">
        <v>44</v>
      </c>
      <c r="O263" s="66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1" t="s">
        <v>153</v>
      </c>
      <c r="AT263" s="191" t="s">
        <v>148</v>
      </c>
      <c r="AU263" s="191" t="s">
        <v>80</v>
      </c>
      <c r="AY263" s="19" t="s">
        <v>145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9" t="s">
        <v>80</v>
      </c>
      <c r="BK263" s="192">
        <f>ROUND(I263*H263,2)</f>
        <v>0</v>
      </c>
      <c r="BL263" s="19" t="s">
        <v>153</v>
      </c>
      <c r="BM263" s="191" t="s">
        <v>1804</v>
      </c>
    </row>
    <row r="264" spans="1:47" s="2" customFormat="1" ht="19.5">
      <c r="A264" s="36"/>
      <c r="B264" s="37"/>
      <c r="C264" s="38"/>
      <c r="D264" s="195" t="s">
        <v>693</v>
      </c>
      <c r="E264" s="38"/>
      <c r="F264" s="250" t="s">
        <v>1185</v>
      </c>
      <c r="G264" s="38"/>
      <c r="H264" s="38"/>
      <c r="I264" s="251"/>
      <c r="J264" s="38"/>
      <c r="K264" s="38"/>
      <c r="L264" s="41"/>
      <c r="M264" s="252"/>
      <c r="N264" s="253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693</v>
      </c>
      <c r="AU264" s="19" t="s">
        <v>80</v>
      </c>
    </row>
    <row r="265" spans="1:65" s="2" customFormat="1" ht="14.45" customHeight="1">
      <c r="A265" s="36"/>
      <c r="B265" s="37"/>
      <c r="C265" s="180" t="s">
        <v>814</v>
      </c>
      <c r="D265" s="180" t="s">
        <v>148</v>
      </c>
      <c r="E265" s="181" t="s">
        <v>1805</v>
      </c>
      <c r="F265" s="182" t="s">
        <v>1806</v>
      </c>
      <c r="G265" s="183" t="s">
        <v>1072</v>
      </c>
      <c r="H265" s="184">
        <v>1</v>
      </c>
      <c r="I265" s="185"/>
      <c r="J265" s="186">
        <f>ROUND(I265*H265,2)</f>
        <v>0</v>
      </c>
      <c r="K265" s="182" t="s">
        <v>21</v>
      </c>
      <c r="L265" s="41"/>
      <c r="M265" s="187" t="s">
        <v>21</v>
      </c>
      <c r="N265" s="188" t="s">
        <v>44</v>
      </c>
      <c r="O265" s="66"/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1" t="s">
        <v>153</v>
      </c>
      <c r="AT265" s="191" t="s">
        <v>148</v>
      </c>
      <c r="AU265" s="191" t="s">
        <v>80</v>
      </c>
      <c r="AY265" s="19" t="s">
        <v>145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80</v>
      </c>
      <c r="BK265" s="192">
        <f>ROUND(I265*H265,2)</f>
        <v>0</v>
      </c>
      <c r="BL265" s="19" t="s">
        <v>153</v>
      </c>
      <c r="BM265" s="191" t="s">
        <v>1807</v>
      </c>
    </row>
    <row r="266" spans="1:47" s="2" customFormat="1" ht="19.5">
      <c r="A266" s="36"/>
      <c r="B266" s="37"/>
      <c r="C266" s="38"/>
      <c r="D266" s="195" t="s">
        <v>693</v>
      </c>
      <c r="E266" s="38"/>
      <c r="F266" s="250" t="s">
        <v>1185</v>
      </c>
      <c r="G266" s="38"/>
      <c r="H266" s="38"/>
      <c r="I266" s="251"/>
      <c r="J266" s="38"/>
      <c r="K266" s="38"/>
      <c r="L266" s="41"/>
      <c r="M266" s="252"/>
      <c r="N266" s="253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693</v>
      </c>
      <c r="AU266" s="19" t="s">
        <v>80</v>
      </c>
    </row>
    <row r="267" spans="1:65" s="2" customFormat="1" ht="14.45" customHeight="1">
      <c r="A267" s="36"/>
      <c r="B267" s="37"/>
      <c r="C267" s="180" t="s">
        <v>818</v>
      </c>
      <c r="D267" s="180" t="s">
        <v>148</v>
      </c>
      <c r="E267" s="181" t="s">
        <v>1808</v>
      </c>
      <c r="F267" s="182" t="s">
        <v>1809</v>
      </c>
      <c r="G267" s="183" t="s">
        <v>1072</v>
      </c>
      <c r="H267" s="184">
        <v>1</v>
      </c>
      <c r="I267" s="185"/>
      <c r="J267" s="186">
        <f>ROUND(I267*H267,2)</f>
        <v>0</v>
      </c>
      <c r="K267" s="182" t="s">
        <v>21</v>
      </c>
      <c r="L267" s="41"/>
      <c r="M267" s="187" t="s">
        <v>21</v>
      </c>
      <c r="N267" s="188" t="s">
        <v>44</v>
      </c>
      <c r="O267" s="66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153</v>
      </c>
      <c r="AT267" s="191" t="s">
        <v>148</v>
      </c>
      <c r="AU267" s="191" t="s">
        <v>80</v>
      </c>
      <c r="AY267" s="19" t="s">
        <v>145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80</v>
      </c>
      <c r="BK267" s="192">
        <f>ROUND(I267*H267,2)</f>
        <v>0</v>
      </c>
      <c r="BL267" s="19" t="s">
        <v>153</v>
      </c>
      <c r="BM267" s="191" t="s">
        <v>1810</v>
      </c>
    </row>
    <row r="268" spans="1:47" s="2" customFormat="1" ht="19.5">
      <c r="A268" s="36"/>
      <c r="B268" s="37"/>
      <c r="C268" s="38"/>
      <c r="D268" s="195" t="s">
        <v>693</v>
      </c>
      <c r="E268" s="38"/>
      <c r="F268" s="250" t="s">
        <v>1185</v>
      </c>
      <c r="G268" s="38"/>
      <c r="H268" s="38"/>
      <c r="I268" s="251"/>
      <c r="J268" s="38"/>
      <c r="K268" s="38"/>
      <c r="L268" s="41"/>
      <c r="M268" s="252"/>
      <c r="N268" s="253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693</v>
      </c>
      <c r="AU268" s="19" t="s">
        <v>80</v>
      </c>
    </row>
    <row r="269" spans="1:65" s="2" customFormat="1" ht="14.45" customHeight="1">
      <c r="A269" s="36"/>
      <c r="B269" s="37"/>
      <c r="C269" s="180" t="s">
        <v>822</v>
      </c>
      <c r="D269" s="180" t="s">
        <v>148</v>
      </c>
      <c r="E269" s="181" t="s">
        <v>1811</v>
      </c>
      <c r="F269" s="182" t="s">
        <v>1812</v>
      </c>
      <c r="G269" s="183" t="s">
        <v>1072</v>
      </c>
      <c r="H269" s="184">
        <v>3</v>
      </c>
      <c r="I269" s="185"/>
      <c r="J269" s="186">
        <f>ROUND(I269*H269,2)</f>
        <v>0</v>
      </c>
      <c r="K269" s="182" t="s">
        <v>21</v>
      </c>
      <c r="L269" s="41"/>
      <c r="M269" s="187" t="s">
        <v>21</v>
      </c>
      <c r="N269" s="188" t="s">
        <v>44</v>
      </c>
      <c r="O269" s="66"/>
      <c r="P269" s="189">
        <f>O269*H269</f>
        <v>0</v>
      </c>
      <c r="Q269" s="189">
        <v>0</v>
      </c>
      <c r="R269" s="189">
        <f>Q269*H269</f>
        <v>0</v>
      </c>
      <c r="S269" s="189">
        <v>0</v>
      </c>
      <c r="T269" s="190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1" t="s">
        <v>153</v>
      </c>
      <c r="AT269" s="191" t="s">
        <v>148</v>
      </c>
      <c r="AU269" s="191" t="s">
        <v>80</v>
      </c>
      <c r="AY269" s="19" t="s">
        <v>145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80</v>
      </c>
      <c r="BK269" s="192">
        <f>ROUND(I269*H269,2)</f>
        <v>0</v>
      </c>
      <c r="BL269" s="19" t="s">
        <v>153</v>
      </c>
      <c r="BM269" s="191" t="s">
        <v>1813</v>
      </c>
    </row>
    <row r="270" spans="1:47" s="2" customFormat="1" ht="19.5">
      <c r="A270" s="36"/>
      <c r="B270" s="37"/>
      <c r="C270" s="38"/>
      <c r="D270" s="195" t="s">
        <v>693</v>
      </c>
      <c r="E270" s="38"/>
      <c r="F270" s="250" t="s">
        <v>1185</v>
      </c>
      <c r="G270" s="38"/>
      <c r="H270" s="38"/>
      <c r="I270" s="251"/>
      <c r="J270" s="38"/>
      <c r="K270" s="38"/>
      <c r="L270" s="41"/>
      <c r="M270" s="252"/>
      <c r="N270" s="253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693</v>
      </c>
      <c r="AU270" s="19" t="s">
        <v>80</v>
      </c>
    </row>
    <row r="271" spans="1:65" s="2" customFormat="1" ht="14.45" customHeight="1">
      <c r="A271" s="36"/>
      <c r="B271" s="37"/>
      <c r="C271" s="180" t="s">
        <v>826</v>
      </c>
      <c r="D271" s="180" t="s">
        <v>148</v>
      </c>
      <c r="E271" s="181" t="s">
        <v>1814</v>
      </c>
      <c r="F271" s="182" t="s">
        <v>1815</v>
      </c>
      <c r="G271" s="183" t="s">
        <v>1072</v>
      </c>
      <c r="H271" s="184">
        <v>6</v>
      </c>
      <c r="I271" s="185"/>
      <c r="J271" s="186">
        <f>ROUND(I271*H271,2)</f>
        <v>0</v>
      </c>
      <c r="K271" s="182" t="s">
        <v>21</v>
      </c>
      <c r="L271" s="41"/>
      <c r="M271" s="187" t="s">
        <v>21</v>
      </c>
      <c r="N271" s="188" t="s">
        <v>44</v>
      </c>
      <c r="O271" s="66"/>
      <c r="P271" s="189">
        <f>O271*H271</f>
        <v>0</v>
      </c>
      <c r="Q271" s="189">
        <v>0</v>
      </c>
      <c r="R271" s="189">
        <f>Q271*H271</f>
        <v>0</v>
      </c>
      <c r="S271" s="189">
        <v>0</v>
      </c>
      <c r="T271" s="190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1" t="s">
        <v>153</v>
      </c>
      <c r="AT271" s="191" t="s">
        <v>148</v>
      </c>
      <c r="AU271" s="191" t="s">
        <v>80</v>
      </c>
      <c r="AY271" s="19" t="s">
        <v>145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9" t="s">
        <v>80</v>
      </c>
      <c r="BK271" s="192">
        <f>ROUND(I271*H271,2)</f>
        <v>0</v>
      </c>
      <c r="BL271" s="19" t="s">
        <v>153</v>
      </c>
      <c r="BM271" s="191" t="s">
        <v>1816</v>
      </c>
    </row>
    <row r="272" spans="1:47" s="2" customFormat="1" ht="19.5">
      <c r="A272" s="36"/>
      <c r="B272" s="37"/>
      <c r="C272" s="38"/>
      <c r="D272" s="195" t="s">
        <v>693</v>
      </c>
      <c r="E272" s="38"/>
      <c r="F272" s="250" t="s">
        <v>1185</v>
      </c>
      <c r="G272" s="38"/>
      <c r="H272" s="38"/>
      <c r="I272" s="251"/>
      <c r="J272" s="38"/>
      <c r="K272" s="38"/>
      <c r="L272" s="41"/>
      <c r="M272" s="252"/>
      <c r="N272" s="253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693</v>
      </c>
      <c r="AU272" s="19" t="s">
        <v>80</v>
      </c>
    </row>
    <row r="273" spans="1:65" s="2" customFormat="1" ht="14.45" customHeight="1">
      <c r="A273" s="36"/>
      <c r="B273" s="37"/>
      <c r="C273" s="180" t="s">
        <v>831</v>
      </c>
      <c r="D273" s="180" t="s">
        <v>148</v>
      </c>
      <c r="E273" s="181" t="s">
        <v>1817</v>
      </c>
      <c r="F273" s="182" t="s">
        <v>1818</v>
      </c>
      <c r="G273" s="183" t="s">
        <v>1072</v>
      </c>
      <c r="H273" s="184">
        <v>2</v>
      </c>
      <c r="I273" s="185"/>
      <c r="J273" s="186">
        <f>ROUND(I273*H273,2)</f>
        <v>0</v>
      </c>
      <c r="K273" s="182" t="s">
        <v>21</v>
      </c>
      <c r="L273" s="41"/>
      <c r="M273" s="187" t="s">
        <v>21</v>
      </c>
      <c r="N273" s="188" t="s">
        <v>44</v>
      </c>
      <c r="O273" s="66"/>
      <c r="P273" s="189">
        <f>O273*H273</f>
        <v>0</v>
      </c>
      <c r="Q273" s="189">
        <v>0</v>
      </c>
      <c r="R273" s="189">
        <f>Q273*H273</f>
        <v>0</v>
      </c>
      <c r="S273" s="189">
        <v>0</v>
      </c>
      <c r="T273" s="190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1" t="s">
        <v>153</v>
      </c>
      <c r="AT273" s="191" t="s">
        <v>148</v>
      </c>
      <c r="AU273" s="191" t="s">
        <v>80</v>
      </c>
      <c r="AY273" s="19" t="s">
        <v>145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80</v>
      </c>
      <c r="BK273" s="192">
        <f>ROUND(I273*H273,2)</f>
        <v>0</v>
      </c>
      <c r="BL273" s="19" t="s">
        <v>153</v>
      </c>
      <c r="BM273" s="191" t="s">
        <v>1819</v>
      </c>
    </row>
    <row r="274" spans="1:47" s="2" customFormat="1" ht="19.5">
      <c r="A274" s="36"/>
      <c r="B274" s="37"/>
      <c r="C274" s="38"/>
      <c r="D274" s="195" t="s">
        <v>693</v>
      </c>
      <c r="E274" s="38"/>
      <c r="F274" s="250" t="s">
        <v>1185</v>
      </c>
      <c r="G274" s="38"/>
      <c r="H274" s="38"/>
      <c r="I274" s="251"/>
      <c r="J274" s="38"/>
      <c r="K274" s="38"/>
      <c r="L274" s="41"/>
      <c r="M274" s="252"/>
      <c r="N274" s="253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693</v>
      </c>
      <c r="AU274" s="19" t="s">
        <v>80</v>
      </c>
    </row>
    <row r="275" spans="1:65" s="2" customFormat="1" ht="14.45" customHeight="1">
      <c r="A275" s="36"/>
      <c r="B275" s="37"/>
      <c r="C275" s="180" t="s">
        <v>836</v>
      </c>
      <c r="D275" s="180" t="s">
        <v>148</v>
      </c>
      <c r="E275" s="181" t="s">
        <v>1820</v>
      </c>
      <c r="F275" s="182" t="s">
        <v>1821</v>
      </c>
      <c r="G275" s="183" t="s">
        <v>1072</v>
      </c>
      <c r="H275" s="184">
        <v>1</v>
      </c>
      <c r="I275" s="185"/>
      <c r="J275" s="186">
        <f>ROUND(I275*H275,2)</f>
        <v>0</v>
      </c>
      <c r="K275" s="182" t="s">
        <v>21</v>
      </c>
      <c r="L275" s="41"/>
      <c r="M275" s="187" t="s">
        <v>21</v>
      </c>
      <c r="N275" s="188" t="s">
        <v>44</v>
      </c>
      <c r="O275" s="66"/>
      <c r="P275" s="189">
        <f>O275*H275</f>
        <v>0</v>
      </c>
      <c r="Q275" s="189">
        <v>0</v>
      </c>
      <c r="R275" s="189">
        <f>Q275*H275</f>
        <v>0</v>
      </c>
      <c r="S275" s="189">
        <v>0</v>
      </c>
      <c r="T275" s="190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1" t="s">
        <v>153</v>
      </c>
      <c r="AT275" s="191" t="s">
        <v>148</v>
      </c>
      <c r="AU275" s="191" t="s">
        <v>80</v>
      </c>
      <c r="AY275" s="19" t="s">
        <v>145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9" t="s">
        <v>80</v>
      </c>
      <c r="BK275" s="192">
        <f>ROUND(I275*H275,2)</f>
        <v>0</v>
      </c>
      <c r="BL275" s="19" t="s">
        <v>153</v>
      </c>
      <c r="BM275" s="191" t="s">
        <v>1822</v>
      </c>
    </row>
    <row r="276" spans="1:47" s="2" customFormat="1" ht="19.5">
      <c r="A276" s="36"/>
      <c r="B276" s="37"/>
      <c r="C276" s="38"/>
      <c r="D276" s="195" t="s">
        <v>693</v>
      </c>
      <c r="E276" s="38"/>
      <c r="F276" s="250" t="s">
        <v>1185</v>
      </c>
      <c r="G276" s="38"/>
      <c r="H276" s="38"/>
      <c r="I276" s="251"/>
      <c r="J276" s="38"/>
      <c r="K276" s="38"/>
      <c r="L276" s="41"/>
      <c r="M276" s="252"/>
      <c r="N276" s="253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693</v>
      </c>
      <c r="AU276" s="19" t="s">
        <v>80</v>
      </c>
    </row>
    <row r="277" spans="1:65" s="2" customFormat="1" ht="14.45" customHeight="1">
      <c r="A277" s="36"/>
      <c r="B277" s="37"/>
      <c r="C277" s="180" t="s">
        <v>843</v>
      </c>
      <c r="D277" s="180" t="s">
        <v>148</v>
      </c>
      <c r="E277" s="181" t="s">
        <v>1823</v>
      </c>
      <c r="F277" s="182" t="s">
        <v>1824</v>
      </c>
      <c r="G277" s="183" t="s">
        <v>1072</v>
      </c>
      <c r="H277" s="184">
        <v>2</v>
      </c>
      <c r="I277" s="185"/>
      <c r="J277" s="186">
        <f>ROUND(I277*H277,2)</f>
        <v>0</v>
      </c>
      <c r="K277" s="182" t="s">
        <v>21</v>
      </c>
      <c r="L277" s="41"/>
      <c r="M277" s="187" t="s">
        <v>21</v>
      </c>
      <c r="N277" s="188" t="s">
        <v>44</v>
      </c>
      <c r="O277" s="66"/>
      <c r="P277" s="189">
        <f>O277*H277</f>
        <v>0</v>
      </c>
      <c r="Q277" s="189">
        <v>0</v>
      </c>
      <c r="R277" s="189">
        <f>Q277*H277</f>
        <v>0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153</v>
      </c>
      <c r="AT277" s="191" t="s">
        <v>148</v>
      </c>
      <c r="AU277" s="191" t="s">
        <v>80</v>
      </c>
      <c r="AY277" s="19" t="s">
        <v>145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80</v>
      </c>
      <c r="BK277" s="192">
        <f>ROUND(I277*H277,2)</f>
        <v>0</v>
      </c>
      <c r="BL277" s="19" t="s">
        <v>153</v>
      </c>
      <c r="BM277" s="191" t="s">
        <v>1825</v>
      </c>
    </row>
    <row r="278" spans="1:47" s="2" customFormat="1" ht="19.5">
      <c r="A278" s="36"/>
      <c r="B278" s="37"/>
      <c r="C278" s="38"/>
      <c r="D278" s="195" t="s">
        <v>693</v>
      </c>
      <c r="E278" s="38"/>
      <c r="F278" s="250" t="s">
        <v>1185</v>
      </c>
      <c r="G278" s="38"/>
      <c r="H278" s="38"/>
      <c r="I278" s="251"/>
      <c r="J278" s="38"/>
      <c r="K278" s="38"/>
      <c r="L278" s="41"/>
      <c r="M278" s="252"/>
      <c r="N278" s="253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693</v>
      </c>
      <c r="AU278" s="19" t="s">
        <v>80</v>
      </c>
    </row>
    <row r="279" spans="1:65" s="2" customFormat="1" ht="14.45" customHeight="1">
      <c r="A279" s="36"/>
      <c r="B279" s="37"/>
      <c r="C279" s="180" t="s">
        <v>847</v>
      </c>
      <c r="D279" s="180" t="s">
        <v>148</v>
      </c>
      <c r="E279" s="181" t="s">
        <v>1826</v>
      </c>
      <c r="F279" s="182" t="s">
        <v>1827</v>
      </c>
      <c r="G279" s="183" t="s">
        <v>1072</v>
      </c>
      <c r="H279" s="184">
        <v>1</v>
      </c>
      <c r="I279" s="185"/>
      <c r="J279" s="186">
        <f>ROUND(I279*H279,2)</f>
        <v>0</v>
      </c>
      <c r="K279" s="182" t="s">
        <v>21</v>
      </c>
      <c r="L279" s="41"/>
      <c r="M279" s="187" t="s">
        <v>21</v>
      </c>
      <c r="N279" s="188" t="s">
        <v>44</v>
      </c>
      <c r="O279" s="66"/>
      <c r="P279" s="189">
        <f>O279*H279</f>
        <v>0</v>
      </c>
      <c r="Q279" s="189">
        <v>0</v>
      </c>
      <c r="R279" s="189">
        <f>Q279*H279</f>
        <v>0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153</v>
      </c>
      <c r="AT279" s="191" t="s">
        <v>148</v>
      </c>
      <c r="AU279" s="191" t="s">
        <v>80</v>
      </c>
      <c r="AY279" s="19" t="s">
        <v>145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80</v>
      </c>
      <c r="BK279" s="192">
        <f>ROUND(I279*H279,2)</f>
        <v>0</v>
      </c>
      <c r="BL279" s="19" t="s">
        <v>153</v>
      </c>
      <c r="BM279" s="191" t="s">
        <v>1828</v>
      </c>
    </row>
    <row r="280" spans="1:47" s="2" customFormat="1" ht="19.5">
      <c r="A280" s="36"/>
      <c r="B280" s="37"/>
      <c r="C280" s="38"/>
      <c r="D280" s="195" t="s">
        <v>693</v>
      </c>
      <c r="E280" s="38"/>
      <c r="F280" s="250" t="s">
        <v>1185</v>
      </c>
      <c r="G280" s="38"/>
      <c r="H280" s="38"/>
      <c r="I280" s="251"/>
      <c r="J280" s="38"/>
      <c r="K280" s="38"/>
      <c r="L280" s="41"/>
      <c r="M280" s="252"/>
      <c r="N280" s="253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693</v>
      </c>
      <c r="AU280" s="19" t="s">
        <v>80</v>
      </c>
    </row>
    <row r="281" spans="1:65" s="2" customFormat="1" ht="14.45" customHeight="1">
      <c r="A281" s="36"/>
      <c r="B281" s="37"/>
      <c r="C281" s="180" t="s">
        <v>852</v>
      </c>
      <c r="D281" s="180" t="s">
        <v>148</v>
      </c>
      <c r="E281" s="181" t="s">
        <v>1829</v>
      </c>
      <c r="F281" s="182" t="s">
        <v>1830</v>
      </c>
      <c r="G281" s="183" t="s">
        <v>1072</v>
      </c>
      <c r="H281" s="184">
        <v>60</v>
      </c>
      <c r="I281" s="185"/>
      <c r="J281" s="186">
        <f>ROUND(I281*H281,2)</f>
        <v>0</v>
      </c>
      <c r="K281" s="182" t="s">
        <v>21</v>
      </c>
      <c r="L281" s="41"/>
      <c r="M281" s="187" t="s">
        <v>21</v>
      </c>
      <c r="N281" s="188" t="s">
        <v>44</v>
      </c>
      <c r="O281" s="66"/>
      <c r="P281" s="189">
        <f>O281*H281</f>
        <v>0</v>
      </c>
      <c r="Q281" s="189">
        <v>0</v>
      </c>
      <c r="R281" s="189">
        <f>Q281*H281</f>
        <v>0</v>
      </c>
      <c r="S281" s="189">
        <v>0</v>
      </c>
      <c r="T281" s="190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1" t="s">
        <v>153</v>
      </c>
      <c r="AT281" s="191" t="s">
        <v>148</v>
      </c>
      <c r="AU281" s="191" t="s">
        <v>80</v>
      </c>
      <c r="AY281" s="19" t="s">
        <v>145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80</v>
      </c>
      <c r="BK281" s="192">
        <f>ROUND(I281*H281,2)</f>
        <v>0</v>
      </c>
      <c r="BL281" s="19" t="s">
        <v>153</v>
      </c>
      <c r="BM281" s="191" t="s">
        <v>1831</v>
      </c>
    </row>
    <row r="282" spans="1:47" s="2" customFormat="1" ht="19.5">
      <c r="A282" s="36"/>
      <c r="B282" s="37"/>
      <c r="C282" s="38"/>
      <c r="D282" s="195" t="s">
        <v>693</v>
      </c>
      <c r="E282" s="38"/>
      <c r="F282" s="250" t="s">
        <v>1185</v>
      </c>
      <c r="G282" s="38"/>
      <c r="H282" s="38"/>
      <c r="I282" s="251"/>
      <c r="J282" s="38"/>
      <c r="K282" s="38"/>
      <c r="L282" s="41"/>
      <c r="M282" s="252"/>
      <c r="N282" s="253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693</v>
      </c>
      <c r="AU282" s="19" t="s">
        <v>80</v>
      </c>
    </row>
    <row r="283" spans="1:65" s="2" customFormat="1" ht="14.45" customHeight="1">
      <c r="A283" s="36"/>
      <c r="B283" s="37"/>
      <c r="C283" s="180" t="s">
        <v>856</v>
      </c>
      <c r="D283" s="180" t="s">
        <v>148</v>
      </c>
      <c r="E283" s="181" t="s">
        <v>1832</v>
      </c>
      <c r="F283" s="182" t="s">
        <v>1833</v>
      </c>
      <c r="G283" s="183" t="s">
        <v>1072</v>
      </c>
      <c r="H283" s="184">
        <v>10</v>
      </c>
      <c r="I283" s="185"/>
      <c r="J283" s="186">
        <f>ROUND(I283*H283,2)</f>
        <v>0</v>
      </c>
      <c r="K283" s="182" t="s">
        <v>21</v>
      </c>
      <c r="L283" s="41"/>
      <c r="M283" s="187" t="s">
        <v>21</v>
      </c>
      <c r="N283" s="188" t="s">
        <v>44</v>
      </c>
      <c r="O283" s="66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1" t="s">
        <v>153</v>
      </c>
      <c r="AT283" s="191" t="s">
        <v>148</v>
      </c>
      <c r="AU283" s="191" t="s">
        <v>80</v>
      </c>
      <c r="AY283" s="19" t="s">
        <v>145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9" t="s">
        <v>80</v>
      </c>
      <c r="BK283" s="192">
        <f>ROUND(I283*H283,2)</f>
        <v>0</v>
      </c>
      <c r="BL283" s="19" t="s">
        <v>153</v>
      </c>
      <c r="BM283" s="191" t="s">
        <v>1834</v>
      </c>
    </row>
    <row r="284" spans="1:47" s="2" customFormat="1" ht="19.5">
      <c r="A284" s="36"/>
      <c r="B284" s="37"/>
      <c r="C284" s="38"/>
      <c r="D284" s="195" t="s">
        <v>693</v>
      </c>
      <c r="E284" s="38"/>
      <c r="F284" s="250" t="s">
        <v>1185</v>
      </c>
      <c r="G284" s="38"/>
      <c r="H284" s="38"/>
      <c r="I284" s="251"/>
      <c r="J284" s="38"/>
      <c r="K284" s="38"/>
      <c r="L284" s="41"/>
      <c r="M284" s="252"/>
      <c r="N284" s="253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693</v>
      </c>
      <c r="AU284" s="19" t="s">
        <v>80</v>
      </c>
    </row>
    <row r="285" spans="1:65" s="2" customFormat="1" ht="14.45" customHeight="1">
      <c r="A285" s="36"/>
      <c r="B285" s="37"/>
      <c r="C285" s="180" t="s">
        <v>860</v>
      </c>
      <c r="D285" s="180" t="s">
        <v>148</v>
      </c>
      <c r="E285" s="181" t="s">
        <v>1835</v>
      </c>
      <c r="F285" s="182" t="s">
        <v>1836</v>
      </c>
      <c r="G285" s="183" t="s">
        <v>1072</v>
      </c>
      <c r="H285" s="184">
        <v>1</v>
      </c>
      <c r="I285" s="185"/>
      <c r="J285" s="186">
        <f>ROUND(I285*H285,2)</f>
        <v>0</v>
      </c>
      <c r="K285" s="182" t="s">
        <v>21</v>
      </c>
      <c r="L285" s="41"/>
      <c r="M285" s="187" t="s">
        <v>21</v>
      </c>
      <c r="N285" s="188" t="s">
        <v>44</v>
      </c>
      <c r="O285" s="66"/>
      <c r="P285" s="189">
        <f>O285*H285</f>
        <v>0</v>
      </c>
      <c r="Q285" s="189">
        <v>0</v>
      </c>
      <c r="R285" s="189">
        <f>Q285*H285</f>
        <v>0</v>
      </c>
      <c r="S285" s="189">
        <v>0</v>
      </c>
      <c r="T285" s="19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1" t="s">
        <v>153</v>
      </c>
      <c r="AT285" s="191" t="s">
        <v>148</v>
      </c>
      <c r="AU285" s="191" t="s">
        <v>80</v>
      </c>
      <c r="AY285" s="19" t="s">
        <v>145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80</v>
      </c>
      <c r="BK285" s="192">
        <f>ROUND(I285*H285,2)</f>
        <v>0</v>
      </c>
      <c r="BL285" s="19" t="s">
        <v>153</v>
      </c>
      <c r="BM285" s="191" t="s">
        <v>1837</v>
      </c>
    </row>
    <row r="286" spans="1:47" s="2" customFormat="1" ht="19.5">
      <c r="A286" s="36"/>
      <c r="B286" s="37"/>
      <c r="C286" s="38"/>
      <c r="D286" s="195" t="s">
        <v>693</v>
      </c>
      <c r="E286" s="38"/>
      <c r="F286" s="250" t="s">
        <v>1185</v>
      </c>
      <c r="G286" s="38"/>
      <c r="H286" s="38"/>
      <c r="I286" s="251"/>
      <c r="J286" s="38"/>
      <c r="K286" s="38"/>
      <c r="L286" s="41"/>
      <c r="M286" s="252"/>
      <c r="N286" s="253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693</v>
      </c>
      <c r="AU286" s="19" t="s">
        <v>80</v>
      </c>
    </row>
    <row r="287" spans="1:65" s="2" customFormat="1" ht="14.45" customHeight="1">
      <c r="A287" s="36"/>
      <c r="B287" s="37"/>
      <c r="C287" s="180" t="s">
        <v>864</v>
      </c>
      <c r="D287" s="180" t="s">
        <v>148</v>
      </c>
      <c r="E287" s="181" t="s">
        <v>1838</v>
      </c>
      <c r="F287" s="182" t="s">
        <v>1839</v>
      </c>
      <c r="G287" s="183" t="s">
        <v>1072</v>
      </c>
      <c r="H287" s="184">
        <v>3</v>
      </c>
      <c r="I287" s="185"/>
      <c r="J287" s="186">
        <f>ROUND(I287*H287,2)</f>
        <v>0</v>
      </c>
      <c r="K287" s="182" t="s">
        <v>21</v>
      </c>
      <c r="L287" s="41"/>
      <c r="M287" s="187" t="s">
        <v>21</v>
      </c>
      <c r="N287" s="188" t="s">
        <v>44</v>
      </c>
      <c r="O287" s="66"/>
      <c r="P287" s="189">
        <f>O287*H287</f>
        <v>0</v>
      </c>
      <c r="Q287" s="189">
        <v>0</v>
      </c>
      <c r="R287" s="189">
        <f>Q287*H287</f>
        <v>0</v>
      </c>
      <c r="S287" s="189">
        <v>0</v>
      </c>
      <c r="T287" s="190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91" t="s">
        <v>153</v>
      </c>
      <c r="AT287" s="191" t="s">
        <v>148</v>
      </c>
      <c r="AU287" s="191" t="s">
        <v>80</v>
      </c>
      <c r="AY287" s="19" t="s">
        <v>145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19" t="s">
        <v>80</v>
      </c>
      <c r="BK287" s="192">
        <f>ROUND(I287*H287,2)</f>
        <v>0</v>
      </c>
      <c r="BL287" s="19" t="s">
        <v>153</v>
      </c>
      <c r="BM287" s="191" t="s">
        <v>1840</v>
      </c>
    </row>
    <row r="288" spans="1:47" s="2" customFormat="1" ht="19.5">
      <c r="A288" s="36"/>
      <c r="B288" s="37"/>
      <c r="C288" s="38"/>
      <c r="D288" s="195" t="s">
        <v>693</v>
      </c>
      <c r="E288" s="38"/>
      <c r="F288" s="250" t="s">
        <v>1185</v>
      </c>
      <c r="G288" s="38"/>
      <c r="H288" s="38"/>
      <c r="I288" s="251"/>
      <c r="J288" s="38"/>
      <c r="K288" s="38"/>
      <c r="L288" s="41"/>
      <c r="M288" s="252"/>
      <c r="N288" s="253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693</v>
      </c>
      <c r="AU288" s="19" t="s">
        <v>80</v>
      </c>
    </row>
    <row r="289" spans="1:65" s="2" customFormat="1" ht="14.45" customHeight="1">
      <c r="A289" s="36"/>
      <c r="B289" s="37"/>
      <c r="C289" s="180" t="s">
        <v>868</v>
      </c>
      <c r="D289" s="180" t="s">
        <v>148</v>
      </c>
      <c r="E289" s="181" t="s">
        <v>1841</v>
      </c>
      <c r="F289" s="182" t="s">
        <v>1842</v>
      </c>
      <c r="G289" s="183" t="s">
        <v>1072</v>
      </c>
      <c r="H289" s="184">
        <v>1</v>
      </c>
      <c r="I289" s="185"/>
      <c r="J289" s="186">
        <f>ROUND(I289*H289,2)</f>
        <v>0</v>
      </c>
      <c r="K289" s="182" t="s">
        <v>21</v>
      </c>
      <c r="L289" s="41"/>
      <c r="M289" s="187" t="s">
        <v>21</v>
      </c>
      <c r="N289" s="188" t="s">
        <v>44</v>
      </c>
      <c r="O289" s="66"/>
      <c r="P289" s="189">
        <f>O289*H289</f>
        <v>0</v>
      </c>
      <c r="Q289" s="189">
        <v>0</v>
      </c>
      <c r="R289" s="189">
        <f>Q289*H289</f>
        <v>0</v>
      </c>
      <c r="S289" s="189">
        <v>0</v>
      </c>
      <c r="T289" s="19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1" t="s">
        <v>153</v>
      </c>
      <c r="AT289" s="191" t="s">
        <v>148</v>
      </c>
      <c r="AU289" s="191" t="s">
        <v>80</v>
      </c>
      <c r="AY289" s="19" t="s">
        <v>145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80</v>
      </c>
      <c r="BK289" s="192">
        <f>ROUND(I289*H289,2)</f>
        <v>0</v>
      </c>
      <c r="BL289" s="19" t="s">
        <v>153</v>
      </c>
      <c r="BM289" s="191" t="s">
        <v>1843</v>
      </c>
    </row>
    <row r="290" spans="1:47" s="2" customFormat="1" ht="19.5">
      <c r="A290" s="36"/>
      <c r="B290" s="37"/>
      <c r="C290" s="38"/>
      <c r="D290" s="195" t="s">
        <v>693</v>
      </c>
      <c r="E290" s="38"/>
      <c r="F290" s="250" t="s">
        <v>1185</v>
      </c>
      <c r="G290" s="38"/>
      <c r="H290" s="38"/>
      <c r="I290" s="251"/>
      <c r="J290" s="38"/>
      <c r="K290" s="38"/>
      <c r="L290" s="41"/>
      <c r="M290" s="252"/>
      <c r="N290" s="253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693</v>
      </c>
      <c r="AU290" s="19" t="s">
        <v>80</v>
      </c>
    </row>
    <row r="291" spans="1:65" s="2" customFormat="1" ht="14.45" customHeight="1">
      <c r="A291" s="36"/>
      <c r="B291" s="37"/>
      <c r="C291" s="180" t="s">
        <v>872</v>
      </c>
      <c r="D291" s="180" t="s">
        <v>148</v>
      </c>
      <c r="E291" s="181" t="s">
        <v>1844</v>
      </c>
      <c r="F291" s="182" t="s">
        <v>1845</v>
      </c>
      <c r="G291" s="183" t="s">
        <v>1072</v>
      </c>
      <c r="H291" s="184">
        <v>3</v>
      </c>
      <c r="I291" s="185"/>
      <c r="J291" s="186">
        <f>ROUND(I291*H291,2)</f>
        <v>0</v>
      </c>
      <c r="K291" s="182" t="s">
        <v>21</v>
      </c>
      <c r="L291" s="41"/>
      <c r="M291" s="187" t="s">
        <v>21</v>
      </c>
      <c r="N291" s="188" t="s">
        <v>44</v>
      </c>
      <c r="O291" s="66"/>
      <c r="P291" s="189">
        <f>O291*H291</f>
        <v>0</v>
      </c>
      <c r="Q291" s="189">
        <v>0</v>
      </c>
      <c r="R291" s="189">
        <f>Q291*H291</f>
        <v>0</v>
      </c>
      <c r="S291" s="189">
        <v>0</v>
      </c>
      <c r="T291" s="190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1" t="s">
        <v>153</v>
      </c>
      <c r="AT291" s="191" t="s">
        <v>148</v>
      </c>
      <c r="AU291" s="191" t="s">
        <v>80</v>
      </c>
      <c r="AY291" s="19" t="s">
        <v>145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9" t="s">
        <v>80</v>
      </c>
      <c r="BK291" s="192">
        <f>ROUND(I291*H291,2)</f>
        <v>0</v>
      </c>
      <c r="BL291" s="19" t="s">
        <v>153</v>
      </c>
      <c r="BM291" s="191" t="s">
        <v>1846</v>
      </c>
    </row>
    <row r="292" spans="1:47" s="2" customFormat="1" ht="19.5">
      <c r="A292" s="36"/>
      <c r="B292" s="37"/>
      <c r="C292" s="38"/>
      <c r="D292" s="195" t="s">
        <v>693</v>
      </c>
      <c r="E292" s="38"/>
      <c r="F292" s="250" t="s">
        <v>1185</v>
      </c>
      <c r="G292" s="38"/>
      <c r="H292" s="38"/>
      <c r="I292" s="251"/>
      <c r="J292" s="38"/>
      <c r="K292" s="38"/>
      <c r="L292" s="41"/>
      <c r="M292" s="252"/>
      <c r="N292" s="253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693</v>
      </c>
      <c r="AU292" s="19" t="s">
        <v>80</v>
      </c>
    </row>
    <row r="293" spans="2:63" s="12" customFormat="1" ht="25.9" customHeight="1">
      <c r="B293" s="164"/>
      <c r="C293" s="165"/>
      <c r="D293" s="166" t="s">
        <v>72</v>
      </c>
      <c r="E293" s="167" t="s">
        <v>1138</v>
      </c>
      <c r="F293" s="167" t="s">
        <v>1847</v>
      </c>
      <c r="G293" s="165"/>
      <c r="H293" s="165"/>
      <c r="I293" s="168"/>
      <c r="J293" s="169">
        <f>BK293</f>
        <v>0</v>
      </c>
      <c r="K293" s="165"/>
      <c r="L293" s="170"/>
      <c r="M293" s="171"/>
      <c r="N293" s="172"/>
      <c r="O293" s="172"/>
      <c r="P293" s="173">
        <f>SUM(P294:P297)</f>
        <v>0</v>
      </c>
      <c r="Q293" s="172"/>
      <c r="R293" s="173">
        <f>SUM(R294:R297)</f>
        <v>0</v>
      </c>
      <c r="S293" s="172"/>
      <c r="T293" s="174">
        <f>SUM(T294:T297)</f>
        <v>0</v>
      </c>
      <c r="AR293" s="175" t="s">
        <v>80</v>
      </c>
      <c r="AT293" s="176" t="s">
        <v>72</v>
      </c>
      <c r="AU293" s="176" t="s">
        <v>73</v>
      </c>
      <c r="AY293" s="175" t="s">
        <v>145</v>
      </c>
      <c r="BK293" s="177">
        <f>SUM(BK294:BK297)</f>
        <v>0</v>
      </c>
    </row>
    <row r="294" spans="1:65" s="2" customFormat="1" ht="14.45" customHeight="1">
      <c r="A294" s="36"/>
      <c r="B294" s="37"/>
      <c r="C294" s="180" t="s">
        <v>876</v>
      </c>
      <c r="D294" s="180" t="s">
        <v>148</v>
      </c>
      <c r="E294" s="181" t="s">
        <v>1848</v>
      </c>
      <c r="F294" s="182" t="s">
        <v>1849</v>
      </c>
      <c r="G294" s="183" t="s">
        <v>900</v>
      </c>
      <c r="H294" s="184">
        <v>0.06</v>
      </c>
      <c r="I294" s="185"/>
      <c r="J294" s="186">
        <f>ROUND(I294*H294,2)</f>
        <v>0</v>
      </c>
      <c r="K294" s="182" t="s">
        <v>21</v>
      </c>
      <c r="L294" s="41"/>
      <c r="M294" s="187" t="s">
        <v>21</v>
      </c>
      <c r="N294" s="188" t="s">
        <v>44</v>
      </c>
      <c r="O294" s="66"/>
      <c r="P294" s="189">
        <f>O294*H294</f>
        <v>0</v>
      </c>
      <c r="Q294" s="189">
        <v>0</v>
      </c>
      <c r="R294" s="189">
        <f>Q294*H294</f>
        <v>0</v>
      </c>
      <c r="S294" s="189">
        <v>0</v>
      </c>
      <c r="T294" s="19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1" t="s">
        <v>153</v>
      </c>
      <c r="AT294" s="191" t="s">
        <v>148</v>
      </c>
      <c r="AU294" s="191" t="s">
        <v>80</v>
      </c>
      <c r="AY294" s="19" t="s">
        <v>145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80</v>
      </c>
      <c r="BK294" s="192">
        <f>ROUND(I294*H294,2)</f>
        <v>0</v>
      </c>
      <c r="BL294" s="19" t="s">
        <v>153</v>
      </c>
      <c r="BM294" s="191" t="s">
        <v>1850</v>
      </c>
    </row>
    <row r="295" spans="1:65" s="2" customFormat="1" ht="14.45" customHeight="1">
      <c r="A295" s="36"/>
      <c r="B295" s="37"/>
      <c r="C295" s="180" t="s">
        <v>880</v>
      </c>
      <c r="D295" s="180" t="s">
        <v>148</v>
      </c>
      <c r="E295" s="181" t="s">
        <v>1851</v>
      </c>
      <c r="F295" s="182" t="s">
        <v>1852</v>
      </c>
      <c r="G295" s="183" t="s">
        <v>900</v>
      </c>
      <c r="H295" s="184">
        <v>0.11</v>
      </c>
      <c r="I295" s="185"/>
      <c r="J295" s="186">
        <f>ROUND(I295*H295,2)</f>
        <v>0</v>
      </c>
      <c r="K295" s="182" t="s">
        <v>21</v>
      </c>
      <c r="L295" s="41"/>
      <c r="M295" s="187" t="s">
        <v>21</v>
      </c>
      <c r="N295" s="188" t="s">
        <v>44</v>
      </c>
      <c r="O295" s="66"/>
      <c r="P295" s="189">
        <f>O295*H295</f>
        <v>0</v>
      </c>
      <c r="Q295" s="189">
        <v>0</v>
      </c>
      <c r="R295" s="189">
        <f>Q295*H295</f>
        <v>0</v>
      </c>
      <c r="S295" s="189">
        <v>0</v>
      </c>
      <c r="T295" s="190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1" t="s">
        <v>153</v>
      </c>
      <c r="AT295" s="191" t="s">
        <v>148</v>
      </c>
      <c r="AU295" s="191" t="s">
        <v>80</v>
      </c>
      <c r="AY295" s="19" t="s">
        <v>145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9" t="s">
        <v>80</v>
      </c>
      <c r="BK295" s="192">
        <f>ROUND(I295*H295,2)</f>
        <v>0</v>
      </c>
      <c r="BL295" s="19" t="s">
        <v>153</v>
      </c>
      <c r="BM295" s="191" t="s">
        <v>1853</v>
      </c>
    </row>
    <row r="296" spans="1:65" s="2" customFormat="1" ht="14.45" customHeight="1">
      <c r="A296" s="36"/>
      <c r="B296" s="37"/>
      <c r="C296" s="180" t="s">
        <v>884</v>
      </c>
      <c r="D296" s="180" t="s">
        <v>148</v>
      </c>
      <c r="E296" s="181" t="s">
        <v>1854</v>
      </c>
      <c r="F296" s="182" t="s">
        <v>1855</v>
      </c>
      <c r="G296" s="183" t="s">
        <v>900</v>
      </c>
      <c r="H296" s="184">
        <v>0.03</v>
      </c>
      <c r="I296" s="185"/>
      <c r="J296" s="186">
        <f>ROUND(I296*H296,2)</f>
        <v>0</v>
      </c>
      <c r="K296" s="182" t="s">
        <v>21</v>
      </c>
      <c r="L296" s="41"/>
      <c r="M296" s="187" t="s">
        <v>21</v>
      </c>
      <c r="N296" s="188" t="s">
        <v>44</v>
      </c>
      <c r="O296" s="66"/>
      <c r="P296" s="189">
        <f>O296*H296</f>
        <v>0</v>
      </c>
      <c r="Q296" s="189">
        <v>0</v>
      </c>
      <c r="R296" s="189">
        <f>Q296*H296</f>
        <v>0</v>
      </c>
      <c r="S296" s="189">
        <v>0</v>
      </c>
      <c r="T296" s="190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1" t="s">
        <v>153</v>
      </c>
      <c r="AT296" s="191" t="s">
        <v>148</v>
      </c>
      <c r="AU296" s="191" t="s">
        <v>80</v>
      </c>
      <c r="AY296" s="19" t="s">
        <v>145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9" t="s">
        <v>80</v>
      </c>
      <c r="BK296" s="192">
        <f>ROUND(I296*H296,2)</f>
        <v>0</v>
      </c>
      <c r="BL296" s="19" t="s">
        <v>153</v>
      </c>
      <c r="BM296" s="191" t="s">
        <v>1856</v>
      </c>
    </row>
    <row r="297" spans="1:47" s="2" customFormat="1" ht="19.5">
      <c r="A297" s="36"/>
      <c r="B297" s="37"/>
      <c r="C297" s="38"/>
      <c r="D297" s="195" t="s">
        <v>693</v>
      </c>
      <c r="E297" s="38"/>
      <c r="F297" s="250" t="s">
        <v>1185</v>
      </c>
      <c r="G297" s="38"/>
      <c r="H297" s="38"/>
      <c r="I297" s="251"/>
      <c r="J297" s="38"/>
      <c r="K297" s="38"/>
      <c r="L297" s="41"/>
      <c r="M297" s="252"/>
      <c r="N297" s="253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693</v>
      </c>
      <c r="AU297" s="19" t="s">
        <v>80</v>
      </c>
    </row>
    <row r="298" spans="2:63" s="12" customFormat="1" ht="25.9" customHeight="1">
      <c r="B298" s="164"/>
      <c r="C298" s="165"/>
      <c r="D298" s="166" t="s">
        <v>72</v>
      </c>
      <c r="E298" s="167" t="s">
        <v>1334</v>
      </c>
      <c r="F298" s="167" t="s">
        <v>1857</v>
      </c>
      <c r="G298" s="165"/>
      <c r="H298" s="165"/>
      <c r="I298" s="168"/>
      <c r="J298" s="169">
        <f>BK298</f>
        <v>0</v>
      </c>
      <c r="K298" s="165"/>
      <c r="L298" s="170"/>
      <c r="M298" s="171"/>
      <c r="N298" s="172"/>
      <c r="O298" s="172"/>
      <c r="P298" s="173">
        <f>SUM(P299:P399)</f>
        <v>0</v>
      </c>
      <c r="Q298" s="172"/>
      <c r="R298" s="173">
        <f>SUM(R299:R399)</f>
        <v>0</v>
      </c>
      <c r="S298" s="172"/>
      <c r="T298" s="174">
        <f>SUM(T299:T399)</f>
        <v>0</v>
      </c>
      <c r="AR298" s="175" t="s">
        <v>80</v>
      </c>
      <c r="AT298" s="176" t="s">
        <v>72</v>
      </c>
      <c r="AU298" s="176" t="s">
        <v>73</v>
      </c>
      <c r="AY298" s="175" t="s">
        <v>145</v>
      </c>
      <c r="BK298" s="177">
        <f>SUM(BK299:BK399)</f>
        <v>0</v>
      </c>
    </row>
    <row r="299" spans="1:65" s="2" customFormat="1" ht="14.45" customHeight="1">
      <c r="A299" s="36"/>
      <c r="B299" s="37"/>
      <c r="C299" s="180" t="s">
        <v>889</v>
      </c>
      <c r="D299" s="180" t="s">
        <v>148</v>
      </c>
      <c r="E299" s="181" t="s">
        <v>1858</v>
      </c>
      <c r="F299" s="182" t="s">
        <v>1859</v>
      </c>
      <c r="G299" s="183" t="s">
        <v>272</v>
      </c>
      <c r="H299" s="184">
        <v>300</v>
      </c>
      <c r="I299" s="185"/>
      <c r="J299" s="186">
        <f aca="true" t="shared" si="0" ref="J299:J330">ROUND(I299*H299,2)</f>
        <v>0</v>
      </c>
      <c r="K299" s="182" t="s">
        <v>21</v>
      </c>
      <c r="L299" s="41"/>
      <c r="M299" s="187" t="s">
        <v>21</v>
      </c>
      <c r="N299" s="188" t="s">
        <v>44</v>
      </c>
      <c r="O299" s="66"/>
      <c r="P299" s="189">
        <f aca="true" t="shared" si="1" ref="P299:P330">O299*H299</f>
        <v>0</v>
      </c>
      <c r="Q299" s="189">
        <v>0</v>
      </c>
      <c r="R299" s="189">
        <f aca="true" t="shared" si="2" ref="R299:R330">Q299*H299</f>
        <v>0</v>
      </c>
      <c r="S299" s="189">
        <v>0</v>
      </c>
      <c r="T299" s="190">
        <f aca="true" t="shared" si="3" ref="T299:T330"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1" t="s">
        <v>153</v>
      </c>
      <c r="AT299" s="191" t="s">
        <v>148</v>
      </c>
      <c r="AU299" s="191" t="s">
        <v>80</v>
      </c>
      <c r="AY299" s="19" t="s">
        <v>145</v>
      </c>
      <c r="BE299" s="192">
        <f aca="true" t="shared" si="4" ref="BE299:BE330">IF(N299="základní",J299,0)</f>
        <v>0</v>
      </c>
      <c r="BF299" s="192">
        <f aca="true" t="shared" si="5" ref="BF299:BF330">IF(N299="snížená",J299,0)</f>
        <v>0</v>
      </c>
      <c r="BG299" s="192">
        <f aca="true" t="shared" si="6" ref="BG299:BG330">IF(N299="zákl. přenesená",J299,0)</f>
        <v>0</v>
      </c>
      <c r="BH299" s="192">
        <f aca="true" t="shared" si="7" ref="BH299:BH330">IF(N299="sníž. přenesená",J299,0)</f>
        <v>0</v>
      </c>
      <c r="BI299" s="192">
        <f aca="true" t="shared" si="8" ref="BI299:BI330">IF(N299="nulová",J299,0)</f>
        <v>0</v>
      </c>
      <c r="BJ299" s="19" t="s">
        <v>80</v>
      </c>
      <c r="BK299" s="192">
        <f aca="true" t="shared" si="9" ref="BK299:BK330">ROUND(I299*H299,2)</f>
        <v>0</v>
      </c>
      <c r="BL299" s="19" t="s">
        <v>153</v>
      </c>
      <c r="BM299" s="191" t="s">
        <v>1860</v>
      </c>
    </row>
    <row r="300" spans="1:65" s="2" customFormat="1" ht="14.45" customHeight="1">
      <c r="A300" s="36"/>
      <c r="B300" s="37"/>
      <c r="C300" s="180" t="s">
        <v>897</v>
      </c>
      <c r="D300" s="180" t="s">
        <v>148</v>
      </c>
      <c r="E300" s="181" t="s">
        <v>1861</v>
      </c>
      <c r="F300" s="182" t="s">
        <v>1862</v>
      </c>
      <c r="G300" s="183" t="s">
        <v>272</v>
      </c>
      <c r="H300" s="184">
        <v>300</v>
      </c>
      <c r="I300" s="185"/>
      <c r="J300" s="186">
        <f t="shared" si="0"/>
        <v>0</v>
      </c>
      <c r="K300" s="182" t="s">
        <v>21</v>
      </c>
      <c r="L300" s="41"/>
      <c r="M300" s="187" t="s">
        <v>21</v>
      </c>
      <c r="N300" s="188" t="s">
        <v>44</v>
      </c>
      <c r="O300" s="66"/>
      <c r="P300" s="189">
        <f t="shared" si="1"/>
        <v>0</v>
      </c>
      <c r="Q300" s="189">
        <v>0</v>
      </c>
      <c r="R300" s="189">
        <f t="shared" si="2"/>
        <v>0</v>
      </c>
      <c r="S300" s="189">
        <v>0</v>
      </c>
      <c r="T300" s="190">
        <f t="shared" si="3"/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1" t="s">
        <v>153</v>
      </c>
      <c r="AT300" s="191" t="s">
        <v>148</v>
      </c>
      <c r="AU300" s="191" t="s">
        <v>80</v>
      </c>
      <c r="AY300" s="19" t="s">
        <v>145</v>
      </c>
      <c r="BE300" s="192">
        <f t="shared" si="4"/>
        <v>0</v>
      </c>
      <c r="BF300" s="192">
        <f t="shared" si="5"/>
        <v>0</v>
      </c>
      <c r="BG300" s="192">
        <f t="shared" si="6"/>
        <v>0</v>
      </c>
      <c r="BH300" s="192">
        <f t="shared" si="7"/>
        <v>0</v>
      </c>
      <c r="BI300" s="192">
        <f t="shared" si="8"/>
        <v>0</v>
      </c>
      <c r="BJ300" s="19" t="s">
        <v>80</v>
      </c>
      <c r="BK300" s="192">
        <f t="shared" si="9"/>
        <v>0</v>
      </c>
      <c r="BL300" s="19" t="s">
        <v>153</v>
      </c>
      <c r="BM300" s="191" t="s">
        <v>1863</v>
      </c>
    </row>
    <row r="301" spans="1:65" s="2" customFormat="1" ht="14.45" customHeight="1">
      <c r="A301" s="36"/>
      <c r="B301" s="37"/>
      <c r="C301" s="180" t="s">
        <v>1864</v>
      </c>
      <c r="D301" s="180" t="s">
        <v>148</v>
      </c>
      <c r="E301" s="181" t="s">
        <v>1865</v>
      </c>
      <c r="F301" s="182" t="s">
        <v>1866</v>
      </c>
      <c r="G301" s="183" t="s">
        <v>272</v>
      </c>
      <c r="H301" s="184">
        <v>200</v>
      </c>
      <c r="I301" s="185"/>
      <c r="J301" s="186">
        <f t="shared" si="0"/>
        <v>0</v>
      </c>
      <c r="K301" s="182" t="s">
        <v>21</v>
      </c>
      <c r="L301" s="41"/>
      <c r="M301" s="187" t="s">
        <v>21</v>
      </c>
      <c r="N301" s="188" t="s">
        <v>44</v>
      </c>
      <c r="O301" s="66"/>
      <c r="P301" s="189">
        <f t="shared" si="1"/>
        <v>0</v>
      </c>
      <c r="Q301" s="189">
        <v>0</v>
      </c>
      <c r="R301" s="189">
        <f t="shared" si="2"/>
        <v>0</v>
      </c>
      <c r="S301" s="189">
        <v>0</v>
      </c>
      <c r="T301" s="190">
        <f t="shared" si="3"/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1" t="s">
        <v>153</v>
      </c>
      <c r="AT301" s="191" t="s">
        <v>148</v>
      </c>
      <c r="AU301" s="191" t="s">
        <v>80</v>
      </c>
      <c r="AY301" s="19" t="s">
        <v>145</v>
      </c>
      <c r="BE301" s="192">
        <f t="shared" si="4"/>
        <v>0</v>
      </c>
      <c r="BF301" s="192">
        <f t="shared" si="5"/>
        <v>0</v>
      </c>
      <c r="BG301" s="192">
        <f t="shared" si="6"/>
        <v>0</v>
      </c>
      <c r="BH301" s="192">
        <f t="shared" si="7"/>
        <v>0</v>
      </c>
      <c r="BI301" s="192">
        <f t="shared" si="8"/>
        <v>0</v>
      </c>
      <c r="BJ301" s="19" t="s">
        <v>80</v>
      </c>
      <c r="BK301" s="192">
        <f t="shared" si="9"/>
        <v>0</v>
      </c>
      <c r="BL301" s="19" t="s">
        <v>153</v>
      </c>
      <c r="BM301" s="191" t="s">
        <v>1867</v>
      </c>
    </row>
    <row r="302" spans="1:65" s="2" customFormat="1" ht="14.45" customHeight="1">
      <c r="A302" s="36"/>
      <c r="B302" s="37"/>
      <c r="C302" s="180" t="s">
        <v>1868</v>
      </c>
      <c r="D302" s="180" t="s">
        <v>148</v>
      </c>
      <c r="E302" s="181" t="s">
        <v>1869</v>
      </c>
      <c r="F302" s="182" t="s">
        <v>1870</v>
      </c>
      <c r="G302" s="183" t="s">
        <v>1072</v>
      </c>
      <c r="H302" s="184">
        <v>120</v>
      </c>
      <c r="I302" s="185"/>
      <c r="J302" s="186">
        <f t="shared" si="0"/>
        <v>0</v>
      </c>
      <c r="K302" s="182" t="s">
        <v>21</v>
      </c>
      <c r="L302" s="41"/>
      <c r="M302" s="187" t="s">
        <v>21</v>
      </c>
      <c r="N302" s="188" t="s">
        <v>44</v>
      </c>
      <c r="O302" s="66"/>
      <c r="P302" s="189">
        <f t="shared" si="1"/>
        <v>0</v>
      </c>
      <c r="Q302" s="189">
        <v>0</v>
      </c>
      <c r="R302" s="189">
        <f t="shared" si="2"/>
        <v>0</v>
      </c>
      <c r="S302" s="189">
        <v>0</v>
      </c>
      <c r="T302" s="190">
        <f t="shared" si="3"/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1" t="s">
        <v>153</v>
      </c>
      <c r="AT302" s="191" t="s">
        <v>148</v>
      </c>
      <c r="AU302" s="191" t="s">
        <v>80</v>
      </c>
      <c r="AY302" s="19" t="s">
        <v>145</v>
      </c>
      <c r="BE302" s="192">
        <f t="shared" si="4"/>
        <v>0</v>
      </c>
      <c r="BF302" s="192">
        <f t="shared" si="5"/>
        <v>0</v>
      </c>
      <c r="BG302" s="192">
        <f t="shared" si="6"/>
        <v>0</v>
      </c>
      <c r="BH302" s="192">
        <f t="shared" si="7"/>
        <v>0</v>
      </c>
      <c r="BI302" s="192">
        <f t="shared" si="8"/>
        <v>0</v>
      </c>
      <c r="BJ302" s="19" t="s">
        <v>80</v>
      </c>
      <c r="BK302" s="192">
        <f t="shared" si="9"/>
        <v>0</v>
      </c>
      <c r="BL302" s="19" t="s">
        <v>153</v>
      </c>
      <c r="BM302" s="191" t="s">
        <v>1871</v>
      </c>
    </row>
    <row r="303" spans="1:65" s="2" customFormat="1" ht="14.45" customHeight="1">
      <c r="A303" s="36"/>
      <c r="B303" s="37"/>
      <c r="C303" s="180" t="s">
        <v>1872</v>
      </c>
      <c r="D303" s="180" t="s">
        <v>148</v>
      </c>
      <c r="E303" s="181" t="s">
        <v>1873</v>
      </c>
      <c r="F303" s="182" t="s">
        <v>1874</v>
      </c>
      <c r="G303" s="183" t="s">
        <v>1072</v>
      </c>
      <c r="H303" s="184">
        <v>120</v>
      </c>
      <c r="I303" s="185"/>
      <c r="J303" s="186">
        <f t="shared" si="0"/>
        <v>0</v>
      </c>
      <c r="K303" s="182" t="s">
        <v>21</v>
      </c>
      <c r="L303" s="41"/>
      <c r="M303" s="187" t="s">
        <v>21</v>
      </c>
      <c r="N303" s="188" t="s">
        <v>44</v>
      </c>
      <c r="O303" s="66"/>
      <c r="P303" s="189">
        <f t="shared" si="1"/>
        <v>0</v>
      </c>
      <c r="Q303" s="189">
        <v>0</v>
      </c>
      <c r="R303" s="189">
        <f t="shared" si="2"/>
        <v>0</v>
      </c>
      <c r="S303" s="189">
        <v>0</v>
      </c>
      <c r="T303" s="190">
        <f t="shared" si="3"/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1" t="s">
        <v>153</v>
      </c>
      <c r="AT303" s="191" t="s">
        <v>148</v>
      </c>
      <c r="AU303" s="191" t="s">
        <v>80</v>
      </c>
      <c r="AY303" s="19" t="s">
        <v>145</v>
      </c>
      <c r="BE303" s="192">
        <f t="shared" si="4"/>
        <v>0</v>
      </c>
      <c r="BF303" s="192">
        <f t="shared" si="5"/>
        <v>0</v>
      </c>
      <c r="BG303" s="192">
        <f t="shared" si="6"/>
        <v>0</v>
      </c>
      <c r="BH303" s="192">
        <f t="shared" si="7"/>
        <v>0</v>
      </c>
      <c r="BI303" s="192">
        <f t="shared" si="8"/>
        <v>0</v>
      </c>
      <c r="BJ303" s="19" t="s">
        <v>80</v>
      </c>
      <c r="BK303" s="192">
        <f t="shared" si="9"/>
        <v>0</v>
      </c>
      <c r="BL303" s="19" t="s">
        <v>153</v>
      </c>
      <c r="BM303" s="191" t="s">
        <v>1875</v>
      </c>
    </row>
    <row r="304" spans="1:65" s="2" customFormat="1" ht="14.45" customHeight="1">
      <c r="A304" s="36"/>
      <c r="B304" s="37"/>
      <c r="C304" s="180" t="s">
        <v>1876</v>
      </c>
      <c r="D304" s="180" t="s">
        <v>148</v>
      </c>
      <c r="E304" s="181" t="s">
        <v>1877</v>
      </c>
      <c r="F304" s="182" t="s">
        <v>1878</v>
      </c>
      <c r="G304" s="183" t="s">
        <v>1072</v>
      </c>
      <c r="H304" s="184">
        <v>200</v>
      </c>
      <c r="I304" s="185"/>
      <c r="J304" s="186">
        <f t="shared" si="0"/>
        <v>0</v>
      </c>
      <c r="K304" s="182" t="s">
        <v>21</v>
      </c>
      <c r="L304" s="41"/>
      <c r="M304" s="187" t="s">
        <v>21</v>
      </c>
      <c r="N304" s="188" t="s">
        <v>44</v>
      </c>
      <c r="O304" s="66"/>
      <c r="P304" s="189">
        <f t="shared" si="1"/>
        <v>0</v>
      </c>
      <c r="Q304" s="189">
        <v>0</v>
      </c>
      <c r="R304" s="189">
        <f t="shared" si="2"/>
        <v>0</v>
      </c>
      <c r="S304" s="189">
        <v>0</v>
      </c>
      <c r="T304" s="190">
        <f t="shared" si="3"/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1" t="s">
        <v>153</v>
      </c>
      <c r="AT304" s="191" t="s">
        <v>148</v>
      </c>
      <c r="AU304" s="191" t="s">
        <v>80</v>
      </c>
      <c r="AY304" s="19" t="s">
        <v>145</v>
      </c>
      <c r="BE304" s="192">
        <f t="shared" si="4"/>
        <v>0</v>
      </c>
      <c r="BF304" s="192">
        <f t="shared" si="5"/>
        <v>0</v>
      </c>
      <c r="BG304" s="192">
        <f t="shared" si="6"/>
        <v>0</v>
      </c>
      <c r="BH304" s="192">
        <f t="shared" si="7"/>
        <v>0</v>
      </c>
      <c r="BI304" s="192">
        <f t="shared" si="8"/>
        <v>0</v>
      </c>
      <c r="BJ304" s="19" t="s">
        <v>80</v>
      </c>
      <c r="BK304" s="192">
        <f t="shared" si="9"/>
        <v>0</v>
      </c>
      <c r="BL304" s="19" t="s">
        <v>153</v>
      </c>
      <c r="BM304" s="191" t="s">
        <v>1879</v>
      </c>
    </row>
    <row r="305" spans="1:65" s="2" customFormat="1" ht="14.45" customHeight="1">
      <c r="A305" s="36"/>
      <c r="B305" s="37"/>
      <c r="C305" s="180" t="s">
        <v>1880</v>
      </c>
      <c r="D305" s="180" t="s">
        <v>148</v>
      </c>
      <c r="E305" s="181" t="s">
        <v>1881</v>
      </c>
      <c r="F305" s="182" t="s">
        <v>1882</v>
      </c>
      <c r="G305" s="183" t="s">
        <v>272</v>
      </c>
      <c r="H305" s="184">
        <v>300</v>
      </c>
      <c r="I305" s="185"/>
      <c r="J305" s="186">
        <f t="shared" si="0"/>
        <v>0</v>
      </c>
      <c r="K305" s="182" t="s">
        <v>21</v>
      </c>
      <c r="L305" s="41"/>
      <c r="M305" s="187" t="s">
        <v>21</v>
      </c>
      <c r="N305" s="188" t="s">
        <v>44</v>
      </c>
      <c r="O305" s="66"/>
      <c r="P305" s="189">
        <f t="shared" si="1"/>
        <v>0</v>
      </c>
      <c r="Q305" s="189">
        <v>0</v>
      </c>
      <c r="R305" s="189">
        <f t="shared" si="2"/>
        <v>0</v>
      </c>
      <c r="S305" s="189">
        <v>0</v>
      </c>
      <c r="T305" s="190">
        <f t="shared" si="3"/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1" t="s">
        <v>153</v>
      </c>
      <c r="AT305" s="191" t="s">
        <v>148</v>
      </c>
      <c r="AU305" s="191" t="s">
        <v>80</v>
      </c>
      <c r="AY305" s="19" t="s">
        <v>145</v>
      </c>
      <c r="BE305" s="192">
        <f t="shared" si="4"/>
        <v>0</v>
      </c>
      <c r="BF305" s="192">
        <f t="shared" si="5"/>
        <v>0</v>
      </c>
      <c r="BG305" s="192">
        <f t="shared" si="6"/>
        <v>0</v>
      </c>
      <c r="BH305" s="192">
        <f t="shared" si="7"/>
        <v>0</v>
      </c>
      <c r="BI305" s="192">
        <f t="shared" si="8"/>
        <v>0</v>
      </c>
      <c r="BJ305" s="19" t="s">
        <v>80</v>
      </c>
      <c r="BK305" s="192">
        <f t="shared" si="9"/>
        <v>0</v>
      </c>
      <c r="BL305" s="19" t="s">
        <v>153</v>
      </c>
      <c r="BM305" s="191" t="s">
        <v>1883</v>
      </c>
    </row>
    <row r="306" spans="1:65" s="2" customFormat="1" ht="14.45" customHeight="1">
      <c r="A306" s="36"/>
      <c r="B306" s="37"/>
      <c r="C306" s="180" t="s">
        <v>1884</v>
      </c>
      <c r="D306" s="180" t="s">
        <v>148</v>
      </c>
      <c r="E306" s="181" t="s">
        <v>1881</v>
      </c>
      <c r="F306" s="182" t="s">
        <v>1882</v>
      </c>
      <c r="G306" s="183" t="s">
        <v>272</v>
      </c>
      <c r="H306" s="184">
        <v>0.5</v>
      </c>
      <c r="I306" s="185"/>
      <c r="J306" s="186">
        <f t="shared" si="0"/>
        <v>0</v>
      </c>
      <c r="K306" s="182" t="s">
        <v>21</v>
      </c>
      <c r="L306" s="41"/>
      <c r="M306" s="187" t="s">
        <v>21</v>
      </c>
      <c r="N306" s="188" t="s">
        <v>44</v>
      </c>
      <c r="O306" s="66"/>
      <c r="P306" s="189">
        <f t="shared" si="1"/>
        <v>0</v>
      </c>
      <c r="Q306" s="189">
        <v>0</v>
      </c>
      <c r="R306" s="189">
        <f t="shared" si="2"/>
        <v>0</v>
      </c>
      <c r="S306" s="189">
        <v>0</v>
      </c>
      <c r="T306" s="190">
        <f t="shared" si="3"/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1" t="s">
        <v>153</v>
      </c>
      <c r="AT306" s="191" t="s">
        <v>148</v>
      </c>
      <c r="AU306" s="191" t="s">
        <v>80</v>
      </c>
      <c r="AY306" s="19" t="s">
        <v>145</v>
      </c>
      <c r="BE306" s="192">
        <f t="shared" si="4"/>
        <v>0</v>
      </c>
      <c r="BF306" s="192">
        <f t="shared" si="5"/>
        <v>0</v>
      </c>
      <c r="BG306" s="192">
        <f t="shared" si="6"/>
        <v>0</v>
      </c>
      <c r="BH306" s="192">
        <f t="shared" si="7"/>
        <v>0</v>
      </c>
      <c r="BI306" s="192">
        <f t="shared" si="8"/>
        <v>0</v>
      </c>
      <c r="BJ306" s="19" t="s">
        <v>80</v>
      </c>
      <c r="BK306" s="192">
        <f t="shared" si="9"/>
        <v>0</v>
      </c>
      <c r="BL306" s="19" t="s">
        <v>153</v>
      </c>
      <c r="BM306" s="191" t="s">
        <v>1885</v>
      </c>
    </row>
    <row r="307" spans="1:65" s="2" customFormat="1" ht="14.45" customHeight="1">
      <c r="A307" s="36"/>
      <c r="B307" s="37"/>
      <c r="C307" s="180" t="s">
        <v>1886</v>
      </c>
      <c r="D307" s="180" t="s">
        <v>148</v>
      </c>
      <c r="E307" s="181" t="s">
        <v>1887</v>
      </c>
      <c r="F307" s="182" t="s">
        <v>1888</v>
      </c>
      <c r="G307" s="183" t="s">
        <v>1072</v>
      </c>
      <c r="H307" s="184">
        <v>1</v>
      </c>
      <c r="I307" s="185"/>
      <c r="J307" s="186">
        <f t="shared" si="0"/>
        <v>0</v>
      </c>
      <c r="K307" s="182" t="s">
        <v>21</v>
      </c>
      <c r="L307" s="41"/>
      <c r="M307" s="187" t="s">
        <v>21</v>
      </c>
      <c r="N307" s="188" t="s">
        <v>44</v>
      </c>
      <c r="O307" s="66"/>
      <c r="P307" s="189">
        <f t="shared" si="1"/>
        <v>0</v>
      </c>
      <c r="Q307" s="189">
        <v>0</v>
      </c>
      <c r="R307" s="189">
        <f t="shared" si="2"/>
        <v>0</v>
      </c>
      <c r="S307" s="189">
        <v>0</v>
      </c>
      <c r="T307" s="190">
        <f t="shared" si="3"/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1" t="s">
        <v>153</v>
      </c>
      <c r="AT307" s="191" t="s">
        <v>148</v>
      </c>
      <c r="AU307" s="191" t="s">
        <v>80</v>
      </c>
      <c r="AY307" s="19" t="s">
        <v>145</v>
      </c>
      <c r="BE307" s="192">
        <f t="shared" si="4"/>
        <v>0</v>
      </c>
      <c r="BF307" s="192">
        <f t="shared" si="5"/>
        <v>0</v>
      </c>
      <c r="BG307" s="192">
        <f t="shared" si="6"/>
        <v>0</v>
      </c>
      <c r="BH307" s="192">
        <f t="shared" si="7"/>
        <v>0</v>
      </c>
      <c r="BI307" s="192">
        <f t="shared" si="8"/>
        <v>0</v>
      </c>
      <c r="BJ307" s="19" t="s">
        <v>80</v>
      </c>
      <c r="BK307" s="192">
        <f t="shared" si="9"/>
        <v>0</v>
      </c>
      <c r="BL307" s="19" t="s">
        <v>153</v>
      </c>
      <c r="BM307" s="191" t="s">
        <v>1889</v>
      </c>
    </row>
    <row r="308" spans="1:65" s="2" customFormat="1" ht="14.45" customHeight="1">
      <c r="A308" s="36"/>
      <c r="B308" s="37"/>
      <c r="C308" s="180" t="s">
        <v>1890</v>
      </c>
      <c r="D308" s="180" t="s">
        <v>148</v>
      </c>
      <c r="E308" s="181" t="s">
        <v>1891</v>
      </c>
      <c r="F308" s="182" t="s">
        <v>1892</v>
      </c>
      <c r="G308" s="183" t="s">
        <v>1072</v>
      </c>
      <c r="H308" s="184">
        <v>1</v>
      </c>
      <c r="I308" s="185"/>
      <c r="J308" s="186">
        <f t="shared" si="0"/>
        <v>0</v>
      </c>
      <c r="K308" s="182" t="s">
        <v>21</v>
      </c>
      <c r="L308" s="41"/>
      <c r="M308" s="187" t="s">
        <v>21</v>
      </c>
      <c r="N308" s="188" t="s">
        <v>44</v>
      </c>
      <c r="O308" s="66"/>
      <c r="P308" s="189">
        <f t="shared" si="1"/>
        <v>0</v>
      </c>
      <c r="Q308" s="189">
        <v>0</v>
      </c>
      <c r="R308" s="189">
        <f t="shared" si="2"/>
        <v>0</v>
      </c>
      <c r="S308" s="189">
        <v>0</v>
      </c>
      <c r="T308" s="190">
        <f t="shared" si="3"/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1" t="s">
        <v>153</v>
      </c>
      <c r="AT308" s="191" t="s">
        <v>148</v>
      </c>
      <c r="AU308" s="191" t="s">
        <v>80</v>
      </c>
      <c r="AY308" s="19" t="s">
        <v>145</v>
      </c>
      <c r="BE308" s="192">
        <f t="shared" si="4"/>
        <v>0</v>
      </c>
      <c r="BF308" s="192">
        <f t="shared" si="5"/>
        <v>0</v>
      </c>
      <c r="BG308" s="192">
        <f t="shared" si="6"/>
        <v>0</v>
      </c>
      <c r="BH308" s="192">
        <f t="shared" si="7"/>
        <v>0</v>
      </c>
      <c r="BI308" s="192">
        <f t="shared" si="8"/>
        <v>0</v>
      </c>
      <c r="BJ308" s="19" t="s">
        <v>80</v>
      </c>
      <c r="BK308" s="192">
        <f t="shared" si="9"/>
        <v>0</v>
      </c>
      <c r="BL308" s="19" t="s">
        <v>153</v>
      </c>
      <c r="BM308" s="191" t="s">
        <v>1893</v>
      </c>
    </row>
    <row r="309" spans="1:65" s="2" customFormat="1" ht="14.45" customHeight="1">
      <c r="A309" s="36"/>
      <c r="B309" s="37"/>
      <c r="C309" s="180" t="s">
        <v>1894</v>
      </c>
      <c r="D309" s="180" t="s">
        <v>148</v>
      </c>
      <c r="E309" s="181" t="s">
        <v>1895</v>
      </c>
      <c r="F309" s="182" t="s">
        <v>1896</v>
      </c>
      <c r="G309" s="183" t="s">
        <v>1072</v>
      </c>
      <c r="H309" s="184">
        <v>14</v>
      </c>
      <c r="I309" s="185"/>
      <c r="J309" s="186">
        <f t="shared" si="0"/>
        <v>0</v>
      </c>
      <c r="K309" s="182" t="s">
        <v>21</v>
      </c>
      <c r="L309" s="41"/>
      <c r="M309" s="187" t="s">
        <v>21</v>
      </c>
      <c r="N309" s="188" t="s">
        <v>44</v>
      </c>
      <c r="O309" s="66"/>
      <c r="P309" s="189">
        <f t="shared" si="1"/>
        <v>0</v>
      </c>
      <c r="Q309" s="189">
        <v>0</v>
      </c>
      <c r="R309" s="189">
        <f t="shared" si="2"/>
        <v>0</v>
      </c>
      <c r="S309" s="189">
        <v>0</v>
      </c>
      <c r="T309" s="190">
        <f t="shared" si="3"/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1" t="s">
        <v>153</v>
      </c>
      <c r="AT309" s="191" t="s">
        <v>148</v>
      </c>
      <c r="AU309" s="191" t="s">
        <v>80</v>
      </c>
      <c r="AY309" s="19" t="s">
        <v>145</v>
      </c>
      <c r="BE309" s="192">
        <f t="shared" si="4"/>
        <v>0</v>
      </c>
      <c r="BF309" s="192">
        <f t="shared" si="5"/>
        <v>0</v>
      </c>
      <c r="BG309" s="192">
        <f t="shared" si="6"/>
        <v>0</v>
      </c>
      <c r="BH309" s="192">
        <f t="shared" si="7"/>
        <v>0</v>
      </c>
      <c r="BI309" s="192">
        <f t="shared" si="8"/>
        <v>0</v>
      </c>
      <c r="BJ309" s="19" t="s">
        <v>80</v>
      </c>
      <c r="BK309" s="192">
        <f t="shared" si="9"/>
        <v>0</v>
      </c>
      <c r="BL309" s="19" t="s">
        <v>153</v>
      </c>
      <c r="BM309" s="191" t="s">
        <v>1897</v>
      </c>
    </row>
    <row r="310" spans="1:65" s="2" customFormat="1" ht="14.45" customHeight="1">
      <c r="A310" s="36"/>
      <c r="B310" s="37"/>
      <c r="C310" s="180" t="s">
        <v>1898</v>
      </c>
      <c r="D310" s="180" t="s">
        <v>148</v>
      </c>
      <c r="E310" s="181" t="s">
        <v>1899</v>
      </c>
      <c r="F310" s="182" t="s">
        <v>1900</v>
      </c>
      <c r="G310" s="183" t="s">
        <v>1072</v>
      </c>
      <c r="H310" s="184">
        <v>50</v>
      </c>
      <c r="I310" s="185"/>
      <c r="J310" s="186">
        <f t="shared" si="0"/>
        <v>0</v>
      </c>
      <c r="K310" s="182" t="s">
        <v>21</v>
      </c>
      <c r="L310" s="41"/>
      <c r="M310" s="187" t="s">
        <v>21</v>
      </c>
      <c r="N310" s="188" t="s">
        <v>44</v>
      </c>
      <c r="O310" s="66"/>
      <c r="P310" s="189">
        <f t="shared" si="1"/>
        <v>0</v>
      </c>
      <c r="Q310" s="189">
        <v>0</v>
      </c>
      <c r="R310" s="189">
        <f t="shared" si="2"/>
        <v>0</v>
      </c>
      <c r="S310" s="189">
        <v>0</v>
      </c>
      <c r="T310" s="190">
        <f t="shared" si="3"/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1" t="s">
        <v>153</v>
      </c>
      <c r="AT310" s="191" t="s">
        <v>148</v>
      </c>
      <c r="AU310" s="191" t="s">
        <v>80</v>
      </c>
      <c r="AY310" s="19" t="s">
        <v>145</v>
      </c>
      <c r="BE310" s="192">
        <f t="shared" si="4"/>
        <v>0</v>
      </c>
      <c r="BF310" s="192">
        <f t="shared" si="5"/>
        <v>0</v>
      </c>
      <c r="BG310" s="192">
        <f t="shared" si="6"/>
        <v>0</v>
      </c>
      <c r="BH310" s="192">
        <f t="shared" si="7"/>
        <v>0</v>
      </c>
      <c r="BI310" s="192">
        <f t="shared" si="8"/>
        <v>0</v>
      </c>
      <c r="BJ310" s="19" t="s">
        <v>80</v>
      </c>
      <c r="BK310" s="192">
        <f t="shared" si="9"/>
        <v>0</v>
      </c>
      <c r="BL310" s="19" t="s">
        <v>153</v>
      </c>
      <c r="BM310" s="191" t="s">
        <v>1901</v>
      </c>
    </row>
    <row r="311" spans="1:65" s="2" customFormat="1" ht="14.45" customHeight="1">
      <c r="A311" s="36"/>
      <c r="B311" s="37"/>
      <c r="C311" s="180" t="s">
        <v>1902</v>
      </c>
      <c r="D311" s="180" t="s">
        <v>148</v>
      </c>
      <c r="E311" s="181" t="s">
        <v>1903</v>
      </c>
      <c r="F311" s="182" t="s">
        <v>1904</v>
      </c>
      <c r="G311" s="183" t="s">
        <v>1072</v>
      </c>
      <c r="H311" s="184">
        <v>24</v>
      </c>
      <c r="I311" s="185"/>
      <c r="J311" s="186">
        <f t="shared" si="0"/>
        <v>0</v>
      </c>
      <c r="K311" s="182" t="s">
        <v>21</v>
      </c>
      <c r="L311" s="41"/>
      <c r="M311" s="187" t="s">
        <v>21</v>
      </c>
      <c r="N311" s="188" t="s">
        <v>44</v>
      </c>
      <c r="O311" s="66"/>
      <c r="P311" s="189">
        <f t="shared" si="1"/>
        <v>0</v>
      </c>
      <c r="Q311" s="189">
        <v>0</v>
      </c>
      <c r="R311" s="189">
        <f t="shared" si="2"/>
        <v>0</v>
      </c>
      <c r="S311" s="189">
        <v>0</v>
      </c>
      <c r="T311" s="190">
        <f t="shared" si="3"/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1" t="s">
        <v>153</v>
      </c>
      <c r="AT311" s="191" t="s">
        <v>148</v>
      </c>
      <c r="AU311" s="191" t="s">
        <v>80</v>
      </c>
      <c r="AY311" s="19" t="s">
        <v>145</v>
      </c>
      <c r="BE311" s="192">
        <f t="shared" si="4"/>
        <v>0</v>
      </c>
      <c r="BF311" s="192">
        <f t="shared" si="5"/>
        <v>0</v>
      </c>
      <c r="BG311" s="192">
        <f t="shared" si="6"/>
        <v>0</v>
      </c>
      <c r="BH311" s="192">
        <f t="shared" si="7"/>
        <v>0</v>
      </c>
      <c r="BI311" s="192">
        <f t="shared" si="8"/>
        <v>0</v>
      </c>
      <c r="BJ311" s="19" t="s">
        <v>80</v>
      </c>
      <c r="BK311" s="192">
        <f t="shared" si="9"/>
        <v>0</v>
      </c>
      <c r="BL311" s="19" t="s">
        <v>153</v>
      </c>
      <c r="BM311" s="191" t="s">
        <v>1905</v>
      </c>
    </row>
    <row r="312" spans="1:65" s="2" customFormat="1" ht="14.45" customHeight="1">
      <c r="A312" s="36"/>
      <c r="B312" s="37"/>
      <c r="C312" s="180" t="s">
        <v>1906</v>
      </c>
      <c r="D312" s="180" t="s">
        <v>148</v>
      </c>
      <c r="E312" s="181" t="s">
        <v>1907</v>
      </c>
      <c r="F312" s="182" t="s">
        <v>1908</v>
      </c>
      <c r="G312" s="183" t="s">
        <v>1072</v>
      </c>
      <c r="H312" s="184">
        <v>6</v>
      </c>
      <c r="I312" s="185"/>
      <c r="J312" s="186">
        <f t="shared" si="0"/>
        <v>0</v>
      </c>
      <c r="K312" s="182" t="s">
        <v>21</v>
      </c>
      <c r="L312" s="41"/>
      <c r="M312" s="187" t="s">
        <v>21</v>
      </c>
      <c r="N312" s="188" t="s">
        <v>44</v>
      </c>
      <c r="O312" s="66"/>
      <c r="P312" s="189">
        <f t="shared" si="1"/>
        <v>0</v>
      </c>
      <c r="Q312" s="189">
        <v>0</v>
      </c>
      <c r="R312" s="189">
        <f t="shared" si="2"/>
        <v>0</v>
      </c>
      <c r="S312" s="189">
        <v>0</v>
      </c>
      <c r="T312" s="190">
        <f t="shared" si="3"/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1" t="s">
        <v>153</v>
      </c>
      <c r="AT312" s="191" t="s">
        <v>148</v>
      </c>
      <c r="AU312" s="191" t="s">
        <v>80</v>
      </c>
      <c r="AY312" s="19" t="s">
        <v>145</v>
      </c>
      <c r="BE312" s="192">
        <f t="shared" si="4"/>
        <v>0</v>
      </c>
      <c r="BF312" s="192">
        <f t="shared" si="5"/>
        <v>0</v>
      </c>
      <c r="BG312" s="192">
        <f t="shared" si="6"/>
        <v>0</v>
      </c>
      <c r="BH312" s="192">
        <f t="shared" si="7"/>
        <v>0</v>
      </c>
      <c r="BI312" s="192">
        <f t="shared" si="8"/>
        <v>0</v>
      </c>
      <c r="BJ312" s="19" t="s">
        <v>80</v>
      </c>
      <c r="BK312" s="192">
        <f t="shared" si="9"/>
        <v>0</v>
      </c>
      <c r="BL312" s="19" t="s">
        <v>153</v>
      </c>
      <c r="BM312" s="191" t="s">
        <v>1909</v>
      </c>
    </row>
    <row r="313" spans="1:65" s="2" customFormat="1" ht="14.45" customHeight="1">
      <c r="A313" s="36"/>
      <c r="B313" s="37"/>
      <c r="C313" s="180" t="s">
        <v>1910</v>
      </c>
      <c r="D313" s="180" t="s">
        <v>148</v>
      </c>
      <c r="E313" s="181" t="s">
        <v>1911</v>
      </c>
      <c r="F313" s="182" t="s">
        <v>1912</v>
      </c>
      <c r="G313" s="183" t="s">
        <v>1072</v>
      </c>
      <c r="H313" s="184">
        <v>2</v>
      </c>
      <c r="I313" s="185"/>
      <c r="J313" s="186">
        <f t="shared" si="0"/>
        <v>0</v>
      </c>
      <c r="K313" s="182" t="s">
        <v>21</v>
      </c>
      <c r="L313" s="41"/>
      <c r="M313" s="187" t="s">
        <v>21</v>
      </c>
      <c r="N313" s="188" t="s">
        <v>44</v>
      </c>
      <c r="O313" s="66"/>
      <c r="P313" s="189">
        <f t="shared" si="1"/>
        <v>0</v>
      </c>
      <c r="Q313" s="189">
        <v>0</v>
      </c>
      <c r="R313" s="189">
        <f t="shared" si="2"/>
        <v>0</v>
      </c>
      <c r="S313" s="189">
        <v>0</v>
      </c>
      <c r="T313" s="190">
        <f t="shared" si="3"/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1" t="s">
        <v>153</v>
      </c>
      <c r="AT313" s="191" t="s">
        <v>148</v>
      </c>
      <c r="AU313" s="191" t="s">
        <v>80</v>
      </c>
      <c r="AY313" s="19" t="s">
        <v>145</v>
      </c>
      <c r="BE313" s="192">
        <f t="shared" si="4"/>
        <v>0</v>
      </c>
      <c r="BF313" s="192">
        <f t="shared" si="5"/>
        <v>0</v>
      </c>
      <c r="BG313" s="192">
        <f t="shared" si="6"/>
        <v>0</v>
      </c>
      <c r="BH313" s="192">
        <f t="shared" si="7"/>
        <v>0</v>
      </c>
      <c r="BI313" s="192">
        <f t="shared" si="8"/>
        <v>0</v>
      </c>
      <c r="BJ313" s="19" t="s">
        <v>80</v>
      </c>
      <c r="BK313" s="192">
        <f t="shared" si="9"/>
        <v>0</v>
      </c>
      <c r="BL313" s="19" t="s">
        <v>153</v>
      </c>
      <c r="BM313" s="191" t="s">
        <v>1913</v>
      </c>
    </row>
    <row r="314" spans="1:65" s="2" customFormat="1" ht="14.45" customHeight="1">
      <c r="A314" s="36"/>
      <c r="B314" s="37"/>
      <c r="C314" s="180" t="s">
        <v>1914</v>
      </c>
      <c r="D314" s="180" t="s">
        <v>148</v>
      </c>
      <c r="E314" s="181" t="s">
        <v>1915</v>
      </c>
      <c r="F314" s="182" t="s">
        <v>1916</v>
      </c>
      <c r="G314" s="183" t="s">
        <v>1072</v>
      </c>
      <c r="H314" s="184">
        <v>31</v>
      </c>
      <c r="I314" s="185"/>
      <c r="J314" s="186">
        <f t="shared" si="0"/>
        <v>0</v>
      </c>
      <c r="K314" s="182" t="s">
        <v>21</v>
      </c>
      <c r="L314" s="41"/>
      <c r="M314" s="187" t="s">
        <v>21</v>
      </c>
      <c r="N314" s="188" t="s">
        <v>44</v>
      </c>
      <c r="O314" s="66"/>
      <c r="P314" s="189">
        <f t="shared" si="1"/>
        <v>0</v>
      </c>
      <c r="Q314" s="189">
        <v>0</v>
      </c>
      <c r="R314" s="189">
        <f t="shared" si="2"/>
        <v>0</v>
      </c>
      <c r="S314" s="189">
        <v>0</v>
      </c>
      <c r="T314" s="190">
        <f t="shared" si="3"/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1" t="s">
        <v>153</v>
      </c>
      <c r="AT314" s="191" t="s">
        <v>148</v>
      </c>
      <c r="AU314" s="191" t="s">
        <v>80</v>
      </c>
      <c r="AY314" s="19" t="s">
        <v>145</v>
      </c>
      <c r="BE314" s="192">
        <f t="shared" si="4"/>
        <v>0</v>
      </c>
      <c r="BF314" s="192">
        <f t="shared" si="5"/>
        <v>0</v>
      </c>
      <c r="BG314" s="192">
        <f t="shared" si="6"/>
        <v>0</v>
      </c>
      <c r="BH314" s="192">
        <f t="shared" si="7"/>
        <v>0</v>
      </c>
      <c r="BI314" s="192">
        <f t="shared" si="8"/>
        <v>0</v>
      </c>
      <c r="BJ314" s="19" t="s">
        <v>80</v>
      </c>
      <c r="BK314" s="192">
        <f t="shared" si="9"/>
        <v>0</v>
      </c>
      <c r="BL314" s="19" t="s">
        <v>153</v>
      </c>
      <c r="BM314" s="191" t="s">
        <v>1917</v>
      </c>
    </row>
    <row r="315" spans="1:65" s="2" customFormat="1" ht="14.45" customHeight="1">
      <c r="A315" s="36"/>
      <c r="B315" s="37"/>
      <c r="C315" s="180" t="s">
        <v>1918</v>
      </c>
      <c r="D315" s="180" t="s">
        <v>148</v>
      </c>
      <c r="E315" s="181" t="s">
        <v>1919</v>
      </c>
      <c r="F315" s="182" t="s">
        <v>1920</v>
      </c>
      <c r="G315" s="183" t="s">
        <v>1072</v>
      </c>
      <c r="H315" s="184">
        <v>9</v>
      </c>
      <c r="I315" s="185"/>
      <c r="J315" s="186">
        <f t="shared" si="0"/>
        <v>0</v>
      </c>
      <c r="K315" s="182" t="s">
        <v>21</v>
      </c>
      <c r="L315" s="41"/>
      <c r="M315" s="187" t="s">
        <v>21</v>
      </c>
      <c r="N315" s="188" t="s">
        <v>44</v>
      </c>
      <c r="O315" s="66"/>
      <c r="P315" s="189">
        <f t="shared" si="1"/>
        <v>0</v>
      </c>
      <c r="Q315" s="189">
        <v>0</v>
      </c>
      <c r="R315" s="189">
        <f t="shared" si="2"/>
        <v>0</v>
      </c>
      <c r="S315" s="189">
        <v>0</v>
      </c>
      <c r="T315" s="190">
        <f t="shared" si="3"/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91" t="s">
        <v>153</v>
      </c>
      <c r="AT315" s="191" t="s">
        <v>148</v>
      </c>
      <c r="AU315" s="191" t="s">
        <v>80</v>
      </c>
      <c r="AY315" s="19" t="s">
        <v>145</v>
      </c>
      <c r="BE315" s="192">
        <f t="shared" si="4"/>
        <v>0</v>
      </c>
      <c r="BF315" s="192">
        <f t="shared" si="5"/>
        <v>0</v>
      </c>
      <c r="BG315" s="192">
        <f t="shared" si="6"/>
        <v>0</v>
      </c>
      <c r="BH315" s="192">
        <f t="shared" si="7"/>
        <v>0</v>
      </c>
      <c r="BI315" s="192">
        <f t="shared" si="8"/>
        <v>0</v>
      </c>
      <c r="BJ315" s="19" t="s">
        <v>80</v>
      </c>
      <c r="BK315" s="192">
        <f t="shared" si="9"/>
        <v>0</v>
      </c>
      <c r="BL315" s="19" t="s">
        <v>153</v>
      </c>
      <c r="BM315" s="191" t="s">
        <v>1921</v>
      </c>
    </row>
    <row r="316" spans="1:65" s="2" customFormat="1" ht="14.45" customHeight="1">
      <c r="A316" s="36"/>
      <c r="B316" s="37"/>
      <c r="C316" s="180" t="s">
        <v>1922</v>
      </c>
      <c r="D316" s="180" t="s">
        <v>148</v>
      </c>
      <c r="E316" s="181" t="s">
        <v>1923</v>
      </c>
      <c r="F316" s="182" t="s">
        <v>1924</v>
      </c>
      <c r="G316" s="183" t="s">
        <v>1072</v>
      </c>
      <c r="H316" s="184">
        <v>1</v>
      </c>
      <c r="I316" s="185"/>
      <c r="J316" s="186">
        <f t="shared" si="0"/>
        <v>0</v>
      </c>
      <c r="K316" s="182" t="s">
        <v>21</v>
      </c>
      <c r="L316" s="41"/>
      <c r="M316" s="187" t="s">
        <v>21</v>
      </c>
      <c r="N316" s="188" t="s">
        <v>44</v>
      </c>
      <c r="O316" s="66"/>
      <c r="P316" s="189">
        <f t="shared" si="1"/>
        <v>0</v>
      </c>
      <c r="Q316" s="189">
        <v>0</v>
      </c>
      <c r="R316" s="189">
        <f t="shared" si="2"/>
        <v>0</v>
      </c>
      <c r="S316" s="189">
        <v>0</v>
      </c>
      <c r="T316" s="190">
        <f t="shared" si="3"/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1" t="s">
        <v>153</v>
      </c>
      <c r="AT316" s="191" t="s">
        <v>148</v>
      </c>
      <c r="AU316" s="191" t="s">
        <v>80</v>
      </c>
      <c r="AY316" s="19" t="s">
        <v>145</v>
      </c>
      <c r="BE316" s="192">
        <f t="shared" si="4"/>
        <v>0</v>
      </c>
      <c r="BF316" s="192">
        <f t="shared" si="5"/>
        <v>0</v>
      </c>
      <c r="BG316" s="192">
        <f t="shared" si="6"/>
        <v>0</v>
      </c>
      <c r="BH316" s="192">
        <f t="shared" si="7"/>
        <v>0</v>
      </c>
      <c r="BI316" s="192">
        <f t="shared" si="8"/>
        <v>0</v>
      </c>
      <c r="BJ316" s="19" t="s">
        <v>80</v>
      </c>
      <c r="BK316" s="192">
        <f t="shared" si="9"/>
        <v>0</v>
      </c>
      <c r="BL316" s="19" t="s">
        <v>153</v>
      </c>
      <c r="BM316" s="191" t="s">
        <v>1925</v>
      </c>
    </row>
    <row r="317" spans="1:65" s="2" customFormat="1" ht="14.45" customHeight="1">
      <c r="A317" s="36"/>
      <c r="B317" s="37"/>
      <c r="C317" s="180" t="s">
        <v>1926</v>
      </c>
      <c r="D317" s="180" t="s">
        <v>148</v>
      </c>
      <c r="E317" s="181" t="s">
        <v>1927</v>
      </c>
      <c r="F317" s="182" t="s">
        <v>1928</v>
      </c>
      <c r="G317" s="183" t="s">
        <v>1072</v>
      </c>
      <c r="H317" s="184">
        <v>2</v>
      </c>
      <c r="I317" s="185"/>
      <c r="J317" s="186">
        <f t="shared" si="0"/>
        <v>0</v>
      </c>
      <c r="K317" s="182" t="s">
        <v>21</v>
      </c>
      <c r="L317" s="41"/>
      <c r="M317" s="187" t="s">
        <v>21</v>
      </c>
      <c r="N317" s="188" t="s">
        <v>44</v>
      </c>
      <c r="O317" s="66"/>
      <c r="P317" s="189">
        <f t="shared" si="1"/>
        <v>0</v>
      </c>
      <c r="Q317" s="189">
        <v>0</v>
      </c>
      <c r="R317" s="189">
        <f t="shared" si="2"/>
        <v>0</v>
      </c>
      <c r="S317" s="189">
        <v>0</v>
      </c>
      <c r="T317" s="190">
        <f t="shared" si="3"/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1" t="s">
        <v>153</v>
      </c>
      <c r="AT317" s="191" t="s">
        <v>148</v>
      </c>
      <c r="AU317" s="191" t="s">
        <v>80</v>
      </c>
      <c r="AY317" s="19" t="s">
        <v>145</v>
      </c>
      <c r="BE317" s="192">
        <f t="shared" si="4"/>
        <v>0</v>
      </c>
      <c r="BF317" s="192">
        <f t="shared" si="5"/>
        <v>0</v>
      </c>
      <c r="BG317" s="192">
        <f t="shared" si="6"/>
        <v>0</v>
      </c>
      <c r="BH317" s="192">
        <f t="shared" si="7"/>
        <v>0</v>
      </c>
      <c r="BI317" s="192">
        <f t="shared" si="8"/>
        <v>0</v>
      </c>
      <c r="BJ317" s="19" t="s">
        <v>80</v>
      </c>
      <c r="BK317" s="192">
        <f t="shared" si="9"/>
        <v>0</v>
      </c>
      <c r="BL317" s="19" t="s">
        <v>153</v>
      </c>
      <c r="BM317" s="191" t="s">
        <v>1929</v>
      </c>
    </row>
    <row r="318" spans="1:65" s="2" customFormat="1" ht="14.45" customHeight="1">
      <c r="A318" s="36"/>
      <c r="B318" s="37"/>
      <c r="C318" s="180" t="s">
        <v>1930</v>
      </c>
      <c r="D318" s="180" t="s">
        <v>148</v>
      </c>
      <c r="E318" s="181" t="s">
        <v>1931</v>
      </c>
      <c r="F318" s="182" t="s">
        <v>1932</v>
      </c>
      <c r="G318" s="183" t="s">
        <v>1072</v>
      </c>
      <c r="H318" s="184">
        <v>1</v>
      </c>
      <c r="I318" s="185"/>
      <c r="J318" s="186">
        <f t="shared" si="0"/>
        <v>0</v>
      </c>
      <c r="K318" s="182" t="s">
        <v>21</v>
      </c>
      <c r="L318" s="41"/>
      <c r="M318" s="187" t="s">
        <v>21</v>
      </c>
      <c r="N318" s="188" t="s">
        <v>44</v>
      </c>
      <c r="O318" s="66"/>
      <c r="P318" s="189">
        <f t="shared" si="1"/>
        <v>0</v>
      </c>
      <c r="Q318" s="189">
        <v>0</v>
      </c>
      <c r="R318" s="189">
        <f t="shared" si="2"/>
        <v>0</v>
      </c>
      <c r="S318" s="189">
        <v>0</v>
      </c>
      <c r="T318" s="190">
        <f t="shared" si="3"/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1" t="s">
        <v>153</v>
      </c>
      <c r="AT318" s="191" t="s">
        <v>148</v>
      </c>
      <c r="AU318" s="191" t="s">
        <v>80</v>
      </c>
      <c r="AY318" s="19" t="s">
        <v>145</v>
      </c>
      <c r="BE318" s="192">
        <f t="shared" si="4"/>
        <v>0</v>
      </c>
      <c r="BF318" s="192">
        <f t="shared" si="5"/>
        <v>0</v>
      </c>
      <c r="BG318" s="192">
        <f t="shared" si="6"/>
        <v>0</v>
      </c>
      <c r="BH318" s="192">
        <f t="shared" si="7"/>
        <v>0</v>
      </c>
      <c r="BI318" s="192">
        <f t="shared" si="8"/>
        <v>0</v>
      </c>
      <c r="BJ318" s="19" t="s">
        <v>80</v>
      </c>
      <c r="BK318" s="192">
        <f t="shared" si="9"/>
        <v>0</v>
      </c>
      <c r="BL318" s="19" t="s">
        <v>153</v>
      </c>
      <c r="BM318" s="191" t="s">
        <v>1933</v>
      </c>
    </row>
    <row r="319" spans="1:65" s="2" customFormat="1" ht="14.45" customHeight="1">
      <c r="A319" s="36"/>
      <c r="B319" s="37"/>
      <c r="C319" s="180" t="s">
        <v>1934</v>
      </c>
      <c r="D319" s="180" t="s">
        <v>148</v>
      </c>
      <c r="E319" s="181" t="s">
        <v>1935</v>
      </c>
      <c r="F319" s="182" t="s">
        <v>1936</v>
      </c>
      <c r="G319" s="183" t="s">
        <v>1072</v>
      </c>
      <c r="H319" s="184">
        <v>1</v>
      </c>
      <c r="I319" s="185"/>
      <c r="J319" s="186">
        <f t="shared" si="0"/>
        <v>0</v>
      </c>
      <c r="K319" s="182" t="s">
        <v>21</v>
      </c>
      <c r="L319" s="41"/>
      <c r="M319" s="187" t="s">
        <v>21</v>
      </c>
      <c r="N319" s="188" t="s">
        <v>44</v>
      </c>
      <c r="O319" s="66"/>
      <c r="P319" s="189">
        <f t="shared" si="1"/>
        <v>0</v>
      </c>
      <c r="Q319" s="189">
        <v>0</v>
      </c>
      <c r="R319" s="189">
        <f t="shared" si="2"/>
        <v>0</v>
      </c>
      <c r="S319" s="189">
        <v>0</v>
      </c>
      <c r="T319" s="190">
        <f t="shared" si="3"/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1" t="s">
        <v>153</v>
      </c>
      <c r="AT319" s="191" t="s">
        <v>148</v>
      </c>
      <c r="AU319" s="191" t="s">
        <v>80</v>
      </c>
      <c r="AY319" s="19" t="s">
        <v>145</v>
      </c>
      <c r="BE319" s="192">
        <f t="shared" si="4"/>
        <v>0</v>
      </c>
      <c r="BF319" s="192">
        <f t="shared" si="5"/>
        <v>0</v>
      </c>
      <c r="BG319" s="192">
        <f t="shared" si="6"/>
        <v>0</v>
      </c>
      <c r="BH319" s="192">
        <f t="shared" si="7"/>
        <v>0</v>
      </c>
      <c r="BI319" s="192">
        <f t="shared" si="8"/>
        <v>0</v>
      </c>
      <c r="BJ319" s="19" t="s">
        <v>80</v>
      </c>
      <c r="BK319" s="192">
        <f t="shared" si="9"/>
        <v>0</v>
      </c>
      <c r="BL319" s="19" t="s">
        <v>153</v>
      </c>
      <c r="BM319" s="191" t="s">
        <v>1937</v>
      </c>
    </row>
    <row r="320" spans="1:65" s="2" customFormat="1" ht="14.45" customHeight="1">
      <c r="A320" s="36"/>
      <c r="B320" s="37"/>
      <c r="C320" s="180" t="s">
        <v>1938</v>
      </c>
      <c r="D320" s="180" t="s">
        <v>148</v>
      </c>
      <c r="E320" s="181" t="s">
        <v>1939</v>
      </c>
      <c r="F320" s="182" t="s">
        <v>1940</v>
      </c>
      <c r="G320" s="183" t="s">
        <v>1072</v>
      </c>
      <c r="H320" s="184">
        <v>2</v>
      </c>
      <c r="I320" s="185"/>
      <c r="J320" s="186">
        <f t="shared" si="0"/>
        <v>0</v>
      </c>
      <c r="K320" s="182" t="s">
        <v>21</v>
      </c>
      <c r="L320" s="41"/>
      <c r="M320" s="187" t="s">
        <v>21</v>
      </c>
      <c r="N320" s="188" t="s">
        <v>44</v>
      </c>
      <c r="O320" s="66"/>
      <c r="P320" s="189">
        <f t="shared" si="1"/>
        <v>0</v>
      </c>
      <c r="Q320" s="189">
        <v>0</v>
      </c>
      <c r="R320" s="189">
        <f t="shared" si="2"/>
        <v>0</v>
      </c>
      <c r="S320" s="189">
        <v>0</v>
      </c>
      <c r="T320" s="190">
        <f t="shared" si="3"/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153</v>
      </c>
      <c r="AT320" s="191" t="s">
        <v>148</v>
      </c>
      <c r="AU320" s="191" t="s">
        <v>80</v>
      </c>
      <c r="AY320" s="19" t="s">
        <v>145</v>
      </c>
      <c r="BE320" s="192">
        <f t="shared" si="4"/>
        <v>0</v>
      </c>
      <c r="BF320" s="192">
        <f t="shared" si="5"/>
        <v>0</v>
      </c>
      <c r="BG320" s="192">
        <f t="shared" si="6"/>
        <v>0</v>
      </c>
      <c r="BH320" s="192">
        <f t="shared" si="7"/>
        <v>0</v>
      </c>
      <c r="BI320" s="192">
        <f t="shared" si="8"/>
        <v>0</v>
      </c>
      <c r="BJ320" s="19" t="s">
        <v>80</v>
      </c>
      <c r="BK320" s="192">
        <f t="shared" si="9"/>
        <v>0</v>
      </c>
      <c r="BL320" s="19" t="s">
        <v>153</v>
      </c>
      <c r="BM320" s="191" t="s">
        <v>1941</v>
      </c>
    </row>
    <row r="321" spans="1:65" s="2" customFormat="1" ht="14.45" customHeight="1">
      <c r="A321" s="36"/>
      <c r="B321" s="37"/>
      <c r="C321" s="180" t="s">
        <v>1942</v>
      </c>
      <c r="D321" s="180" t="s">
        <v>148</v>
      </c>
      <c r="E321" s="181" t="s">
        <v>1943</v>
      </c>
      <c r="F321" s="182" t="s">
        <v>1944</v>
      </c>
      <c r="G321" s="183" t="s">
        <v>1072</v>
      </c>
      <c r="H321" s="184">
        <v>3</v>
      </c>
      <c r="I321" s="185"/>
      <c r="J321" s="186">
        <f t="shared" si="0"/>
        <v>0</v>
      </c>
      <c r="K321" s="182" t="s">
        <v>21</v>
      </c>
      <c r="L321" s="41"/>
      <c r="M321" s="187" t="s">
        <v>21</v>
      </c>
      <c r="N321" s="188" t="s">
        <v>44</v>
      </c>
      <c r="O321" s="66"/>
      <c r="P321" s="189">
        <f t="shared" si="1"/>
        <v>0</v>
      </c>
      <c r="Q321" s="189">
        <v>0</v>
      </c>
      <c r="R321" s="189">
        <f t="shared" si="2"/>
        <v>0</v>
      </c>
      <c r="S321" s="189">
        <v>0</v>
      </c>
      <c r="T321" s="190">
        <f t="shared" si="3"/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91" t="s">
        <v>153</v>
      </c>
      <c r="AT321" s="191" t="s">
        <v>148</v>
      </c>
      <c r="AU321" s="191" t="s">
        <v>80</v>
      </c>
      <c r="AY321" s="19" t="s">
        <v>145</v>
      </c>
      <c r="BE321" s="192">
        <f t="shared" si="4"/>
        <v>0</v>
      </c>
      <c r="BF321" s="192">
        <f t="shared" si="5"/>
        <v>0</v>
      </c>
      <c r="BG321" s="192">
        <f t="shared" si="6"/>
        <v>0</v>
      </c>
      <c r="BH321" s="192">
        <f t="shared" si="7"/>
        <v>0</v>
      </c>
      <c r="BI321" s="192">
        <f t="shared" si="8"/>
        <v>0</v>
      </c>
      <c r="BJ321" s="19" t="s">
        <v>80</v>
      </c>
      <c r="BK321" s="192">
        <f t="shared" si="9"/>
        <v>0</v>
      </c>
      <c r="BL321" s="19" t="s">
        <v>153</v>
      </c>
      <c r="BM321" s="191" t="s">
        <v>1945</v>
      </c>
    </row>
    <row r="322" spans="1:65" s="2" customFormat="1" ht="14.45" customHeight="1">
      <c r="A322" s="36"/>
      <c r="B322" s="37"/>
      <c r="C322" s="180" t="s">
        <v>1673</v>
      </c>
      <c r="D322" s="180" t="s">
        <v>148</v>
      </c>
      <c r="E322" s="181" t="s">
        <v>1943</v>
      </c>
      <c r="F322" s="182" t="s">
        <v>1944</v>
      </c>
      <c r="G322" s="183" t="s">
        <v>1072</v>
      </c>
      <c r="H322" s="184">
        <v>12</v>
      </c>
      <c r="I322" s="185"/>
      <c r="J322" s="186">
        <f t="shared" si="0"/>
        <v>0</v>
      </c>
      <c r="K322" s="182" t="s">
        <v>21</v>
      </c>
      <c r="L322" s="41"/>
      <c r="M322" s="187" t="s">
        <v>21</v>
      </c>
      <c r="N322" s="188" t="s">
        <v>44</v>
      </c>
      <c r="O322" s="66"/>
      <c r="P322" s="189">
        <f t="shared" si="1"/>
        <v>0</v>
      </c>
      <c r="Q322" s="189">
        <v>0</v>
      </c>
      <c r="R322" s="189">
        <f t="shared" si="2"/>
        <v>0</v>
      </c>
      <c r="S322" s="189">
        <v>0</v>
      </c>
      <c r="T322" s="190">
        <f t="shared" si="3"/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91" t="s">
        <v>153</v>
      </c>
      <c r="AT322" s="191" t="s">
        <v>148</v>
      </c>
      <c r="AU322" s="191" t="s">
        <v>80</v>
      </c>
      <c r="AY322" s="19" t="s">
        <v>145</v>
      </c>
      <c r="BE322" s="192">
        <f t="shared" si="4"/>
        <v>0</v>
      </c>
      <c r="BF322" s="192">
        <f t="shared" si="5"/>
        <v>0</v>
      </c>
      <c r="BG322" s="192">
        <f t="shared" si="6"/>
        <v>0</v>
      </c>
      <c r="BH322" s="192">
        <f t="shared" si="7"/>
        <v>0</v>
      </c>
      <c r="BI322" s="192">
        <f t="shared" si="8"/>
        <v>0</v>
      </c>
      <c r="BJ322" s="19" t="s">
        <v>80</v>
      </c>
      <c r="BK322" s="192">
        <f t="shared" si="9"/>
        <v>0</v>
      </c>
      <c r="BL322" s="19" t="s">
        <v>153</v>
      </c>
      <c r="BM322" s="191" t="s">
        <v>1946</v>
      </c>
    </row>
    <row r="323" spans="1:65" s="2" customFormat="1" ht="14.45" customHeight="1">
      <c r="A323" s="36"/>
      <c r="B323" s="37"/>
      <c r="C323" s="180" t="s">
        <v>1947</v>
      </c>
      <c r="D323" s="180" t="s">
        <v>148</v>
      </c>
      <c r="E323" s="181" t="s">
        <v>1948</v>
      </c>
      <c r="F323" s="182" t="s">
        <v>1827</v>
      </c>
      <c r="G323" s="183" t="s">
        <v>1072</v>
      </c>
      <c r="H323" s="184">
        <v>1</v>
      </c>
      <c r="I323" s="185"/>
      <c r="J323" s="186">
        <f t="shared" si="0"/>
        <v>0</v>
      </c>
      <c r="K323" s="182" t="s">
        <v>21</v>
      </c>
      <c r="L323" s="41"/>
      <c r="M323" s="187" t="s">
        <v>21</v>
      </c>
      <c r="N323" s="188" t="s">
        <v>44</v>
      </c>
      <c r="O323" s="66"/>
      <c r="P323" s="189">
        <f t="shared" si="1"/>
        <v>0</v>
      </c>
      <c r="Q323" s="189">
        <v>0</v>
      </c>
      <c r="R323" s="189">
        <f t="shared" si="2"/>
        <v>0</v>
      </c>
      <c r="S323" s="189">
        <v>0</v>
      </c>
      <c r="T323" s="190">
        <f t="shared" si="3"/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1" t="s">
        <v>153</v>
      </c>
      <c r="AT323" s="191" t="s">
        <v>148</v>
      </c>
      <c r="AU323" s="191" t="s">
        <v>80</v>
      </c>
      <c r="AY323" s="19" t="s">
        <v>145</v>
      </c>
      <c r="BE323" s="192">
        <f t="shared" si="4"/>
        <v>0</v>
      </c>
      <c r="BF323" s="192">
        <f t="shared" si="5"/>
        <v>0</v>
      </c>
      <c r="BG323" s="192">
        <f t="shared" si="6"/>
        <v>0</v>
      </c>
      <c r="BH323" s="192">
        <f t="shared" si="7"/>
        <v>0</v>
      </c>
      <c r="BI323" s="192">
        <f t="shared" si="8"/>
        <v>0</v>
      </c>
      <c r="BJ323" s="19" t="s">
        <v>80</v>
      </c>
      <c r="BK323" s="192">
        <f t="shared" si="9"/>
        <v>0</v>
      </c>
      <c r="BL323" s="19" t="s">
        <v>153</v>
      </c>
      <c r="BM323" s="191" t="s">
        <v>1949</v>
      </c>
    </row>
    <row r="324" spans="1:65" s="2" customFormat="1" ht="14.45" customHeight="1">
      <c r="A324" s="36"/>
      <c r="B324" s="37"/>
      <c r="C324" s="180" t="s">
        <v>1950</v>
      </c>
      <c r="D324" s="180" t="s">
        <v>148</v>
      </c>
      <c r="E324" s="181" t="s">
        <v>1951</v>
      </c>
      <c r="F324" s="182" t="s">
        <v>1952</v>
      </c>
      <c r="G324" s="183" t="s">
        <v>1072</v>
      </c>
      <c r="H324" s="184">
        <v>60</v>
      </c>
      <c r="I324" s="185"/>
      <c r="J324" s="186">
        <f t="shared" si="0"/>
        <v>0</v>
      </c>
      <c r="K324" s="182" t="s">
        <v>21</v>
      </c>
      <c r="L324" s="41"/>
      <c r="M324" s="187" t="s">
        <v>21</v>
      </c>
      <c r="N324" s="188" t="s">
        <v>44</v>
      </c>
      <c r="O324" s="66"/>
      <c r="P324" s="189">
        <f t="shared" si="1"/>
        <v>0</v>
      </c>
      <c r="Q324" s="189">
        <v>0</v>
      </c>
      <c r="R324" s="189">
        <f t="shared" si="2"/>
        <v>0</v>
      </c>
      <c r="S324" s="189">
        <v>0</v>
      </c>
      <c r="T324" s="190">
        <f t="shared" si="3"/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1" t="s">
        <v>153</v>
      </c>
      <c r="AT324" s="191" t="s">
        <v>148</v>
      </c>
      <c r="AU324" s="191" t="s">
        <v>80</v>
      </c>
      <c r="AY324" s="19" t="s">
        <v>145</v>
      </c>
      <c r="BE324" s="192">
        <f t="shared" si="4"/>
        <v>0</v>
      </c>
      <c r="BF324" s="192">
        <f t="shared" si="5"/>
        <v>0</v>
      </c>
      <c r="BG324" s="192">
        <f t="shared" si="6"/>
        <v>0</v>
      </c>
      <c r="BH324" s="192">
        <f t="shared" si="7"/>
        <v>0</v>
      </c>
      <c r="BI324" s="192">
        <f t="shared" si="8"/>
        <v>0</v>
      </c>
      <c r="BJ324" s="19" t="s">
        <v>80</v>
      </c>
      <c r="BK324" s="192">
        <f t="shared" si="9"/>
        <v>0</v>
      </c>
      <c r="BL324" s="19" t="s">
        <v>153</v>
      </c>
      <c r="BM324" s="191" t="s">
        <v>1953</v>
      </c>
    </row>
    <row r="325" spans="1:65" s="2" customFormat="1" ht="14.45" customHeight="1">
      <c r="A325" s="36"/>
      <c r="B325" s="37"/>
      <c r="C325" s="180" t="s">
        <v>1954</v>
      </c>
      <c r="D325" s="180" t="s">
        <v>148</v>
      </c>
      <c r="E325" s="181" t="s">
        <v>1955</v>
      </c>
      <c r="F325" s="182" t="s">
        <v>1956</v>
      </c>
      <c r="G325" s="183" t="s">
        <v>1072</v>
      </c>
      <c r="H325" s="184">
        <v>10</v>
      </c>
      <c r="I325" s="185"/>
      <c r="J325" s="186">
        <f t="shared" si="0"/>
        <v>0</v>
      </c>
      <c r="K325" s="182" t="s">
        <v>21</v>
      </c>
      <c r="L325" s="41"/>
      <c r="M325" s="187" t="s">
        <v>21</v>
      </c>
      <c r="N325" s="188" t="s">
        <v>44</v>
      </c>
      <c r="O325" s="66"/>
      <c r="P325" s="189">
        <f t="shared" si="1"/>
        <v>0</v>
      </c>
      <c r="Q325" s="189">
        <v>0</v>
      </c>
      <c r="R325" s="189">
        <f t="shared" si="2"/>
        <v>0</v>
      </c>
      <c r="S325" s="189">
        <v>0</v>
      </c>
      <c r="T325" s="190">
        <f t="shared" si="3"/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1" t="s">
        <v>153</v>
      </c>
      <c r="AT325" s="191" t="s">
        <v>148</v>
      </c>
      <c r="AU325" s="191" t="s">
        <v>80</v>
      </c>
      <c r="AY325" s="19" t="s">
        <v>145</v>
      </c>
      <c r="BE325" s="192">
        <f t="shared" si="4"/>
        <v>0</v>
      </c>
      <c r="BF325" s="192">
        <f t="shared" si="5"/>
        <v>0</v>
      </c>
      <c r="BG325" s="192">
        <f t="shared" si="6"/>
        <v>0</v>
      </c>
      <c r="BH325" s="192">
        <f t="shared" si="7"/>
        <v>0</v>
      </c>
      <c r="BI325" s="192">
        <f t="shared" si="8"/>
        <v>0</v>
      </c>
      <c r="BJ325" s="19" t="s">
        <v>80</v>
      </c>
      <c r="BK325" s="192">
        <f t="shared" si="9"/>
        <v>0</v>
      </c>
      <c r="BL325" s="19" t="s">
        <v>153</v>
      </c>
      <c r="BM325" s="191" t="s">
        <v>1957</v>
      </c>
    </row>
    <row r="326" spans="1:65" s="2" customFormat="1" ht="14.45" customHeight="1">
      <c r="A326" s="36"/>
      <c r="B326" s="37"/>
      <c r="C326" s="180" t="s">
        <v>1958</v>
      </c>
      <c r="D326" s="180" t="s">
        <v>148</v>
      </c>
      <c r="E326" s="181" t="s">
        <v>1959</v>
      </c>
      <c r="F326" s="182" t="s">
        <v>1960</v>
      </c>
      <c r="G326" s="183" t="s">
        <v>1072</v>
      </c>
      <c r="H326" s="184">
        <v>1</v>
      </c>
      <c r="I326" s="185"/>
      <c r="J326" s="186">
        <f t="shared" si="0"/>
        <v>0</v>
      </c>
      <c r="K326" s="182" t="s">
        <v>21</v>
      </c>
      <c r="L326" s="41"/>
      <c r="M326" s="187" t="s">
        <v>21</v>
      </c>
      <c r="N326" s="188" t="s">
        <v>44</v>
      </c>
      <c r="O326" s="66"/>
      <c r="P326" s="189">
        <f t="shared" si="1"/>
        <v>0</v>
      </c>
      <c r="Q326" s="189">
        <v>0</v>
      </c>
      <c r="R326" s="189">
        <f t="shared" si="2"/>
        <v>0</v>
      </c>
      <c r="S326" s="189">
        <v>0</v>
      </c>
      <c r="T326" s="190">
        <f t="shared" si="3"/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1" t="s">
        <v>153</v>
      </c>
      <c r="AT326" s="191" t="s">
        <v>148</v>
      </c>
      <c r="AU326" s="191" t="s">
        <v>80</v>
      </c>
      <c r="AY326" s="19" t="s">
        <v>145</v>
      </c>
      <c r="BE326" s="192">
        <f t="shared" si="4"/>
        <v>0</v>
      </c>
      <c r="BF326" s="192">
        <f t="shared" si="5"/>
        <v>0</v>
      </c>
      <c r="BG326" s="192">
        <f t="shared" si="6"/>
        <v>0</v>
      </c>
      <c r="BH326" s="192">
        <f t="shared" si="7"/>
        <v>0</v>
      </c>
      <c r="BI326" s="192">
        <f t="shared" si="8"/>
        <v>0</v>
      </c>
      <c r="BJ326" s="19" t="s">
        <v>80</v>
      </c>
      <c r="BK326" s="192">
        <f t="shared" si="9"/>
        <v>0</v>
      </c>
      <c r="BL326" s="19" t="s">
        <v>153</v>
      </c>
      <c r="BM326" s="191" t="s">
        <v>1961</v>
      </c>
    </row>
    <row r="327" spans="1:65" s="2" customFormat="1" ht="14.45" customHeight="1">
      <c r="A327" s="36"/>
      <c r="B327" s="37"/>
      <c r="C327" s="180" t="s">
        <v>1962</v>
      </c>
      <c r="D327" s="180" t="s">
        <v>148</v>
      </c>
      <c r="E327" s="181" t="s">
        <v>1963</v>
      </c>
      <c r="F327" s="182" t="s">
        <v>1964</v>
      </c>
      <c r="G327" s="183" t="s">
        <v>1072</v>
      </c>
      <c r="H327" s="184">
        <v>3</v>
      </c>
      <c r="I327" s="185"/>
      <c r="J327" s="186">
        <f t="shared" si="0"/>
        <v>0</v>
      </c>
      <c r="K327" s="182" t="s">
        <v>21</v>
      </c>
      <c r="L327" s="41"/>
      <c r="M327" s="187" t="s">
        <v>21</v>
      </c>
      <c r="N327" s="188" t="s">
        <v>44</v>
      </c>
      <c r="O327" s="66"/>
      <c r="P327" s="189">
        <f t="shared" si="1"/>
        <v>0</v>
      </c>
      <c r="Q327" s="189">
        <v>0</v>
      </c>
      <c r="R327" s="189">
        <f t="shared" si="2"/>
        <v>0</v>
      </c>
      <c r="S327" s="189">
        <v>0</v>
      </c>
      <c r="T327" s="190">
        <f t="shared" si="3"/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1" t="s">
        <v>153</v>
      </c>
      <c r="AT327" s="191" t="s">
        <v>148</v>
      </c>
      <c r="AU327" s="191" t="s">
        <v>80</v>
      </c>
      <c r="AY327" s="19" t="s">
        <v>145</v>
      </c>
      <c r="BE327" s="192">
        <f t="shared" si="4"/>
        <v>0</v>
      </c>
      <c r="BF327" s="192">
        <f t="shared" si="5"/>
        <v>0</v>
      </c>
      <c r="BG327" s="192">
        <f t="shared" si="6"/>
        <v>0</v>
      </c>
      <c r="BH327" s="192">
        <f t="shared" si="7"/>
        <v>0</v>
      </c>
      <c r="BI327" s="192">
        <f t="shared" si="8"/>
        <v>0</v>
      </c>
      <c r="BJ327" s="19" t="s">
        <v>80</v>
      </c>
      <c r="BK327" s="192">
        <f t="shared" si="9"/>
        <v>0</v>
      </c>
      <c r="BL327" s="19" t="s">
        <v>153</v>
      </c>
      <c r="BM327" s="191" t="s">
        <v>1965</v>
      </c>
    </row>
    <row r="328" spans="1:65" s="2" customFormat="1" ht="14.45" customHeight="1">
      <c r="A328" s="36"/>
      <c r="B328" s="37"/>
      <c r="C328" s="180" t="s">
        <v>1966</v>
      </c>
      <c r="D328" s="180" t="s">
        <v>148</v>
      </c>
      <c r="E328" s="181" t="s">
        <v>1967</v>
      </c>
      <c r="F328" s="182" t="s">
        <v>1968</v>
      </c>
      <c r="G328" s="183" t="s">
        <v>1072</v>
      </c>
      <c r="H328" s="184">
        <v>1</v>
      </c>
      <c r="I328" s="185"/>
      <c r="J328" s="186">
        <f t="shared" si="0"/>
        <v>0</v>
      </c>
      <c r="K328" s="182" t="s">
        <v>21</v>
      </c>
      <c r="L328" s="41"/>
      <c r="M328" s="187" t="s">
        <v>21</v>
      </c>
      <c r="N328" s="188" t="s">
        <v>44</v>
      </c>
      <c r="O328" s="66"/>
      <c r="P328" s="189">
        <f t="shared" si="1"/>
        <v>0</v>
      </c>
      <c r="Q328" s="189">
        <v>0</v>
      </c>
      <c r="R328" s="189">
        <f t="shared" si="2"/>
        <v>0</v>
      </c>
      <c r="S328" s="189">
        <v>0</v>
      </c>
      <c r="T328" s="190">
        <f t="shared" si="3"/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1" t="s">
        <v>153</v>
      </c>
      <c r="AT328" s="191" t="s">
        <v>148</v>
      </c>
      <c r="AU328" s="191" t="s">
        <v>80</v>
      </c>
      <c r="AY328" s="19" t="s">
        <v>145</v>
      </c>
      <c r="BE328" s="192">
        <f t="shared" si="4"/>
        <v>0</v>
      </c>
      <c r="BF328" s="192">
        <f t="shared" si="5"/>
        <v>0</v>
      </c>
      <c r="BG328" s="192">
        <f t="shared" si="6"/>
        <v>0</v>
      </c>
      <c r="BH328" s="192">
        <f t="shared" si="7"/>
        <v>0</v>
      </c>
      <c r="BI328" s="192">
        <f t="shared" si="8"/>
        <v>0</v>
      </c>
      <c r="BJ328" s="19" t="s">
        <v>80</v>
      </c>
      <c r="BK328" s="192">
        <f t="shared" si="9"/>
        <v>0</v>
      </c>
      <c r="BL328" s="19" t="s">
        <v>153</v>
      </c>
      <c r="BM328" s="191" t="s">
        <v>1969</v>
      </c>
    </row>
    <row r="329" spans="1:65" s="2" customFormat="1" ht="14.45" customHeight="1">
      <c r="A329" s="36"/>
      <c r="B329" s="37"/>
      <c r="C329" s="180" t="s">
        <v>1970</v>
      </c>
      <c r="D329" s="180" t="s">
        <v>148</v>
      </c>
      <c r="E329" s="181" t="s">
        <v>1967</v>
      </c>
      <c r="F329" s="182" t="s">
        <v>1968</v>
      </c>
      <c r="G329" s="183" t="s">
        <v>1072</v>
      </c>
      <c r="H329" s="184">
        <v>1</v>
      </c>
      <c r="I329" s="185"/>
      <c r="J329" s="186">
        <f t="shared" si="0"/>
        <v>0</v>
      </c>
      <c r="K329" s="182" t="s">
        <v>21</v>
      </c>
      <c r="L329" s="41"/>
      <c r="M329" s="187" t="s">
        <v>21</v>
      </c>
      <c r="N329" s="188" t="s">
        <v>44</v>
      </c>
      <c r="O329" s="66"/>
      <c r="P329" s="189">
        <f t="shared" si="1"/>
        <v>0</v>
      </c>
      <c r="Q329" s="189">
        <v>0</v>
      </c>
      <c r="R329" s="189">
        <f t="shared" si="2"/>
        <v>0</v>
      </c>
      <c r="S329" s="189">
        <v>0</v>
      </c>
      <c r="T329" s="190">
        <f t="shared" si="3"/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1" t="s">
        <v>153</v>
      </c>
      <c r="AT329" s="191" t="s">
        <v>148</v>
      </c>
      <c r="AU329" s="191" t="s">
        <v>80</v>
      </c>
      <c r="AY329" s="19" t="s">
        <v>145</v>
      </c>
      <c r="BE329" s="192">
        <f t="shared" si="4"/>
        <v>0</v>
      </c>
      <c r="BF329" s="192">
        <f t="shared" si="5"/>
        <v>0</v>
      </c>
      <c r="BG329" s="192">
        <f t="shared" si="6"/>
        <v>0</v>
      </c>
      <c r="BH329" s="192">
        <f t="shared" si="7"/>
        <v>0</v>
      </c>
      <c r="BI329" s="192">
        <f t="shared" si="8"/>
        <v>0</v>
      </c>
      <c r="BJ329" s="19" t="s">
        <v>80</v>
      </c>
      <c r="BK329" s="192">
        <f t="shared" si="9"/>
        <v>0</v>
      </c>
      <c r="BL329" s="19" t="s">
        <v>153</v>
      </c>
      <c r="BM329" s="191" t="s">
        <v>1971</v>
      </c>
    </row>
    <row r="330" spans="1:65" s="2" customFormat="1" ht="14.45" customHeight="1">
      <c r="A330" s="36"/>
      <c r="B330" s="37"/>
      <c r="C330" s="180" t="s">
        <v>1972</v>
      </c>
      <c r="D330" s="180" t="s">
        <v>148</v>
      </c>
      <c r="E330" s="181" t="s">
        <v>1967</v>
      </c>
      <c r="F330" s="182" t="s">
        <v>1968</v>
      </c>
      <c r="G330" s="183" t="s">
        <v>1072</v>
      </c>
      <c r="H330" s="184">
        <v>1</v>
      </c>
      <c r="I330" s="185"/>
      <c r="J330" s="186">
        <f t="shared" si="0"/>
        <v>0</v>
      </c>
      <c r="K330" s="182" t="s">
        <v>21</v>
      </c>
      <c r="L330" s="41"/>
      <c r="M330" s="187" t="s">
        <v>21</v>
      </c>
      <c r="N330" s="188" t="s">
        <v>44</v>
      </c>
      <c r="O330" s="66"/>
      <c r="P330" s="189">
        <f t="shared" si="1"/>
        <v>0</v>
      </c>
      <c r="Q330" s="189">
        <v>0</v>
      </c>
      <c r="R330" s="189">
        <f t="shared" si="2"/>
        <v>0</v>
      </c>
      <c r="S330" s="189">
        <v>0</v>
      </c>
      <c r="T330" s="190">
        <f t="shared" si="3"/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1" t="s">
        <v>153</v>
      </c>
      <c r="AT330" s="191" t="s">
        <v>148</v>
      </c>
      <c r="AU330" s="191" t="s">
        <v>80</v>
      </c>
      <c r="AY330" s="19" t="s">
        <v>145</v>
      </c>
      <c r="BE330" s="192">
        <f t="shared" si="4"/>
        <v>0</v>
      </c>
      <c r="BF330" s="192">
        <f t="shared" si="5"/>
        <v>0</v>
      </c>
      <c r="BG330" s="192">
        <f t="shared" si="6"/>
        <v>0</v>
      </c>
      <c r="BH330" s="192">
        <f t="shared" si="7"/>
        <v>0</v>
      </c>
      <c r="BI330" s="192">
        <f t="shared" si="8"/>
        <v>0</v>
      </c>
      <c r="BJ330" s="19" t="s">
        <v>80</v>
      </c>
      <c r="BK330" s="192">
        <f t="shared" si="9"/>
        <v>0</v>
      </c>
      <c r="BL330" s="19" t="s">
        <v>153</v>
      </c>
      <c r="BM330" s="191" t="s">
        <v>1973</v>
      </c>
    </row>
    <row r="331" spans="1:65" s="2" customFormat="1" ht="14.45" customHeight="1">
      <c r="A331" s="36"/>
      <c r="B331" s="37"/>
      <c r="C331" s="180" t="s">
        <v>1974</v>
      </c>
      <c r="D331" s="180" t="s">
        <v>148</v>
      </c>
      <c r="E331" s="181" t="s">
        <v>1975</v>
      </c>
      <c r="F331" s="182" t="s">
        <v>1976</v>
      </c>
      <c r="G331" s="183" t="s">
        <v>1072</v>
      </c>
      <c r="H331" s="184">
        <v>1</v>
      </c>
      <c r="I331" s="185"/>
      <c r="J331" s="186">
        <f aca="true" t="shared" si="10" ref="J331:J362">ROUND(I331*H331,2)</f>
        <v>0</v>
      </c>
      <c r="K331" s="182" t="s">
        <v>21</v>
      </c>
      <c r="L331" s="41"/>
      <c r="M331" s="187" t="s">
        <v>21</v>
      </c>
      <c r="N331" s="188" t="s">
        <v>44</v>
      </c>
      <c r="O331" s="66"/>
      <c r="P331" s="189">
        <f aca="true" t="shared" si="11" ref="P331:P362">O331*H331</f>
        <v>0</v>
      </c>
      <c r="Q331" s="189">
        <v>0</v>
      </c>
      <c r="R331" s="189">
        <f aca="true" t="shared" si="12" ref="R331:R362">Q331*H331</f>
        <v>0</v>
      </c>
      <c r="S331" s="189">
        <v>0</v>
      </c>
      <c r="T331" s="190">
        <f aca="true" t="shared" si="13" ref="T331:T362"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91" t="s">
        <v>153</v>
      </c>
      <c r="AT331" s="191" t="s">
        <v>148</v>
      </c>
      <c r="AU331" s="191" t="s">
        <v>80</v>
      </c>
      <c r="AY331" s="19" t="s">
        <v>145</v>
      </c>
      <c r="BE331" s="192">
        <f aca="true" t="shared" si="14" ref="BE331:BE358">IF(N331="základní",J331,0)</f>
        <v>0</v>
      </c>
      <c r="BF331" s="192">
        <f aca="true" t="shared" si="15" ref="BF331:BF358">IF(N331="snížená",J331,0)</f>
        <v>0</v>
      </c>
      <c r="BG331" s="192">
        <f aca="true" t="shared" si="16" ref="BG331:BG358">IF(N331="zákl. přenesená",J331,0)</f>
        <v>0</v>
      </c>
      <c r="BH331" s="192">
        <f aca="true" t="shared" si="17" ref="BH331:BH358">IF(N331="sníž. přenesená",J331,0)</f>
        <v>0</v>
      </c>
      <c r="BI331" s="192">
        <f aca="true" t="shared" si="18" ref="BI331:BI358">IF(N331="nulová",J331,0)</f>
        <v>0</v>
      </c>
      <c r="BJ331" s="19" t="s">
        <v>80</v>
      </c>
      <c r="BK331" s="192">
        <f aca="true" t="shared" si="19" ref="BK331:BK358">ROUND(I331*H331,2)</f>
        <v>0</v>
      </c>
      <c r="BL331" s="19" t="s">
        <v>153</v>
      </c>
      <c r="BM331" s="191" t="s">
        <v>1977</v>
      </c>
    </row>
    <row r="332" spans="1:65" s="2" customFormat="1" ht="14.45" customHeight="1">
      <c r="A332" s="36"/>
      <c r="B332" s="37"/>
      <c r="C332" s="180" t="s">
        <v>1978</v>
      </c>
      <c r="D332" s="180" t="s">
        <v>148</v>
      </c>
      <c r="E332" s="181" t="s">
        <v>1979</v>
      </c>
      <c r="F332" s="182" t="s">
        <v>1980</v>
      </c>
      <c r="G332" s="183" t="s">
        <v>1072</v>
      </c>
      <c r="H332" s="184">
        <v>3</v>
      </c>
      <c r="I332" s="185"/>
      <c r="J332" s="186">
        <f t="shared" si="10"/>
        <v>0</v>
      </c>
      <c r="K332" s="182" t="s">
        <v>21</v>
      </c>
      <c r="L332" s="41"/>
      <c r="M332" s="187" t="s">
        <v>21</v>
      </c>
      <c r="N332" s="188" t="s">
        <v>44</v>
      </c>
      <c r="O332" s="66"/>
      <c r="P332" s="189">
        <f t="shared" si="11"/>
        <v>0</v>
      </c>
      <c r="Q332" s="189">
        <v>0</v>
      </c>
      <c r="R332" s="189">
        <f t="shared" si="12"/>
        <v>0</v>
      </c>
      <c r="S332" s="189">
        <v>0</v>
      </c>
      <c r="T332" s="190">
        <f t="shared" si="13"/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1" t="s">
        <v>153</v>
      </c>
      <c r="AT332" s="191" t="s">
        <v>148</v>
      </c>
      <c r="AU332" s="191" t="s">
        <v>80</v>
      </c>
      <c r="AY332" s="19" t="s">
        <v>145</v>
      </c>
      <c r="BE332" s="192">
        <f t="shared" si="14"/>
        <v>0</v>
      </c>
      <c r="BF332" s="192">
        <f t="shared" si="15"/>
        <v>0</v>
      </c>
      <c r="BG332" s="192">
        <f t="shared" si="16"/>
        <v>0</v>
      </c>
      <c r="BH332" s="192">
        <f t="shared" si="17"/>
        <v>0</v>
      </c>
      <c r="BI332" s="192">
        <f t="shared" si="18"/>
        <v>0</v>
      </c>
      <c r="BJ332" s="19" t="s">
        <v>80</v>
      </c>
      <c r="BK332" s="192">
        <f t="shared" si="19"/>
        <v>0</v>
      </c>
      <c r="BL332" s="19" t="s">
        <v>153</v>
      </c>
      <c r="BM332" s="191" t="s">
        <v>1981</v>
      </c>
    </row>
    <row r="333" spans="1:65" s="2" customFormat="1" ht="14.45" customHeight="1">
      <c r="A333" s="36"/>
      <c r="B333" s="37"/>
      <c r="C333" s="180" t="s">
        <v>1982</v>
      </c>
      <c r="D333" s="180" t="s">
        <v>148</v>
      </c>
      <c r="E333" s="181" t="s">
        <v>1983</v>
      </c>
      <c r="F333" s="182" t="s">
        <v>1984</v>
      </c>
      <c r="G333" s="183" t="s">
        <v>1072</v>
      </c>
      <c r="H333" s="184">
        <v>1</v>
      </c>
      <c r="I333" s="185"/>
      <c r="J333" s="186">
        <f t="shared" si="10"/>
        <v>0</v>
      </c>
      <c r="K333" s="182" t="s">
        <v>21</v>
      </c>
      <c r="L333" s="41"/>
      <c r="M333" s="187" t="s">
        <v>21</v>
      </c>
      <c r="N333" s="188" t="s">
        <v>44</v>
      </c>
      <c r="O333" s="66"/>
      <c r="P333" s="189">
        <f t="shared" si="11"/>
        <v>0</v>
      </c>
      <c r="Q333" s="189">
        <v>0</v>
      </c>
      <c r="R333" s="189">
        <f t="shared" si="12"/>
        <v>0</v>
      </c>
      <c r="S333" s="189">
        <v>0</v>
      </c>
      <c r="T333" s="190">
        <f t="shared" si="13"/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1" t="s">
        <v>153</v>
      </c>
      <c r="AT333" s="191" t="s">
        <v>148</v>
      </c>
      <c r="AU333" s="191" t="s">
        <v>80</v>
      </c>
      <c r="AY333" s="19" t="s">
        <v>145</v>
      </c>
      <c r="BE333" s="192">
        <f t="shared" si="14"/>
        <v>0</v>
      </c>
      <c r="BF333" s="192">
        <f t="shared" si="15"/>
        <v>0</v>
      </c>
      <c r="BG333" s="192">
        <f t="shared" si="16"/>
        <v>0</v>
      </c>
      <c r="BH333" s="192">
        <f t="shared" si="17"/>
        <v>0</v>
      </c>
      <c r="BI333" s="192">
        <f t="shared" si="18"/>
        <v>0</v>
      </c>
      <c r="BJ333" s="19" t="s">
        <v>80</v>
      </c>
      <c r="BK333" s="192">
        <f t="shared" si="19"/>
        <v>0</v>
      </c>
      <c r="BL333" s="19" t="s">
        <v>153</v>
      </c>
      <c r="BM333" s="191" t="s">
        <v>1985</v>
      </c>
    </row>
    <row r="334" spans="1:65" s="2" customFormat="1" ht="14.45" customHeight="1">
      <c r="A334" s="36"/>
      <c r="B334" s="37"/>
      <c r="C334" s="180" t="s">
        <v>1986</v>
      </c>
      <c r="D334" s="180" t="s">
        <v>148</v>
      </c>
      <c r="E334" s="181" t="s">
        <v>1987</v>
      </c>
      <c r="F334" s="182" t="s">
        <v>1603</v>
      </c>
      <c r="G334" s="183" t="s">
        <v>1072</v>
      </c>
      <c r="H334" s="184">
        <v>1</v>
      </c>
      <c r="I334" s="185"/>
      <c r="J334" s="186">
        <f t="shared" si="10"/>
        <v>0</v>
      </c>
      <c r="K334" s="182" t="s">
        <v>21</v>
      </c>
      <c r="L334" s="41"/>
      <c r="M334" s="187" t="s">
        <v>21</v>
      </c>
      <c r="N334" s="188" t="s">
        <v>44</v>
      </c>
      <c r="O334" s="66"/>
      <c r="P334" s="189">
        <f t="shared" si="11"/>
        <v>0</v>
      </c>
      <c r="Q334" s="189">
        <v>0</v>
      </c>
      <c r="R334" s="189">
        <f t="shared" si="12"/>
        <v>0</v>
      </c>
      <c r="S334" s="189">
        <v>0</v>
      </c>
      <c r="T334" s="190">
        <f t="shared" si="13"/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1" t="s">
        <v>153</v>
      </c>
      <c r="AT334" s="191" t="s">
        <v>148</v>
      </c>
      <c r="AU334" s="191" t="s">
        <v>80</v>
      </c>
      <c r="AY334" s="19" t="s">
        <v>145</v>
      </c>
      <c r="BE334" s="192">
        <f t="shared" si="14"/>
        <v>0</v>
      </c>
      <c r="BF334" s="192">
        <f t="shared" si="15"/>
        <v>0</v>
      </c>
      <c r="BG334" s="192">
        <f t="shared" si="16"/>
        <v>0</v>
      </c>
      <c r="BH334" s="192">
        <f t="shared" si="17"/>
        <v>0</v>
      </c>
      <c r="BI334" s="192">
        <f t="shared" si="18"/>
        <v>0</v>
      </c>
      <c r="BJ334" s="19" t="s">
        <v>80</v>
      </c>
      <c r="BK334" s="192">
        <f t="shared" si="19"/>
        <v>0</v>
      </c>
      <c r="BL334" s="19" t="s">
        <v>153</v>
      </c>
      <c r="BM334" s="191" t="s">
        <v>1988</v>
      </c>
    </row>
    <row r="335" spans="1:65" s="2" customFormat="1" ht="14.45" customHeight="1">
      <c r="A335" s="36"/>
      <c r="B335" s="37"/>
      <c r="C335" s="180" t="s">
        <v>1989</v>
      </c>
      <c r="D335" s="180" t="s">
        <v>148</v>
      </c>
      <c r="E335" s="181" t="s">
        <v>1990</v>
      </c>
      <c r="F335" s="182" t="s">
        <v>1606</v>
      </c>
      <c r="G335" s="183" t="s">
        <v>1072</v>
      </c>
      <c r="H335" s="184">
        <v>1</v>
      </c>
      <c r="I335" s="185"/>
      <c r="J335" s="186">
        <f t="shared" si="10"/>
        <v>0</v>
      </c>
      <c r="K335" s="182" t="s">
        <v>21</v>
      </c>
      <c r="L335" s="41"/>
      <c r="M335" s="187" t="s">
        <v>21</v>
      </c>
      <c r="N335" s="188" t="s">
        <v>44</v>
      </c>
      <c r="O335" s="66"/>
      <c r="P335" s="189">
        <f t="shared" si="11"/>
        <v>0</v>
      </c>
      <c r="Q335" s="189">
        <v>0</v>
      </c>
      <c r="R335" s="189">
        <f t="shared" si="12"/>
        <v>0</v>
      </c>
      <c r="S335" s="189">
        <v>0</v>
      </c>
      <c r="T335" s="190">
        <f t="shared" si="13"/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91" t="s">
        <v>153</v>
      </c>
      <c r="AT335" s="191" t="s">
        <v>148</v>
      </c>
      <c r="AU335" s="191" t="s">
        <v>80</v>
      </c>
      <c r="AY335" s="19" t="s">
        <v>145</v>
      </c>
      <c r="BE335" s="192">
        <f t="shared" si="14"/>
        <v>0</v>
      </c>
      <c r="BF335" s="192">
        <f t="shared" si="15"/>
        <v>0</v>
      </c>
      <c r="BG335" s="192">
        <f t="shared" si="16"/>
        <v>0</v>
      </c>
      <c r="BH335" s="192">
        <f t="shared" si="17"/>
        <v>0</v>
      </c>
      <c r="BI335" s="192">
        <f t="shared" si="18"/>
        <v>0</v>
      </c>
      <c r="BJ335" s="19" t="s">
        <v>80</v>
      </c>
      <c r="BK335" s="192">
        <f t="shared" si="19"/>
        <v>0</v>
      </c>
      <c r="BL335" s="19" t="s">
        <v>153</v>
      </c>
      <c r="BM335" s="191" t="s">
        <v>1991</v>
      </c>
    </row>
    <row r="336" spans="1:65" s="2" customFormat="1" ht="14.45" customHeight="1">
      <c r="A336" s="36"/>
      <c r="B336" s="37"/>
      <c r="C336" s="180" t="s">
        <v>1992</v>
      </c>
      <c r="D336" s="180" t="s">
        <v>148</v>
      </c>
      <c r="E336" s="181" t="s">
        <v>1993</v>
      </c>
      <c r="F336" s="182" t="s">
        <v>1609</v>
      </c>
      <c r="G336" s="183" t="s">
        <v>1072</v>
      </c>
      <c r="H336" s="184">
        <v>1</v>
      </c>
      <c r="I336" s="185"/>
      <c r="J336" s="186">
        <f t="shared" si="10"/>
        <v>0</v>
      </c>
      <c r="K336" s="182" t="s">
        <v>21</v>
      </c>
      <c r="L336" s="41"/>
      <c r="M336" s="187" t="s">
        <v>21</v>
      </c>
      <c r="N336" s="188" t="s">
        <v>44</v>
      </c>
      <c r="O336" s="66"/>
      <c r="P336" s="189">
        <f t="shared" si="11"/>
        <v>0</v>
      </c>
      <c r="Q336" s="189">
        <v>0</v>
      </c>
      <c r="R336" s="189">
        <f t="shared" si="12"/>
        <v>0</v>
      </c>
      <c r="S336" s="189">
        <v>0</v>
      </c>
      <c r="T336" s="190">
        <f t="shared" si="13"/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91" t="s">
        <v>153</v>
      </c>
      <c r="AT336" s="191" t="s">
        <v>148</v>
      </c>
      <c r="AU336" s="191" t="s">
        <v>80</v>
      </c>
      <c r="AY336" s="19" t="s">
        <v>145</v>
      </c>
      <c r="BE336" s="192">
        <f t="shared" si="14"/>
        <v>0</v>
      </c>
      <c r="BF336" s="192">
        <f t="shared" si="15"/>
        <v>0</v>
      </c>
      <c r="BG336" s="192">
        <f t="shared" si="16"/>
        <v>0</v>
      </c>
      <c r="BH336" s="192">
        <f t="shared" si="17"/>
        <v>0</v>
      </c>
      <c r="BI336" s="192">
        <f t="shared" si="18"/>
        <v>0</v>
      </c>
      <c r="BJ336" s="19" t="s">
        <v>80</v>
      </c>
      <c r="BK336" s="192">
        <f t="shared" si="19"/>
        <v>0</v>
      </c>
      <c r="BL336" s="19" t="s">
        <v>153</v>
      </c>
      <c r="BM336" s="191" t="s">
        <v>1994</v>
      </c>
    </row>
    <row r="337" spans="1:65" s="2" customFormat="1" ht="14.45" customHeight="1">
      <c r="A337" s="36"/>
      <c r="B337" s="37"/>
      <c r="C337" s="180" t="s">
        <v>1995</v>
      </c>
      <c r="D337" s="180" t="s">
        <v>148</v>
      </c>
      <c r="E337" s="181" t="s">
        <v>1996</v>
      </c>
      <c r="F337" s="182" t="s">
        <v>1600</v>
      </c>
      <c r="G337" s="183" t="s">
        <v>1072</v>
      </c>
      <c r="H337" s="184">
        <v>1</v>
      </c>
      <c r="I337" s="185"/>
      <c r="J337" s="186">
        <f t="shared" si="10"/>
        <v>0</v>
      </c>
      <c r="K337" s="182" t="s">
        <v>21</v>
      </c>
      <c r="L337" s="41"/>
      <c r="M337" s="187" t="s">
        <v>21</v>
      </c>
      <c r="N337" s="188" t="s">
        <v>44</v>
      </c>
      <c r="O337" s="66"/>
      <c r="P337" s="189">
        <f t="shared" si="11"/>
        <v>0</v>
      </c>
      <c r="Q337" s="189">
        <v>0</v>
      </c>
      <c r="R337" s="189">
        <f t="shared" si="12"/>
        <v>0</v>
      </c>
      <c r="S337" s="189">
        <v>0</v>
      </c>
      <c r="T337" s="190">
        <f t="shared" si="13"/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91" t="s">
        <v>153</v>
      </c>
      <c r="AT337" s="191" t="s">
        <v>148</v>
      </c>
      <c r="AU337" s="191" t="s">
        <v>80</v>
      </c>
      <c r="AY337" s="19" t="s">
        <v>145</v>
      </c>
      <c r="BE337" s="192">
        <f t="shared" si="14"/>
        <v>0</v>
      </c>
      <c r="BF337" s="192">
        <f t="shared" si="15"/>
        <v>0</v>
      </c>
      <c r="BG337" s="192">
        <f t="shared" si="16"/>
        <v>0</v>
      </c>
      <c r="BH337" s="192">
        <f t="shared" si="17"/>
        <v>0</v>
      </c>
      <c r="BI337" s="192">
        <f t="shared" si="18"/>
        <v>0</v>
      </c>
      <c r="BJ337" s="19" t="s">
        <v>80</v>
      </c>
      <c r="BK337" s="192">
        <f t="shared" si="19"/>
        <v>0</v>
      </c>
      <c r="BL337" s="19" t="s">
        <v>153</v>
      </c>
      <c r="BM337" s="191" t="s">
        <v>1997</v>
      </c>
    </row>
    <row r="338" spans="1:65" s="2" customFormat="1" ht="14.45" customHeight="1">
      <c r="A338" s="36"/>
      <c r="B338" s="37"/>
      <c r="C338" s="180" t="s">
        <v>1998</v>
      </c>
      <c r="D338" s="180" t="s">
        <v>148</v>
      </c>
      <c r="E338" s="181" t="s">
        <v>1999</v>
      </c>
      <c r="F338" s="182" t="s">
        <v>2000</v>
      </c>
      <c r="G338" s="183" t="s">
        <v>1072</v>
      </c>
      <c r="H338" s="184">
        <v>9</v>
      </c>
      <c r="I338" s="185"/>
      <c r="J338" s="186">
        <f t="shared" si="10"/>
        <v>0</v>
      </c>
      <c r="K338" s="182" t="s">
        <v>21</v>
      </c>
      <c r="L338" s="41"/>
      <c r="M338" s="187" t="s">
        <v>21</v>
      </c>
      <c r="N338" s="188" t="s">
        <v>44</v>
      </c>
      <c r="O338" s="66"/>
      <c r="P338" s="189">
        <f t="shared" si="11"/>
        <v>0</v>
      </c>
      <c r="Q338" s="189">
        <v>0</v>
      </c>
      <c r="R338" s="189">
        <f t="shared" si="12"/>
        <v>0</v>
      </c>
      <c r="S338" s="189">
        <v>0</v>
      </c>
      <c r="T338" s="190">
        <f t="shared" si="13"/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1" t="s">
        <v>153</v>
      </c>
      <c r="AT338" s="191" t="s">
        <v>148</v>
      </c>
      <c r="AU338" s="191" t="s">
        <v>80</v>
      </c>
      <c r="AY338" s="19" t="s">
        <v>145</v>
      </c>
      <c r="BE338" s="192">
        <f t="shared" si="14"/>
        <v>0</v>
      </c>
      <c r="BF338" s="192">
        <f t="shared" si="15"/>
        <v>0</v>
      </c>
      <c r="BG338" s="192">
        <f t="shared" si="16"/>
        <v>0</v>
      </c>
      <c r="BH338" s="192">
        <f t="shared" si="17"/>
        <v>0</v>
      </c>
      <c r="BI338" s="192">
        <f t="shared" si="18"/>
        <v>0</v>
      </c>
      <c r="BJ338" s="19" t="s">
        <v>80</v>
      </c>
      <c r="BK338" s="192">
        <f t="shared" si="19"/>
        <v>0</v>
      </c>
      <c r="BL338" s="19" t="s">
        <v>153</v>
      </c>
      <c r="BM338" s="191" t="s">
        <v>2001</v>
      </c>
    </row>
    <row r="339" spans="1:65" s="2" customFormat="1" ht="14.45" customHeight="1">
      <c r="A339" s="36"/>
      <c r="B339" s="37"/>
      <c r="C339" s="180" t="s">
        <v>2002</v>
      </c>
      <c r="D339" s="180" t="s">
        <v>148</v>
      </c>
      <c r="E339" s="181" t="s">
        <v>1999</v>
      </c>
      <c r="F339" s="182" t="s">
        <v>2000</v>
      </c>
      <c r="G339" s="183" t="s">
        <v>1072</v>
      </c>
      <c r="H339" s="184">
        <v>5</v>
      </c>
      <c r="I339" s="185"/>
      <c r="J339" s="186">
        <f t="shared" si="10"/>
        <v>0</v>
      </c>
      <c r="K339" s="182" t="s">
        <v>21</v>
      </c>
      <c r="L339" s="41"/>
      <c r="M339" s="187" t="s">
        <v>21</v>
      </c>
      <c r="N339" s="188" t="s">
        <v>44</v>
      </c>
      <c r="O339" s="66"/>
      <c r="P339" s="189">
        <f t="shared" si="11"/>
        <v>0</v>
      </c>
      <c r="Q339" s="189">
        <v>0</v>
      </c>
      <c r="R339" s="189">
        <f t="shared" si="12"/>
        <v>0</v>
      </c>
      <c r="S339" s="189">
        <v>0</v>
      </c>
      <c r="T339" s="190">
        <f t="shared" si="13"/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1" t="s">
        <v>153</v>
      </c>
      <c r="AT339" s="191" t="s">
        <v>148</v>
      </c>
      <c r="AU339" s="191" t="s">
        <v>80</v>
      </c>
      <c r="AY339" s="19" t="s">
        <v>145</v>
      </c>
      <c r="BE339" s="192">
        <f t="shared" si="14"/>
        <v>0</v>
      </c>
      <c r="BF339" s="192">
        <f t="shared" si="15"/>
        <v>0</v>
      </c>
      <c r="BG339" s="192">
        <f t="shared" si="16"/>
        <v>0</v>
      </c>
      <c r="BH339" s="192">
        <f t="shared" si="17"/>
        <v>0</v>
      </c>
      <c r="BI339" s="192">
        <f t="shared" si="18"/>
        <v>0</v>
      </c>
      <c r="BJ339" s="19" t="s">
        <v>80</v>
      </c>
      <c r="BK339" s="192">
        <f t="shared" si="19"/>
        <v>0</v>
      </c>
      <c r="BL339" s="19" t="s">
        <v>153</v>
      </c>
      <c r="BM339" s="191" t="s">
        <v>2003</v>
      </c>
    </row>
    <row r="340" spans="1:65" s="2" customFormat="1" ht="14.45" customHeight="1">
      <c r="A340" s="36"/>
      <c r="B340" s="37"/>
      <c r="C340" s="180" t="s">
        <v>2004</v>
      </c>
      <c r="D340" s="180" t="s">
        <v>148</v>
      </c>
      <c r="E340" s="181" t="s">
        <v>2005</v>
      </c>
      <c r="F340" s="182" t="s">
        <v>2006</v>
      </c>
      <c r="G340" s="183" t="s">
        <v>1072</v>
      </c>
      <c r="H340" s="184">
        <v>9</v>
      </c>
      <c r="I340" s="185"/>
      <c r="J340" s="186">
        <f t="shared" si="10"/>
        <v>0</v>
      </c>
      <c r="K340" s="182" t="s">
        <v>21</v>
      </c>
      <c r="L340" s="41"/>
      <c r="M340" s="187" t="s">
        <v>21</v>
      </c>
      <c r="N340" s="188" t="s">
        <v>44</v>
      </c>
      <c r="O340" s="66"/>
      <c r="P340" s="189">
        <f t="shared" si="11"/>
        <v>0</v>
      </c>
      <c r="Q340" s="189">
        <v>0</v>
      </c>
      <c r="R340" s="189">
        <f t="shared" si="12"/>
        <v>0</v>
      </c>
      <c r="S340" s="189">
        <v>0</v>
      </c>
      <c r="T340" s="190">
        <f t="shared" si="13"/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91" t="s">
        <v>153</v>
      </c>
      <c r="AT340" s="191" t="s">
        <v>148</v>
      </c>
      <c r="AU340" s="191" t="s">
        <v>80</v>
      </c>
      <c r="AY340" s="19" t="s">
        <v>145</v>
      </c>
      <c r="BE340" s="192">
        <f t="shared" si="14"/>
        <v>0</v>
      </c>
      <c r="BF340" s="192">
        <f t="shared" si="15"/>
        <v>0</v>
      </c>
      <c r="BG340" s="192">
        <f t="shared" si="16"/>
        <v>0</v>
      </c>
      <c r="BH340" s="192">
        <f t="shared" si="17"/>
        <v>0</v>
      </c>
      <c r="BI340" s="192">
        <f t="shared" si="18"/>
        <v>0</v>
      </c>
      <c r="BJ340" s="19" t="s">
        <v>80</v>
      </c>
      <c r="BK340" s="192">
        <f t="shared" si="19"/>
        <v>0</v>
      </c>
      <c r="BL340" s="19" t="s">
        <v>153</v>
      </c>
      <c r="BM340" s="191" t="s">
        <v>2007</v>
      </c>
    </row>
    <row r="341" spans="1:65" s="2" customFormat="1" ht="14.45" customHeight="1">
      <c r="A341" s="36"/>
      <c r="B341" s="37"/>
      <c r="C341" s="180" t="s">
        <v>2008</v>
      </c>
      <c r="D341" s="180" t="s">
        <v>148</v>
      </c>
      <c r="E341" s="181" t="s">
        <v>2009</v>
      </c>
      <c r="F341" s="182" t="s">
        <v>2010</v>
      </c>
      <c r="G341" s="183" t="s">
        <v>1072</v>
      </c>
      <c r="H341" s="184">
        <v>24</v>
      </c>
      <c r="I341" s="185"/>
      <c r="J341" s="186">
        <f t="shared" si="10"/>
        <v>0</v>
      </c>
      <c r="K341" s="182" t="s">
        <v>21</v>
      </c>
      <c r="L341" s="41"/>
      <c r="M341" s="187" t="s">
        <v>21</v>
      </c>
      <c r="N341" s="188" t="s">
        <v>44</v>
      </c>
      <c r="O341" s="66"/>
      <c r="P341" s="189">
        <f t="shared" si="11"/>
        <v>0</v>
      </c>
      <c r="Q341" s="189">
        <v>0</v>
      </c>
      <c r="R341" s="189">
        <f t="shared" si="12"/>
        <v>0</v>
      </c>
      <c r="S341" s="189">
        <v>0</v>
      </c>
      <c r="T341" s="190">
        <f t="shared" si="13"/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1" t="s">
        <v>153</v>
      </c>
      <c r="AT341" s="191" t="s">
        <v>148</v>
      </c>
      <c r="AU341" s="191" t="s">
        <v>80</v>
      </c>
      <c r="AY341" s="19" t="s">
        <v>145</v>
      </c>
      <c r="BE341" s="192">
        <f t="shared" si="14"/>
        <v>0</v>
      </c>
      <c r="BF341" s="192">
        <f t="shared" si="15"/>
        <v>0</v>
      </c>
      <c r="BG341" s="192">
        <f t="shared" si="16"/>
        <v>0</v>
      </c>
      <c r="BH341" s="192">
        <f t="shared" si="17"/>
        <v>0</v>
      </c>
      <c r="BI341" s="192">
        <f t="shared" si="18"/>
        <v>0</v>
      </c>
      <c r="BJ341" s="19" t="s">
        <v>80</v>
      </c>
      <c r="BK341" s="192">
        <f t="shared" si="19"/>
        <v>0</v>
      </c>
      <c r="BL341" s="19" t="s">
        <v>153</v>
      </c>
      <c r="BM341" s="191" t="s">
        <v>2011</v>
      </c>
    </row>
    <row r="342" spans="1:65" s="2" customFormat="1" ht="14.45" customHeight="1">
      <c r="A342" s="36"/>
      <c r="B342" s="37"/>
      <c r="C342" s="180" t="s">
        <v>2012</v>
      </c>
      <c r="D342" s="180" t="s">
        <v>148</v>
      </c>
      <c r="E342" s="181" t="s">
        <v>2009</v>
      </c>
      <c r="F342" s="182" t="s">
        <v>2010</v>
      </c>
      <c r="G342" s="183" t="s">
        <v>1072</v>
      </c>
      <c r="H342" s="184">
        <v>10</v>
      </c>
      <c r="I342" s="185"/>
      <c r="J342" s="186">
        <f t="shared" si="10"/>
        <v>0</v>
      </c>
      <c r="K342" s="182" t="s">
        <v>21</v>
      </c>
      <c r="L342" s="41"/>
      <c r="M342" s="187" t="s">
        <v>21</v>
      </c>
      <c r="N342" s="188" t="s">
        <v>44</v>
      </c>
      <c r="O342" s="66"/>
      <c r="P342" s="189">
        <f t="shared" si="11"/>
        <v>0</v>
      </c>
      <c r="Q342" s="189">
        <v>0</v>
      </c>
      <c r="R342" s="189">
        <f t="shared" si="12"/>
        <v>0</v>
      </c>
      <c r="S342" s="189">
        <v>0</v>
      </c>
      <c r="T342" s="190">
        <f t="shared" si="13"/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1" t="s">
        <v>153</v>
      </c>
      <c r="AT342" s="191" t="s">
        <v>148</v>
      </c>
      <c r="AU342" s="191" t="s">
        <v>80</v>
      </c>
      <c r="AY342" s="19" t="s">
        <v>145</v>
      </c>
      <c r="BE342" s="192">
        <f t="shared" si="14"/>
        <v>0</v>
      </c>
      <c r="BF342" s="192">
        <f t="shared" si="15"/>
        <v>0</v>
      </c>
      <c r="BG342" s="192">
        <f t="shared" si="16"/>
        <v>0</v>
      </c>
      <c r="BH342" s="192">
        <f t="shared" si="17"/>
        <v>0</v>
      </c>
      <c r="BI342" s="192">
        <f t="shared" si="18"/>
        <v>0</v>
      </c>
      <c r="BJ342" s="19" t="s">
        <v>80</v>
      </c>
      <c r="BK342" s="192">
        <f t="shared" si="19"/>
        <v>0</v>
      </c>
      <c r="BL342" s="19" t="s">
        <v>153</v>
      </c>
      <c r="BM342" s="191" t="s">
        <v>2013</v>
      </c>
    </row>
    <row r="343" spans="1:65" s="2" customFormat="1" ht="14.45" customHeight="1">
      <c r="A343" s="36"/>
      <c r="B343" s="37"/>
      <c r="C343" s="180" t="s">
        <v>2014</v>
      </c>
      <c r="D343" s="180" t="s">
        <v>148</v>
      </c>
      <c r="E343" s="181" t="s">
        <v>2009</v>
      </c>
      <c r="F343" s="182" t="s">
        <v>2010</v>
      </c>
      <c r="G343" s="183" t="s">
        <v>1072</v>
      </c>
      <c r="H343" s="184">
        <v>10</v>
      </c>
      <c r="I343" s="185"/>
      <c r="J343" s="186">
        <f t="shared" si="10"/>
        <v>0</v>
      </c>
      <c r="K343" s="182" t="s">
        <v>21</v>
      </c>
      <c r="L343" s="41"/>
      <c r="M343" s="187" t="s">
        <v>21</v>
      </c>
      <c r="N343" s="188" t="s">
        <v>44</v>
      </c>
      <c r="O343" s="66"/>
      <c r="P343" s="189">
        <f t="shared" si="11"/>
        <v>0</v>
      </c>
      <c r="Q343" s="189">
        <v>0</v>
      </c>
      <c r="R343" s="189">
        <f t="shared" si="12"/>
        <v>0</v>
      </c>
      <c r="S343" s="189">
        <v>0</v>
      </c>
      <c r="T343" s="190">
        <f t="shared" si="13"/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91" t="s">
        <v>153</v>
      </c>
      <c r="AT343" s="191" t="s">
        <v>148</v>
      </c>
      <c r="AU343" s="191" t="s">
        <v>80</v>
      </c>
      <c r="AY343" s="19" t="s">
        <v>145</v>
      </c>
      <c r="BE343" s="192">
        <f t="shared" si="14"/>
        <v>0</v>
      </c>
      <c r="BF343" s="192">
        <f t="shared" si="15"/>
        <v>0</v>
      </c>
      <c r="BG343" s="192">
        <f t="shared" si="16"/>
        <v>0</v>
      </c>
      <c r="BH343" s="192">
        <f t="shared" si="17"/>
        <v>0</v>
      </c>
      <c r="BI343" s="192">
        <f t="shared" si="18"/>
        <v>0</v>
      </c>
      <c r="BJ343" s="19" t="s">
        <v>80</v>
      </c>
      <c r="BK343" s="192">
        <f t="shared" si="19"/>
        <v>0</v>
      </c>
      <c r="BL343" s="19" t="s">
        <v>153</v>
      </c>
      <c r="BM343" s="191" t="s">
        <v>2015</v>
      </c>
    </row>
    <row r="344" spans="1:65" s="2" customFormat="1" ht="14.45" customHeight="1">
      <c r="A344" s="36"/>
      <c r="B344" s="37"/>
      <c r="C344" s="180" t="s">
        <v>2016</v>
      </c>
      <c r="D344" s="180" t="s">
        <v>148</v>
      </c>
      <c r="E344" s="181" t="s">
        <v>2017</v>
      </c>
      <c r="F344" s="182" t="s">
        <v>2018</v>
      </c>
      <c r="G344" s="183" t="s">
        <v>1072</v>
      </c>
      <c r="H344" s="184">
        <v>4</v>
      </c>
      <c r="I344" s="185"/>
      <c r="J344" s="186">
        <f t="shared" si="10"/>
        <v>0</v>
      </c>
      <c r="K344" s="182" t="s">
        <v>21</v>
      </c>
      <c r="L344" s="41"/>
      <c r="M344" s="187" t="s">
        <v>21</v>
      </c>
      <c r="N344" s="188" t="s">
        <v>44</v>
      </c>
      <c r="O344" s="66"/>
      <c r="P344" s="189">
        <f t="shared" si="11"/>
        <v>0</v>
      </c>
      <c r="Q344" s="189">
        <v>0</v>
      </c>
      <c r="R344" s="189">
        <f t="shared" si="12"/>
        <v>0</v>
      </c>
      <c r="S344" s="189">
        <v>0</v>
      </c>
      <c r="T344" s="190">
        <f t="shared" si="13"/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1" t="s">
        <v>153</v>
      </c>
      <c r="AT344" s="191" t="s">
        <v>148</v>
      </c>
      <c r="AU344" s="191" t="s">
        <v>80</v>
      </c>
      <c r="AY344" s="19" t="s">
        <v>145</v>
      </c>
      <c r="BE344" s="192">
        <f t="shared" si="14"/>
        <v>0</v>
      </c>
      <c r="BF344" s="192">
        <f t="shared" si="15"/>
        <v>0</v>
      </c>
      <c r="BG344" s="192">
        <f t="shared" si="16"/>
        <v>0</v>
      </c>
      <c r="BH344" s="192">
        <f t="shared" si="17"/>
        <v>0</v>
      </c>
      <c r="BI344" s="192">
        <f t="shared" si="18"/>
        <v>0</v>
      </c>
      <c r="BJ344" s="19" t="s">
        <v>80</v>
      </c>
      <c r="BK344" s="192">
        <f t="shared" si="19"/>
        <v>0</v>
      </c>
      <c r="BL344" s="19" t="s">
        <v>153</v>
      </c>
      <c r="BM344" s="191" t="s">
        <v>2019</v>
      </c>
    </row>
    <row r="345" spans="1:65" s="2" customFormat="1" ht="14.45" customHeight="1">
      <c r="A345" s="36"/>
      <c r="B345" s="37"/>
      <c r="C345" s="180" t="s">
        <v>2020</v>
      </c>
      <c r="D345" s="180" t="s">
        <v>148</v>
      </c>
      <c r="E345" s="181" t="s">
        <v>2021</v>
      </c>
      <c r="F345" s="182" t="s">
        <v>2010</v>
      </c>
      <c r="G345" s="183" t="s">
        <v>1072</v>
      </c>
      <c r="H345" s="184">
        <v>40</v>
      </c>
      <c r="I345" s="185"/>
      <c r="J345" s="186">
        <f t="shared" si="10"/>
        <v>0</v>
      </c>
      <c r="K345" s="182" t="s">
        <v>21</v>
      </c>
      <c r="L345" s="41"/>
      <c r="M345" s="187" t="s">
        <v>21</v>
      </c>
      <c r="N345" s="188" t="s">
        <v>44</v>
      </c>
      <c r="O345" s="66"/>
      <c r="P345" s="189">
        <f t="shared" si="11"/>
        <v>0</v>
      </c>
      <c r="Q345" s="189">
        <v>0</v>
      </c>
      <c r="R345" s="189">
        <f t="shared" si="12"/>
        <v>0</v>
      </c>
      <c r="S345" s="189">
        <v>0</v>
      </c>
      <c r="T345" s="190">
        <f t="shared" si="13"/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91" t="s">
        <v>153</v>
      </c>
      <c r="AT345" s="191" t="s">
        <v>148</v>
      </c>
      <c r="AU345" s="191" t="s">
        <v>80</v>
      </c>
      <c r="AY345" s="19" t="s">
        <v>145</v>
      </c>
      <c r="BE345" s="192">
        <f t="shared" si="14"/>
        <v>0</v>
      </c>
      <c r="BF345" s="192">
        <f t="shared" si="15"/>
        <v>0</v>
      </c>
      <c r="BG345" s="192">
        <f t="shared" si="16"/>
        <v>0</v>
      </c>
      <c r="BH345" s="192">
        <f t="shared" si="17"/>
        <v>0</v>
      </c>
      <c r="BI345" s="192">
        <f t="shared" si="18"/>
        <v>0</v>
      </c>
      <c r="BJ345" s="19" t="s">
        <v>80</v>
      </c>
      <c r="BK345" s="192">
        <f t="shared" si="19"/>
        <v>0</v>
      </c>
      <c r="BL345" s="19" t="s">
        <v>153</v>
      </c>
      <c r="BM345" s="191" t="s">
        <v>2022</v>
      </c>
    </row>
    <row r="346" spans="1:65" s="2" customFormat="1" ht="14.45" customHeight="1">
      <c r="A346" s="36"/>
      <c r="B346" s="37"/>
      <c r="C346" s="180" t="s">
        <v>2023</v>
      </c>
      <c r="D346" s="180" t="s">
        <v>148</v>
      </c>
      <c r="E346" s="181" t="s">
        <v>2024</v>
      </c>
      <c r="F346" s="182" t="s">
        <v>2025</v>
      </c>
      <c r="G346" s="183" t="s">
        <v>1072</v>
      </c>
      <c r="H346" s="184">
        <v>27</v>
      </c>
      <c r="I346" s="185"/>
      <c r="J346" s="186">
        <f t="shared" si="10"/>
        <v>0</v>
      </c>
      <c r="K346" s="182" t="s">
        <v>21</v>
      </c>
      <c r="L346" s="41"/>
      <c r="M346" s="187" t="s">
        <v>21</v>
      </c>
      <c r="N346" s="188" t="s">
        <v>44</v>
      </c>
      <c r="O346" s="66"/>
      <c r="P346" s="189">
        <f t="shared" si="11"/>
        <v>0</v>
      </c>
      <c r="Q346" s="189">
        <v>0</v>
      </c>
      <c r="R346" s="189">
        <f t="shared" si="12"/>
        <v>0</v>
      </c>
      <c r="S346" s="189">
        <v>0</v>
      </c>
      <c r="T346" s="190">
        <f t="shared" si="13"/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91" t="s">
        <v>153</v>
      </c>
      <c r="AT346" s="191" t="s">
        <v>148</v>
      </c>
      <c r="AU346" s="191" t="s">
        <v>80</v>
      </c>
      <c r="AY346" s="19" t="s">
        <v>145</v>
      </c>
      <c r="BE346" s="192">
        <f t="shared" si="14"/>
        <v>0</v>
      </c>
      <c r="BF346" s="192">
        <f t="shared" si="15"/>
        <v>0</v>
      </c>
      <c r="BG346" s="192">
        <f t="shared" si="16"/>
        <v>0</v>
      </c>
      <c r="BH346" s="192">
        <f t="shared" si="17"/>
        <v>0</v>
      </c>
      <c r="BI346" s="192">
        <f t="shared" si="18"/>
        <v>0</v>
      </c>
      <c r="BJ346" s="19" t="s">
        <v>80</v>
      </c>
      <c r="BK346" s="192">
        <f t="shared" si="19"/>
        <v>0</v>
      </c>
      <c r="BL346" s="19" t="s">
        <v>153</v>
      </c>
      <c r="BM346" s="191" t="s">
        <v>2026</v>
      </c>
    </row>
    <row r="347" spans="1:65" s="2" customFormat="1" ht="14.45" customHeight="1">
      <c r="A347" s="36"/>
      <c r="B347" s="37"/>
      <c r="C347" s="180" t="s">
        <v>2027</v>
      </c>
      <c r="D347" s="180" t="s">
        <v>148</v>
      </c>
      <c r="E347" s="181" t="s">
        <v>2028</v>
      </c>
      <c r="F347" s="182" t="s">
        <v>2029</v>
      </c>
      <c r="G347" s="183" t="s">
        <v>1072</v>
      </c>
      <c r="H347" s="184">
        <v>3</v>
      </c>
      <c r="I347" s="185"/>
      <c r="J347" s="186">
        <f t="shared" si="10"/>
        <v>0</v>
      </c>
      <c r="K347" s="182" t="s">
        <v>21</v>
      </c>
      <c r="L347" s="41"/>
      <c r="M347" s="187" t="s">
        <v>21</v>
      </c>
      <c r="N347" s="188" t="s">
        <v>44</v>
      </c>
      <c r="O347" s="66"/>
      <c r="P347" s="189">
        <f t="shared" si="11"/>
        <v>0</v>
      </c>
      <c r="Q347" s="189">
        <v>0</v>
      </c>
      <c r="R347" s="189">
        <f t="shared" si="12"/>
        <v>0</v>
      </c>
      <c r="S347" s="189">
        <v>0</v>
      </c>
      <c r="T347" s="190">
        <f t="shared" si="13"/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1" t="s">
        <v>153</v>
      </c>
      <c r="AT347" s="191" t="s">
        <v>148</v>
      </c>
      <c r="AU347" s="191" t="s">
        <v>80</v>
      </c>
      <c r="AY347" s="19" t="s">
        <v>145</v>
      </c>
      <c r="BE347" s="192">
        <f t="shared" si="14"/>
        <v>0</v>
      </c>
      <c r="BF347" s="192">
        <f t="shared" si="15"/>
        <v>0</v>
      </c>
      <c r="BG347" s="192">
        <f t="shared" si="16"/>
        <v>0</v>
      </c>
      <c r="BH347" s="192">
        <f t="shared" si="17"/>
        <v>0</v>
      </c>
      <c r="BI347" s="192">
        <f t="shared" si="18"/>
        <v>0</v>
      </c>
      <c r="BJ347" s="19" t="s">
        <v>80</v>
      </c>
      <c r="BK347" s="192">
        <f t="shared" si="19"/>
        <v>0</v>
      </c>
      <c r="BL347" s="19" t="s">
        <v>153</v>
      </c>
      <c r="BM347" s="191" t="s">
        <v>2030</v>
      </c>
    </row>
    <row r="348" spans="1:65" s="2" customFormat="1" ht="14.45" customHeight="1">
      <c r="A348" s="36"/>
      <c r="B348" s="37"/>
      <c r="C348" s="180" t="s">
        <v>2031</v>
      </c>
      <c r="D348" s="180" t="s">
        <v>148</v>
      </c>
      <c r="E348" s="181" t="s">
        <v>2032</v>
      </c>
      <c r="F348" s="182" t="s">
        <v>2029</v>
      </c>
      <c r="G348" s="183" t="s">
        <v>1072</v>
      </c>
      <c r="H348" s="184">
        <v>131</v>
      </c>
      <c r="I348" s="185"/>
      <c r="J348" s="186">
        <f t="shared" si="10"/>
        <v>0</v>
      </c>
      <c r="K348" s="182" t="s">
        <v>21</v>
      </c>
      <c r="L348" s="41"/>
      <c r="M348" s="187" t="s">
        <v>21</v>
      </c>
      <c r="N348" s="188" t="s">
        <v>44</v>
      </c>
      <c r="O348" s="66"/>
      <c r="P348" s="189">
        <f t="shared" si="11"/>
        <v>0</v>
      </c>
      <c r="Q348" s="189">
        <v>0</v>
      </c>
      <c r="R348" s="189">
        <f t="shared" si="12"/>
        <v>0</v>
      </c>
      <c r="S348" s="189">
        <v>0</v>
      </c>
      <c r="T348" s="190">
        <f t="shared" si="13"/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1" t="s">
        <v>153</v>
      </c>
      <c r="AT348" s="191" t="s">
        <v>148</v>
      </c>
      <c r="AU348" s="191" t="s">
        <v>80</v>
      </c>
      <c r="AY348" s="19" t="s">
        <v>145</v>
      </c>
      <c r="BE348" s="192">
        <f t="shared" si="14"/>
        <v>0</v>
      </c>
      <c r="BF348" s="192">
        <f t="shared" si="15"/>
        <v>0</v>
      </c>
      <c r="BG348" s="192">
        <f t="shared" si="16"/>
        <v>0</v>
      </c>
      <c r="BH348" s="192">
        <f t="shared" si="17"/>
        <v>0</v>
      </c>
      <c r="BI348" s="192">
        <f t="shared" si="18"/>
        <v>0</v>
      </c>
      <c r="BJ348" s="19" t="s">
        <v>80</v>
      </c>
      <c r="BK348" s="192">
        <f t="shared" si="19"/>
        <v>0</v>
      </c>
      <c r="BL348" s="19" t="s">
        <v>153</v>
      </c>
      <c r="BM348" s="191" t="s">
        <v>2033</v>
      </c>
    </row>
    <row r="349" spans="1:65" s="2" customFormat="1" ht="14.45" customHeight="1">
      <c r="A349" s="36"/>
      <c r="B349" s="37"/>
      <c r="C349" s="180" t="s">
        <v>2034</v>
      </c>
      <c r="D349" s="180" t="s">
        <v>148</v>
      </c>
      <c r="E349" s="181" t="s">
        <v>2035</v>
      </c>
      <c r="F349" s="182" t="s">
        <v>2036</v>
      </c>
      <c r="G349" s="183" t="s">
        <v>1072</v>
      </c>
      <c r="H349" s="184">
        <v>34</v>
      </c>
      <c r="I349" s="185"/>
      <c r="J349" s="186">
        <f t="shared" si="10"/>
        <v>0</v>
      </c>
      <c r="K349" s="182" t="s">
        <v>21</v>
      </c>
      <c r="L349" s="41"/>
      <c r="M349" s="187" t="s">
        <v>21</v>
      </c>
      <c r="N349" s="188" t="s">
        <v>44</v>
      </c>
      <c r="O349" s="66"/>
      <c r="P349" s="189">
        <f t="shared" si="11"/>
        <v>0</v>
      </c>
      <c r="Q349" s="189">
        <v>0</v>
      </c>
      <c r="R349" s="189">
        <f t="shared" si="12"/>
        <v>0</v>
      </c>
      <c r="S349" s="189">
        <v>0</v>
      </c>
      <c r="T349" s="190">
        <f t="shared" si="13"/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1" t="s">
        <v>153</v>
      </c>
      <c r="AT349" s="191" t="s">
        <v>148</v>
      </c>
      <c r="AU349" s="191" t="s">
        <v>80</v>
      </c>
      <c r="AY349" s="19" t="s">
        <v>145</v>
      </c>
      <c r="BE349" s="192">
        <f t="shared" si="14"/>
        <v>0</v>
      </c>
      <c r="BF349" s="192">
        <f t="shared" si="15"/>
        <v>0</v>
      </c>
      <c r="BG349" s="192">
        <f t="shared" si="16"/>
        <v>0</v>
      </c>
      <c r="BH349" s="192">
        <f t="shared" si="17"/>
        <v>0</v>
      </c>
      <c r="BI349" s="192">
        <f t="shared" si="18"/>
        <v>0</v>
      </c>
      <c r="BJ349" s="19" t="s">
        <v>80</v>
      </c>
      <c r="BK349" s="192">
        <f t="shared" si="19"/>
        <v>0</v>
      </c>
      <c r="BL349" s="19" t="s">
        <v>153</v>
      </c>
      <c r="BM349" s="191" t="s">
        <v>2037</v>
      </c>
    </row>
    <row r="350" spans="1:65" s="2" customFormat="1" ht="14.45" customHeight="1">
      <c r="A350" s="36"/>
      <c r="B350" s="37"/>
      <c r="C350" s="180" t="s">
        <v>2038</v>
      </c>
      <c r="D350" s="180" t="s">
        <v>148</v>
      </c>
      <c r="E350" s="181" t="s">
        <v>2039</v>
      </c>
      <c r="F350" s="182" t="s">
        <v>2040</v>
      </c>
      <c r="G350" s="183" t="s">
        <v>272</v>
      </c>
      <c r="H350" s="184">
        <v>220</v>
      </c>
      <c r="I350" s="185"/>
      <c r="J350" s="186">
        <f t="shared" si="10"/>
        <v>0</v>
      </c>
      <c r="K350" s="182" t="s">
        <v>21</v>
      </c>
      <c r="L350" s="41"/>
      <c r="M350" s="187" t="s">
        <v>21</v>
      </c>
      <c r="N350" s="188" t="s">
        <v>44</v>
      </c>
      <c r="O350" s="66"/>
      <c r="P350" s="189">
        <f t="shared" si="11"/>
        <v>0</v>
      </c>
      <c r="Q350" s="189">
        <v>0</v>
      </c>
      <c r="R350" s="189">
        <f t="shared" si="12"/>
        <v>0</v>
      </c>
      <c r="S350" s="189">
        <v>0</v>
      </c>
      <c r="T350" s="190">
        <f t="shared" si="13"/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91" t="s">
        <v>153</v>
      </c>
      <c r="AT350" s="191" t="s">
        <v>148</v>
      </c>
      <c r="AU350" s="191" t="s">
        <v>80</v>
      </c>
      <c r="AY350" s="19" t="s">
        <v>145</v>
      </c>
      <c r="BE350" s="192">
        <f t="shared" si="14"/>
        <v>0</v>
      </c>
      <c r="BF350" s="192">
        <f t="shared" si="15"/>
        <v>0</v>
      </c>
      <c r="BG350" s="192">
        <f t="shared" si="16"/>
        <v>0</v>
      </c>
      <c r="BH350" s="192">
        <f t="shared" si="17"/>
        <v>0</v>
      </c>
      <c r="BI350" s="192">
        <f t="shared" si="18"/>
        <v>0</v>
      </c>
      <c r="BJ350" s="19" t="s">
        <v>80</v>
      </c>
      <c r="BK350" s="192">
        <f t="shared" si="19"/>
        <v>0</v>
      </c>
      <c r="BL350" s="19" t="s">
        <v>153</v>
      </c>
      <c r="BM350" s="191" t="s">
        <v>2041</v>
      </c>
    </row>
    <row r="351" spans="1:65" s="2" customFormat="1" ht="14.45" customHeight="1">
      <c r="A351" s="36"/>
      <c r="B351" s="37"/>
      <c r="C351" s="180" t="s">
        <v>2042</v>
      </c>
      <c r="D351" s="180" t="s">
        <v>148</v>
      </c>
      <c r="E351" s="181" t="s">
        <v>2043</v>
      </c>
      <c r="F351" s="182" t="s">
        <v>2044</v>
      </c>
      <c r="G351" s="183" t="s">
        <v>272</v>
      </c>
      <c r="H351" s="184">
        <v>900</v>
      </c>
      <c r="I351" s="185"/>
      <c r="J351" s="186">
        <f t="shared" si="10"/>
        <v>0</v>
      </c>
      <c r="K351" s="182" t="s">
        <v>21</v>
      </c>
      <c r="L351" s="41"/>
      <c r="M351" s="187" t="s">
        <v>21</v>
      </c>
      <c r="N351" s="188" t="s">
        <v>44</v>
      </c>
      <c r="O351" s="66"/>
      <c r="P351" s="189">
        <f t="shared" si="11"/>
        <v>0</v>
      </c>
      <c r="Q351" s="189">
        <v>0</v>
      </c>
      <c r="R351" s="189">
        <f t="shared" si="12"/>
        <v>0</v>
      </c>
      <c r="S351" s="189">
        <v>0</v>
      </c>
      <c r="T351" s="190">
        <f t="shared" si="13"/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1" t="s">
        <v>153</v>
      </c>
      <c r="AT351" s="191" t="s">
        <v>148</v>
      </c>
      <c r="AU351" s="191" t="s">
        <v>80</v>
      </c>
      <c r="AY351" s="19" t="s">
        <v>145</v>
      </c>
      <c r="BE351" s="192">
        <f t="shared" si="14"/>
        <v>0</v>
      </c>
      <c r="BF351" s="192">
        <f t="shared" si="15"/>
        <v>0</v>
      </c>
      <c r="BG351" s="192">
        <f t="shared" si="16"/>
        <v>0</v>
      </c>
      <c r="BH351" s="192">
        <f t="shared" si="17"/>
        <v>0</v>
      </c>
      <c r="BI351" s="192">
        <f t="shared" si="18"/>
        <v>0</v>
      </c>
      <c r="BJ351" s="19" t="s">
        <v>80</v>
      </c>
      <c r="BK351" s="192">
        <f t="shared" si="19"/>
        <v>0</v>
      </c>
      <c r="BL351" s="19" t="s">
        <v>153</v>
      </c>
      <c r="BM351" s="191" t="s">
        <v>2045</v>
      </c>
    </row>
    <row r="352" spans="1:65" s="2" customFormat="1" ht="14.45" customHeight="1">
      <c r="A352" s="36"/>
      <c r="B352" s="37"/>
      <c r="C352" s="180" t="s">
        <v>2046</v>
      </c>
      <c r="D352" s="180" t="s">
        <v>148</v>
      </c>
      <c r="E352" s="181" t="s">
        <v>2047</v>
      </c>
      <c r="F352" s="182" t="s">
        <v>2048</v>
      </c>
      <c r="G352" s="183" t="s">
        <v>1072</v>
      </c>
      <c r="H352" s="184">
        <v>14</v>
      </c>
      <c r="I352" s="185"/>
      <c r="J352" s="186">
        <f t="shared" si="10"/>
        <v>0</v>
      </c>
      <c r="K352" s="182" t="s">
        <v>21</v>
      </c>
      <c r="L352" s="41"/>
      <c r="M352" s="187" t="s">
        <v>21</v>
      </c>
      <c r="N352" s="188" t="s">
        <v>44</v>
      </c>
      <c r="O352" s="66"/>
      <c r="P352" s="189">
        <f t="shared" si="11"/>
        <v>0</v>
      </c>
      <c r="Q352" s="189">
        <v>0</v>
      </c>
      <c r="R352" s="189">
        <f t="shared" si="12"/>
        <v>0</v>
      </c>
      <c r="S352" s="189">
        <v>0</v>
      </c>
      <c r="T352" s="190">
        <f t="shared" si="13"/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1" t="s">
        <v>153</v>
      </c>
      <c r="AT352" s="191" t="s">
        <v>148</v>
      </c>
      <c r="AU352" s="191" t="s">
        <v>80</v>
      </c>
      <c r="AY352" s="19" t="s">
        <v>145</v>
      </c>
      <c r="BE352" s="192">
        <f t="shared" si="14"/>
        <v>0</v>
      </c>
      <c r="BF352" s="192">
        <f t="shared" si="15"/>
        <v>0</v>
      </c>
      <c r="BG352" s="192">
        <f t="shared" si="16"/>
        <v>0</v>
      </c>
      <c r="BH352" s="192">
        <f t="shared" si="17"/>
        <v>0</v>
      </c>
      <c r="BI352" s="192">
        <f t="shared" si="18"/>
        <v>0</v>
      </c>
      <c r="BJ352" s="19" t="s">
        <v>80</v>
      </c>
      <c r="BK352" s="192">
        <f t="shared" si="19"/>
        <v>0</v>
      </c>
      <c r="BL352" s="19" t="s">
        <v>153</v>
      </c>
      <c r="BM352" s="191" t="s">
        <v>2049</v>
      </c>
    </row>
    <row r="353" spans="1:65" s="2" customFormat="1" ht="14.45" customHeight="1">
      <c r="A353" s="36"/>
      <c r="B353" s="37"/>
      <c r="C353" s="180" t="s">
        <v>2050</v>
      </c>
      <c r="D353" s="180" t="s">
        <v>148</v>
      </c>
      <c r="E353" s="181" t="s">
        <v>2051</v>
      </c>
      <c r="F353" s="182" t="s">
        <v>2052</v>
      </c>
      <c r="G353" s="183" t="s">
        <v>1072</v>
      </c>
      <c r="H353" s="184">
        <v>11</v>
      </c>
      <c r="I353" s="185"/>
      <c r="J353" s="186">
        <f t="shared" si="10"/>
        <v>0</v>
      </c>
      <c r="K353" s="182" t="s">
        <v>21</v>
      </c>
      <c r="L353" s="41"/>
      <c r="M353" s="187" t="s">
        <v>21</v>
      </c>
      <c r="N353" s="188" t="s">
        <v>44</v>
      </c>
      <c r="O353" s="66"/>
      <c r="P353" s="189">
        <f t="shared" si="11"/>
        <v>0</v>
      </c>
      <c r="Q353" s="189">
        <v>0</v>
      </c>
      <c r="R353" s="189">
        <f t="shared" si="12"/>
        <v>0</v>
      </c>
      <c r="S353" s="189">
        <v>0</v>
      </c>
      <c r="T353" s="190">
        <f t="shared" si="13"/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91" t="s">
        <v>153</v>
      </c>
      <c r="AT353" s="191" t="s">
        <v>148</v>
      </c>
      <c r="AU353" s="191" t="s">
        <v>80</v>
      </c>
      <c r="AY353" s="19" t="s">
        <v>145</v>
      </c>
      <c r="BE353" s="192">
        <f t="shared" si="14"/>
        <v>0</v>
      </c>
      <c r="BF353" s="192">
        <f t="shared" si="15"/>
        <v>0</v>
      </c>
      <c r="BG353" s="192">
        <f t="shared" si="16"/>
        <v>0</v>
      </c>
      <c r="BH353" s="192">
        <f t="shared" si="17"/>
        <v>0</v>
      </c>
      <c r="BI353" s="192">
        <f t="shared" si="18"/>
        <v>0</v>
      </c>
      <c r="BJ353" s="19" t="s">
        <v>80</v>
      </c>
      <c r="BK353" s="192">
        <f t="shared" si="19"/>
        <v>0</v>
      </c>
      <c r="BL353" s="19" t="s">
        <v>153</v>
      </c>
      <c r="BM353" s="191" t="s">
        <v>2053</v>
      </c>
    </row>
    <row r="354" spans="1:65" s="2" customFormat="1" ht="14.45" customHeight="1">
      <c r="A354" s="36"/>
      <c r="B354" s="37"/>
      <c r="C354" s="180" t="s">
        <v>2054</v>
      </c>
      <c r="D354" s="180" t="s">
        <v>148</v>
      </c>
      <c r="E354" s="181" t="s">
        <v>2051</v>
      </c>
      <c r="F354" s="182" t="s">
        <v>2052</v>
      </c>
      <c r="G354" s="183" t="s">
        <v>1072</v>
      </c>
      <c r="H354" s="184">
        <v>300</v>
      </c>
      <c r="I354" s="185"/>
      <c r="J354" s="186">
        <f t="shared" si="10"/>
        <v>0</v>
      </c>
      <c r="K354" s="182" t="s">
        <v>21</v>
      </c>
      <c r="L354" s="41"/>
      <c r="M354" s="187" t="s">
        <v>21</v>
      </c>
      <c r="N354" s="188" t="s">
        <v>44</v>
      </c>
      <c r="O354" s="66"/>
      <c r="P354" s="189">
        <f t="shared" si="11"/>
        <v>0</v>
      </c>
      <c r="Q354" s="189">
        <v>0</v>
      </c>
      <c r="R354" s="189">
        <f t="shared" si="12"/>
        <v>0</v>
      </c>
      <c r="S354" s="189">
        <v>0</v>
      </c>
      <c r="T354" s="190">
        <f t="shared" si="13"/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91" t="s">
        <v>153</v>
      </c>
      <c r="AT354" s="191" t="s">
        <v>148</v>
      </c>
      <c r="AU354" s="191" t="s">
        <v>80</v>
      </c>
      <c r="AY354" s="19" t="s">
        <v>145</v>
      </c>
      <c r="BE354" s="192">
        <f t="shared" si="14"/>
        <v>0</v>
      </c>
      <c r="BF354" s="192">
        <f t="shared" si="15"/>
        <v>0</v>
      </c>
      <c r="BG354" s="192">
        <f t="shared" si="16"/>
        <v>0</v>
      </c>
      <c r="BH354" s="192">
        <f t="shared" si="17"/>
        <v>0</v>
      </c>
      <c r="BI354" s="192">
        <f t="shared" si="18"/>
        <v>0</v>
      </c>
      <c r="BJ354" s="19" t="s">
        <v>80</v>
      </c>
      <c r="BK354" s="192">
        <f t="shared" si="19"/>
        <v>0</v>
      </c>
      <c r="BL354" s="19" t="s">
        <v>153</v>
      </c>
      <c r="BM354" s="191" t="s">
        <v>2055</v>
      </c>
    </row>
    <row r="355" spans="1:65" s="2" customFormat="1" ht="14.45" customHeight="1">
      <c r="A355" s="36"/>
      <c r="B355" s="37"/>
      <c r="C355" s="180" t="s">
        <v>2056</v>
      </c>
      <c r="D355" s="180" t="s">
        <v>148</v>
      </c>
      <c r="E355" s="181" t="s">
        <v>2057</v>
      </c>
      <c r="F355" s="182" t="s">
        <v>2058</v>
      </c>
      <c r="G355" s="183" t="s">
        <v>1072</v>
      </c>
      <c r="H355" s="184">
        <v>11</v>
      </c>
      <c r="I355" s="185"/>
      <c r="J355" s="186">
        <f t="shared" si="10"/>
        <v>0</v>
      </c>
      <c r="K355" s="182" t="s">
        <v>21</v>
      </c>
      <c r="L355" s="41"/>
      <c r="M355" s="187" t="s">
        <v>21</v>
      </c>
      <c r="N355" s="188" t="s">
        <v>44</v>
      </c>
      <c r="O355" s="66"/>
      <c r="P355" s="189">
        <f t="shared" si="11"/>
        <v>0</v>
      </c>
      <c r="Q355" s="189">
        <v>0</v>
      </c>
      <c r="R355" s="189">
        <f t="shared" si="12"/>
        <v>0</v>
      </c>
      <c r="S355" s="189">
        <v>0</v>
      </c>
      <c r="T355" s="190">
        <f t="shared" si="13"/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1" t="s">
        <v>153</v>
      </c>
      <c r="AT355" s="191" t="s">
        <v>148</v>
      </c>
      <c r="AU355" s="191" t="s">
        <v>80</v>
      </c>
      <c r="AY355" s="19" t="s">
        <v>145</v>
      </c>
      <c r="BE355" s="192">
        <f t="shared" si="14"/>
        <v>0</v>
      </c>
      <c r="BF355" s="192">
        <f t="shared" si="15"/>
        <v>0</v>
      </c>
      <c r="BG355" s="192">
        <f t="shared" si="16"/>
        <v>0</v>
      </c>
      <c r="BH355" s="192">
        <f t="shared" si="17"/>
        <v>0</v>
      </c>
      <c r="BI355" s="192">
        <f t="shared" si="18"/>
        <v>0</v>
      </c>
      <c r="BJ355" s="19" t="s">
        <v>80</v>
      </c>
      <c r="BK355" s="192">
        <f t="shared" si="19"/>
        <v>0</v>
      </c>
      <c r="BL355" s="19" t="s">
        <v>153</v>
      </c>
      <c r="BM355" s="191" t="s">
        <v>2059</v>
      </c>
    </row>
    <row r="356" spans="1:65" s="2" customFormat="1" ht="14.45" customHeight="1">
      <c r="A356" s="36"/>
      <c r="B356" s="37"/>
      <c r="C356" s="180" t="s">
        <v>2060</v>
      </c>
      <c r="D356" s="180" t="s">
        <v>148</v>
      </c>
      <c r="E356" s="181" t="s">
        <v>2061</v>
      </c>
      <c r="F356" s="182" t="s">
        <v>2062</v>
      </c>
      <c r="G356" s="183" t="s">
        <v>1072</v>
      </c>
      <c r="H356" s="184">
        <v>11</v>
      </c>
      <c r="I356" s="185"/>
      <c r="J356" s="186">
        <f t="shared" si="10"/>
        <v>0</v>
      </c>
      <c r="K356" s="182" t="s">
        <v>21</v>
      </c>
      <c r="L356" s="41"/>
      <c r="M356" s="187" t="s">
        <v>21</v>
      </c>
      <c r="N356" s="188" t="s">
        <v>44</v>
      </c>
      <c r="O356" s="66"/>
      <c r="P356" s="189">
        <f t="shared" si="11"/>
        <v>0</v>
      </c>
      <c r="Q356" s="189">
        <v>0</v>
      </c>
      <c r="R356" s="189">
        <f t="shared" si="12"/>
        <v>0</v>
      </c>
      <c r="S356" s="189">
        <v>0</v>
      </c>
      <c r="T356" s="190">
        <f t="shared" si="13"/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91" t="s">
        <v>153</v>
      </c>
      <c r="AT356" s="191" t="s">
        <v>148</v>
      </c>
      <c r="AU356" s="191" t="s">
        <v>80</v>
      </c>
      <c r="AY356" s="19" t="s">
        <v>145</v>
      </c>
      <c r="BE356" s="192">
        <f t="shared" si="14"/>
        <v>0</v>
      </c>
      <c r="BF356" s="192">
        <f t="shared" si="15"/>
        <v>0</v>
      </c>
      <c r="BG356" s="192">
        <f t="shared" si="16"/>
        <v>0</v>
      </c>
      <c r="BH356" s="192">
        <f t="shared" si="17"/>
        <v>0</v>
      </c>
      <c r="BI356" s="192">
        <f t="shared" si="18"/>
        <v>0</v>
      </c>
      <c r="BJ356" s="19" t="s">
        <v>80</v>
      </c>
      <c r="BK356" s="192">
        <f t="shared" si="19"/>
        <v>0</v>
      </c>
      <c r="BL356" s="19" t="s">
        <v>153</v>
      </c>
      <c r="BM356" s="191" t="s">
        <v>2063</v>
      </c>
    </row>
    <row r="357" spans="1:65" s="2" customFormat="1" ht="14.45" customHeight="1">
      <c r="A357" s="36"/>
      <c r="B357" s="37"/>
      <c r="C357" s="180" t="s">
        <v>2064</v>
      </c>
      <c r="D357" s="180" t="s">
        <v>148</v>
      </c>
      <c r="E357" s="181" t="s">
        <v>2065</v>
      </c>
      <c r="F357" s="182" t="s">
        <v>2066</v>
      </c>
      <c r="G357" s="183" t="s">
        <v>1072</v>
      </c>
      <c r="H357" s="184">
        <v>11</v>
      </c>
      <c r="I357" s="185"/>
      <c r="J357" s="186">
        <f t="shared" si="10"/>
        <v>0</v>
      </c>
      <c r="K357" s="182" t="s">
        <v>21</v>
      </c>
      <c r="L357" s="41"/>
      <c r="M357" s="187" t="s">
        <v>21</v>
      </c>
      <c r="N357" s="188" t="s">
        <v>44</v>
      </c>
      <c r="O357" s="66"/>
      <c r="P357" s="189">
        <f t="shared" si="11"/>
        <v>0</v>
      </c>
      <c r="Q357" s="189">
        <v>0</v>
      </c>
      <c r="R357" s="189">
        <f t="shared" si="12"/>
        <v>0</v>
      </c>
      <c r="S357" s="189">
        <v>0</v>
      </c>
      <c r="T357" s="190">
        <f t="shared" si="13"/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1" t="s">
        <v>153</v>
      </c>
      <c r="AT357" s="191" t="s">
        <v>148</v>
      </c>
      <c r="AU357" s="191" t="s">
        <v>80</v>
      </c>
      <c r="AY357" s="19" t="s">
        <v>145</v>
      </c>
      <c r="BE357" s="192">
        <f t="shared" si="14"/>
        <v>0</v>
      </c>
      <c r="BF357" s="192">
        <f t="shared" si="15"/>
        <v>0</v>
      </c>
      <c r="BG357" s="192">
        <f t="shared" si="16"/>
        <v>0</v>
      </c>
      <c r="BH357" s="192">
        <f t="shared" si="17"/>
        <v>0</v>
      </c>
      <c r="BI357" s="192">
        <f t="shared" si="18"/>
        <v>0</v>
      </c>
      <c r="BJ357" s="19" t="s">
        <v>80</v>
      </c>
      <c r="BK357" s="192">
        <f t="shared" si="19"/>
        <v>0</v>
      </c>
      <c r="BL357" s="19" t="s">
        <v>153</v>
      </c>
      <c r="BM357" s="191" t="s">
        <v>2067</v>
      </c>
    </row>
    <row r="358" spans="1:65" s="2" customFormat="1" ht="14.45" customHeight="1">
      <c r="A358" s="36"/>
      <c r="B358" s="37"/>
      <c r="C358" s="180" t="s">
        <v>2068</v>
      </c>
      <c r="D358" s="180" t="s">
        <v>148</v>
      </c>
      <c r="E358" s="181" t="s">
        <v>2069</v>
      </c>
      <c r="F358" s="182" t="s">
        <v>2070</v>
      </c>
      <c r="G358" s="183" t="s">
        <v>1072</v>
      </c>
      <c r="H358" s="184">
        <v>33</v>
      </c>
      <c r="I358" s="185"/>
      <c r="J358" s="186">
        <f t="shared" si="10"/>
        <v>0</v>
      </c>
      <c r="K358" s="182" t="s">
        <v>21</v>
      </c>
      <c r="L358" s="41"/>
      <c r="M358" s="187" t="s">
        <v>21</v>
      </c>
      <c r="N358" s="188" t="s">
        <v>44</v>
      </c>
      <c r="O358" s="66"/>
      <c r="P358" s="189">
        <f t="shared" si="11"/>
        <v>0</v>
      </c>
      <c r="Q358" s="189">
        <v>0</v>
      </c>
      <c r="R358" s="189">
        <f t="shared" si="12"/>
        <v>0</v>
      </c>
      <c r="S358" s="189">
        <v>0</v>
      </c>
      <c r="T358" s="190">
        <f t="shared" si="13"/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91" t="s">
        <v>153</v>
      </c>
      <c r="AT358" s="191" t="s">
        <v>148</v>
      </c>
      <c r="AU358" s="191" t="s">
        <v>80</v>
      </c>
      <c r="AY358" s="19" t="s">
        <v>145</v>
      </c>
      <c r="BE358" s="192">
        <f t="shared" si="14"/>
        <v>0</v>
      </c>
      <c r="BF358" s="192">
        <f t="shared" si="15"/>
        <v>0</v>
      </c>
      <c r="BG358" s="192">
        <f t="shared" si="16"/>
        <v>0</v>
      </c>
      <c r="BH358" s="192">
        <f t="shared" si="17"/>
        <v>0</v>
      </c>
      <c r="BI358" s="192">
        <f t="shared" si="18"/>
        <v>0</v>
      </c>
      <c r="BJ358" s="19" t="s">
        <v>80</v>
      </c>
      <c r="BK358" s="192">
        <f t="shared" si="19"/>
        <v>0</v>
      </c>
      <c r="BL358" s="19" t="s">
        <v>153</v>
      </c>
      <c r="BM358" s="191" t="s">
        <v>2071</v>
      </c>
    </row>
    <row r="359" spans="1:47" s="2" customFormat="1" ht="19.5">
      <c r="A359" s="36"/>
      <c r="B359" s="37"/>
      <c r="C359" s="38"/>
      <c r="D359" s="195" t="s">
        <v>693</v>
      </c>
      <c r="E359" s="38"/>
      <c r="F359" s="250" t="s">
        <v>1185</v>
      </c>
      <c r="G359" s="38"/>
      <c r="H359" s="38"/>
      <c r="I359" s="251"/>
      <c r="J359" s="38"/>
      <c r="K359" s="38"/>
      <c r="L359" s="41"/>
      <c r="M359" s="252"/>
      <c r="N359" s="253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693</v>
      </c>
      <c r="AU359" s="19" t="s">
        <v>80</v>
      </c>
    </row>
    <row r="360" spans="1:65" s="2" customFormat="1" ht="14.45" customHeight="1">
      <c r="A360" s="36"/>
      <c r="B360" s="37"/>
      <c r="C360" s="180" t="s">
        <v>2072</v>
      </c>
      <c r="D360" s="180" t="s">
        <v>148</v>
      </c>
      <c r="E360" s="181" t="s">
        <v>2073</v>
      </c>
      <c r="F360" s="182" t="s">
        <v>2074</v>
      </c>
      <c r="G360" s="183" t="s">
        <v>272</v>
      </c>
      <c r="H360" s="184">
        <v>11</v>
      </c>
      <c r="I360" s="185"/>
      <c r="J360" s="186">
        <f>ROUND(I360*H360,2)</f>
        <v>0</v>
      </c>
      <c r="K360" s="182" t="s">
        <v>21</v>
      </c>
      <c r="L360" s="41"/>
      <c r="M360" s="187" t="s">
        <v>21</v>
      </c>
      <c r="N360" s="188" t="s">
        <v>44</v>
      </c>
      <c r="O360" s="66"/>
      <c r="P360" s="189">
        <f>O360*H360</f>
        <v>0</v>
      </c>
      <c r="Q360" s="189">
        <v>0</v>
      </c>
      <c r="R360" s="189">
        <f>Q360*H360</f>
        <v>0</v>
      </c>
      <c r="S360" s="189">
        <v>0</v>
      </c>
      <c r="T360" s="190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91" t="s">
        <v>153</v>
      </c>
      <c r="AT360" s="191" t="s">
        <v>148</v>
      </c>
      <c r="AU360" s="191" t="s">
        <v>80</v>
      </c>
      <c r="AY360" s="19" t="s">
        <v>145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19" t="s">
        <v>80</v>
      </c>
      <c r="BK360" s="192">
        <f>ROUND(I360*H360,2)</f>
        <v>0</v>
      </c>
      <c r="BL360" s="19" t="s">
        <v>153</v>
      </c>
      <c r="BM360" s="191" t="s">
        <v>2075</v>
      </c>
    </row>
    <row r="361" spans="1:65" s="2" customFormat="1" ht="14.45" customHeight="1">
      <c r="A361" s="36"/>
      <c r="B361" s="37"/>
      <c r="C361" s="180" t="s">
        <v>2076</v>
      </c>
      <c r="D361" s="180" t="s">
        <v>148</v>
      </c>
      <c r="E361" s="181" t="s">
        <v>2077</v>
      </c>
      <c r="F361" s="182" t="s">
        <v>2078</v>
      </c>
      <c r="G361" s="183" t="s">
        <v>272</v>
      </c>
      <c r="H361" s="184">
        <v>2500</v>
      </c>
      <c r="I361" s="185"/>
      <c r="J361" s="186">
        <f>ROUND(I361*H361,2)</f>
        <v>0</v>
      </c>
      <c r="K361" s="182" t="s">
        <v>21</v>
      </c>
      <c r="L361" s="41"/>
      <c r="M361" s="187" t="s">
        <v>21</v>
      </c>
      <c r="N361" s="188" t="s">
        <v>44</v>
      </c>
      <c r="O361" s="66"/>
      <c r="P361" s="189">
        <f>O361*H361</f>
        <v>0</v>
      </c>
      <c r="Q361" s="189">
        <v>0</v>
      </c>
      <c r="R361" s="189">
        <f>Q361*H361</f>
        <v>0</v>
      </c>
      <c r="S361" s="189">
        <v>0</v>
      </c>
      <c r="T361" s="190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1" t="s">
        <v>153</v>
      </c>
      <c r="AT361" s="191" t="s">
        <v>148</v>
      </c>
      <c r="AU361" s="191" t="s">
        <v>80</v>
      </c>
      <c r="AY361" s="19" t="s">
        <v>145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9" t="s">
        <v>80</v>
      </c>
      <c r="BK361" s="192">
        <f>ROUND(I361*H361,2)</f>
        <v>0</v>
      </c>
      <c r="BL361" s="19" t="s">
        <v>153</v>
      </c>
      <c r="BM361" s="191" t="s">
        <v>2079</v>
      </c>
    </row>
    <row r="362" spans="1:47" s="2" customFormat="1" ht="19.5">
      <c r="A362" s="36"/>
      <c r="B362" s="37"/>
      <c r="C362" s="38"/>
      <c r="D362" s="195" t="s">
        <v>693</v>
      </c>
      <c r="E362" s="38"/>
      <c r="F362" s="250" t="s">
        <v>1185</v>
      </c>
      <c r="G362" s="38"/>
      <c r="H362" s="38"/>
      <c r="I362" s="251"/>
      <c r="J362" s="38"/>
      <c r="K362" s="38"/>
      <c r="L362" s="41"/>
      <c r="M362" s="252"/>
      <c r="N362" s="253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693</v>
      </c>
      <c r="AU362" s="19" t="s">
        <v>80</v>
      </c>
    </row>
    <row r="363" spans="1:65" s="2" customFormat="1" ht="14.45" customHeight="1">
      <c r="A363" s="36"/>
      <c r="B363" s="37"/>
      <c r="C363" s="180" t="s">
        <v>2080</v>
      </c>
      <c r="D363" s="180" t="s">
        <v>148</v>
      </c>
      <c r="E363" s="181" t="s">
        <v>2077</v>
      </c>
      <c r="F363" s="182" t="s">
        <v>2078</v>
      </c>
      <c r="G363" s="183" t="s">
        <v>272</v>
      </c>
      <c r="H363" s="184">
        <v>700</v>
      </c>
      <c r="I363" s="185"/>
      <c r="J363" s="186">
        <f>ROUND(I363*H363,2)</f>
        <v>0</v>
      </c>
      <c r="K363" s="182" t="s">
        <v>21</v>
      </c>
      <c r="L363" s="41"/>
      <c r="M363" s="187" t="s">
        <v>21</v>
      </c>
      <c r="N363" s="188" t="s">
        <v>44</v>
      </c>
      <c r="O363" s="66"/>
      <c r="P363" s="189">
        <f>O363*H363</f>
        <v>0</v>
      </c>
      <c r="Q363" s="189">
        <v>0</v>
      </c>
      <c r="R363" s="189">
        <f>Q363*H363</f>
        <v>0</v>
      </c>
      <c r="S363" s="189">
        <v>0</v>
      </c>
      <c r="T363" s="190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91" t="s">
        <v>153</v>
      </c>
      <c r="AT363" s="191" t="s">
        <v>148</v>
      </c>
      <c r="AU363" s="191" t="s">
        <v>80</v>
      </c>
      <c r="AY363" s="19" t="s">
        <v>145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9" t="s">
        <v>80</v>
      </c>
      <c r="BK363" s="192">
        <f>ROUND(I363*H363,2)</f>
        <v>0</v>
      </c>
      <c r="BL363" s="19" t="s">
        <v>153</v>
      </c>
      <c r="BM363" s="191" t="s">
        <v>2081</v>
      </c>
    </row>
    <row r="364" spans="1:47" s="2" customFormat="1" ht="19.5">
      <c r="A364" s="36"/>
      <c r="B364" s="37"/>
      <c r="C364" s="38"/>
      <c r="D364" s="195" t="s">
        <v>693</v>
      </c>
      <c r="E364" s="38"/>
      <c r="F364" s="250" t="s">
        <v>1185</v>
      </c>
      <c r="G364" s="38"/>
      <c r="H364" s="38"/>
      <c r="I364" s="251"/>
      <c r="J364" s="38"/>
      <c r="K364" s="38"/>
      <c r="L364" s="41"/>
      <c r="M364" s="252"/>
      <c r="N364" s="253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693</v>
      </c>
      <c r="AU364" s="19" t="s">
        <v>80</v>
      </c>
    </row>
    <row r="365" spans="1:65" s="2" customFormat="1" ht="14.45" customHeight="1">
      <c r="A365" s="36"/>
      <c r="B365" s="37"/>
      <c r="C365" s="180" t="s">
        <v>2082</v>
      </c>
      <c r="D365" s="180" t="s">
        <v>148</v>
      </c>
      <c r="E365" s="181" t="s">
        <v>2077</v>
      </c>
      <c r="F365" s="182" t="s">
        <v>2078</v>
      </c>
      <c r="G365" s="183" t="s">
        <v>272</v>
      </c>
      <c r="H365" s="184">
        <v>1400</v>
      </c>
      <c r="I365" s="185"/>
      <c r="J365" s="186">
        <f>ROUND(I365*H365,2)</f>
        <v>0</v>
      </c>
      <c r="K365" s="182" t="s">
        <v>21</v>
      </c>
      <c r="L365" s="41"/>
      <c r="M365" s="187" t="s">
        <v>21</v>
      </c>
      <c r="N365" s="188" t="s">
        <v>44</v>
      </c>
      <c r="O365" s="66"/>
      <c r="P365" s="189">
        <f>O365*H365</f>
        <v>0</v>
      </c>
      <c r="Q365" s="189">
        <v>0</v>
      </c>
      <c r="R365" s="189">
        <f>Q365*H365</f>
        <v>0</v>
      </c>
      <c r="S365" s="189">
        <v>0</v>
      </c>
      <c r="T365" s="190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1" t="s">
        <v>153</v>
      </c>
      <c r="AT365" s="191" t="s">
        <v>148</v>
      </c>
      <c r="AU365" s="191" t="s">
        <v>80</v>
      </c>
      <c r="AY365" s="19" t="s">
        <v>145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9" t="s">
        <v>80</v>
      </c>
      <c r="BK365" s="192">
        <f>ROUND(I365*H365,2)</f>
        <v>0</v>
      </c>
      <c r="BL365" s="19" t="s">
        <v>153</v>
      </c>
      <c r="BM365" s="191" t="s">
        <v>2083</v>
      </c>
    </row>
    <row r="366" spans="1:47" s="2" customFormat="1" ht="19.5">
      <c r="A366" s="36"/>
      <c r="B366" s="37"/>
      <c r="C366" s="38"/>
      <c r="D366" s="195" t="s">
        <v>693</v>
      </c>
      <c r="E366" s="38"/>
      <c r="F366" s="250" t="s">
        <v>1185</v>
      </c>
      <c r="G366" s="38"/>
      <c r="H366" s="38"/>
      <c r="I366" s="251"/>
      <c r="J366" s="38"/>
      <c r="K366" s="38"/>
      <c r="L366" s="41"/>
      <c r="M366" s="252"/>
      <c r="N366" s="253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693</v>
      </c>
      <c r="AU366" s="19" t="s">
        <v>80</v>
      </c>
    </row>
    <row r="367" spans="1:65" s="2" customFormat="1" ht="14.45" customHeight="1">
      <c r="A367" s="36"/>
      <c r="B367" s="37"/>
      <c r="C367" s="180" t="s">
        <v>2084</v>
      </c>
      <c r="D367" s="180" t="s">
        <v>148</v>
      </c>
      <c r="E367" s="181" t="s">
        <v>2085</v>
      </c>
      <c r="F367" s="182" t="s">
        <v>2086</v>
      </c>
      <c r="G367" s="183" t="s">
        <v>272</v>
      </c>
      <c r="H367" s="184">
        <v>100</v>
      </c>
      <c r="I367" s="185"/>
      <c r="J367" s="186">
        <f>ROUND(I367*H367,2)</f>
        <v>0</v>
      </c>
      <c r="K367" s="182" t="s">
        <v>21</v>
      </c>
      <c r="L367" s="41"/>
      <c r="M367" s="187" t="s">
        <v>21</v>
      </c>
      <c r="N367" s="188" t="s">
        <v>44</v>
      </c>
      <c r="O367" s="66"/>
      <c r="P367" s="189">
        <f>O367*H367</f>
        <v>0</v>
      </c>
      <c r="Q367" s="189">
        <v>0</v>
      </c>
      <c r="R367" s="189">
        <f>Q367*H367</f>
        <v>0</v>
      </c>
      <c r="S367" s="189">
        <v>0</v>
      </c>
      <c r="T367" s="190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1" t="s">
        <v>153</v>
      </c>
      <c r="AT367" s="191" t="s">
        <v>148</v>
      </c>
      <c r="AU367" s="191" t="s">
        <v>80</v>
      </c>
      <c r="AY367" s="19" t="s">
        <v>145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9" t="s">
        <v>80</v>
      </c>
      <c r="BK367" s="192">
        <f>ROUND(I367*H367,2)</f>
        <v>0</v>
      </c>
      <c r="BL367" s="19" t="s">
        <v>153</v>
      </c>
      <c r="BM367" s="191" t="s">
        <v>2087</v>
      </c>
    </row>
    <row r="368" spans="1:47" s="2" customFormat="1" ht="19.5">
      <c r="A368" s="36"/>
      <c r="B368" s="37"/>
      <c r="C368" s="38"/>
      <c r="D368" s="195" t="s">
        <v>693</v>
      </c>
      <c r="E368" s="38"/>
      <c r="F368" s="250" t="s">
        <v>1185</v>
      </c>
      <c r="G368" s="38"/>
      <c r="H368" s="38"/>
      <c r="I368" s="251"/>
      <c r="J368" s="38"/>
      <c r="K368" s="38"/>
      <c r="L368" s="41"/>
      <c r="M368" s="252"/>
      <c r="N368" s="253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693</v>
      </c>
      <c r="AU368" s="19" t="s">
        <v>80</v>
      </c>
    </row>
    <row r="369" spans="1:65" s="2" customFormat="1" ht="14.45" customHeight="1">
      <c r="A369" s="36"/>
      <c r="B369" s="37"/>
      <c r="C369" s="180" t="s">
        <v>2088</v>
      </c>
      <c r="D369" s="180" t="s">
        <v>148</v>
      </c>
      <c r="E369" s="181" t="s">
        <v>2089</v>
      </c>
      <c r="F369" s="182" t="s">
        <v>2090</v>
      </c>
      <c r="G369" s="183" t="s">
        <v>272</v>
      </c>
      <c r="H369" s="184">
        <v>500</v>
      </c>
      <c r="I369" s="185"/>
      <c r="J369" s="186">
        <f>ROUND(I369*H369,2)</f>
        <v>0</v>
      </c>
      <c r="K369" s="182" t="s">
        <v>21</v>
      </c>
      <c r="L369" s="41"/>
      <c r="M369" s="187" t="s">
        <v>21</v>
      </c>
      <c r="N369" s="188" t="s">
        <v>44</v>
      </c>
      <c r="O369" s="66"/>
      <c r="P369" s="189">
        <f>O369*H369</f>
        <v>0</v>
      </c>
      <c r="Q369" s="189">
        <v>0</v>
      </c>
      <c r="R369" s="189">
        <f>Q369*H369</f>
        <v>0</v>
      </c>
      <c r="S369" s="189">
        <v>0</v>
      </c>
      <c r="T369" s="190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1" t="s">
        <v>153</v>
      </c>
      <c r="AT369" s="191" t="s">
        <v>148</v>
      </c>
      <c r="AU369" s="191" t="s">
        <v>80</v>
      </c>
      <c r="AY369" s="19" t="s">
        <v>145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80</v>
      </c>
      <c r="BK369" s="192">
        <f>ROUND(I369*H369,2)</f>
        <v>0</v>
      </c>
      <c r="BL369" s="19" t="s">
        <v>153</v>
      </c>
      <c r="BM369" s="191" t="s">
        <v>2091</v>
      </c>
    </row>
    <row r="370" spans="1:47" s="2" customFormat="1" ht="19.5">
      <c r="A370" s="36"/>
      <c r="B370" s="37"/>
      <c r="C370" s="38"/>
      <c r="D370" s="195" t="s">
        <v>693</v>
      </c>
      <c r="E370" s="38"/>
      <c r="F370" s="250" t="s">
        <v>1185</v>
      </c>
      <c r="G370" s="38"/>
      <c r="H370" s="38"/>
      <c r="I370" s="251"/>
      <c r="J370" s="38"/>
      <c r="K370" s="38"/>
      <c r="L370" s="41"/>
      <c r="M370" s="252"/>
      <c r="N370" s="253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693</v>
      </c>
      <c r="AU370" s="19" t="s">
        <v>80</v>
      </c>
    </row>
    <row r="371" spans="1:65" s="2" customFormat="1" ht="14.45" customHeight="1">
      <c r="A371" s="36"/>
      <c r="B371" s="37"/>
      <c r="C371" s="180" t="s">
        <v>2092</v>
      </c>
      <c r="D371" s="180" t="s">
        <v>148</v>
      </c>
      <c r="E371" s="181" t="s">
        <v>2089</v>
      </c>
      <c r="F371" s="182" t="s">
        <v>2090</v>
      </c>
      <c r="G371" s="183" t="s">
        <v>272</v>
      </c>
      <c r="H371" s="184">
        <v>300</v>
      </c>
      <c r="I371" s="185"/>
      <c r="J371" s="186">
        <f>ROUND(I371*H371,2)</f>
        <v>0</v>
      </c>
      <c r="K371" s="182" t="s">
        <v>21</v>
      </c>
      <c r="L371" s="41"/>
      <c r="M371" s="187" t="s">
        <v>21</v>
      </c>
      <c r="N371" s="188" t="s">
        <v>44</v>
      </c>
      <c r="O371" s="66"/>
      <c r="P371" s="189">
        <f>O371*H371</f>
        <v>0</v>
      </c>
      <c r="Q371" s="189">
        <v>0</v>
      </c>
      <c r="R371" s="189">
        <f>Q371*H371</f>
        <v>0</v>
      </c>
      <c r="S371" s="189">
        <v>0</v>
      </c>
      <c r="T371" s="190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91" t="s">
        <v>153</v>
      </c>
      <c r="AT371" s="191" t="s">
        <v>148</v>
      </c>
      <c r="AU371" s="191" t="s">
        <v>80</v>
      </c>
      <c r="AY371" s="19" t="s">
        <v>145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9" t="s">
        <v>80</v>
      </c>
      <c r="BK371" s="192">
        <f>ROUND(I371*H371,2)</f>
        <v>0</v>
      </c>
      <c r="BL371" s="19" t="s">
        <v>153</v>
      </c>
      <c r="BM371" s="191" t="s">
        <v>2093</v>
      </c>
    </row>
    <row r="372" spans="1:47" s="2" customFormat="1" ht="19.5">
      <c r="A372" s="36"/>
      <c r="B372" s="37"/>
      <c r="C372" s="38"/>
      <c r="D372" s="195" t="s">
        <v>693</v>
      </c>
      <c r="E372" s="38"/>
      <c r="F372" s="250" t="s">
        <v>1185</v>
      </c>
      <c r="G372" s="38"/>
      <c r="H372" s="38"/>
      <c r="I372" s="251"/>
      <c r="J372" s="38"/>
      <c r="K372" s="38"/>
      <c r="L372" s="41"/>
      <c r="M372" s="252"/>
      <c r="N372" s="253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693</v>
      </c>
      <c r="AU372" s="19" t="s">
        <v>80</v>
      </c>
    </row>
    <row r="373" spans="1:65" s="2" customFormat="1" ht="14.45" customHeight="1">
      <c r="A373" s="36"/>
      <c r="B373" s="37"/>
      <c r="C373" s="180" t="s">
        <v>2094</v>
      </c>
      <c r="D373" s="180" t="s">
        <v>148</v>
      </c>
      <c r="E373" s="181" t="s">
        <v>2095</v>
      </c>
      <c r="F373" s="182" t="s">
        <v>2096</v>
      </c>
      <c r="G373" s="183" t="s">
        <v>272</v>
      </c>
      <c r="H373" s="184">
        <v>500</v>
      </c>
      <c r="I373" s="185"/>
      <c r="J373" s="186">
        <f>ROUND(I373*H373,2)</f>
        <v>0</v>
      </c>
      <c r="K373" s="182" t="s">
        <v>21</v>
      </c>
      <c r="L373" s="41"/>
      <c r="M373" s="187" t="s">
        <v>21</v>
      </c>
      <c r="N373" s="188" t="s">
        <v>44</v>
      </c>
      <c r="O373" s="66"/>
      <c r="P373" s="189">
        <f>O373*H373</f>
        <v>0</v>
      </c>
      <c r="Q373" s="189">
        <v>0</v>
      </c>
      <c r="R373" s="189">
        <f>Q373*H373</f>
        <v>0</v>
      </c>
      <c r="S373" s="189">
        <v>0</v>
      </c>
      <c r="T373" s="190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1" t="s">
        <v>153</v>
      </c>
      <c r="AT373" s="191" t="s">
        <v>148</v>
      </c>
      <c r="AU373" s="191" t="s">
        <v>80</v>
      </c>
      <c r="AY373" s="19" t="s">
        <v>145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80</v>
      </c>
      <c r="BK373" s="192">
        <f>ROUND(I373*H373,2)</f>
        <v>0</v>
      </c>
      <c r="BL373" s="19" t="s">
        <v>153</v>
      </c>
      <c r="BM373" s="191" t="s">
        <v>2097</v>
      </c>
    </row>
    <row r="374" spans="1:47" s="2" customFormat="1" ht="19.5">
      <c r="A374" s="36"/>
      <c r="B374" s="37"/>
      <c r="C374" s="38"/>
      <c r="D374" s="195" t="s">
        <v>693</v>
      </c>
      <c r="E374" s="38"/>
      <c r="F374" s="250" t="s">
        <v>1185</v>
      </c>
      <c r="G374" s="38"/>
      <c r="H374" s="38"/>
      <c r="I374" s="251"/>
      <c r="J374" s="38"/>
      <c r="K374" s="38"/>
      <c r="L374" s="41"/>
      <c r="M374" s="252"/>
      <c r="N374" s="253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693</v>
      </c>
      <c r="AU374" s="19" t="s">
        <v>80</v>
      </c>
    </row>
    <row r="375" spans="1:65" s="2" customFormat="1" ht="14.45" customHeight="1">
      <c r="A375" s="36"/>
      <c r="B375" s="37"/>
      <c r="C375" s="180" t="s">
        <v>2098</v>
      </c>
      <c r="D375" s="180" t="s">
        <v>148</v>
      </c>
      <c r="E375" s="181" t="s">
        <v>2099</v>
      </c>
      <c r="F375" s="182" t="s">
        <v>2100</v>
      </c>
      <c r="G375" s="183" t="s">
        <v>272</v>
      </c>
      <c r="H375" s="184">
        <v>3000</v>
      </c>
      <c r="I375" s="185"/>
      <c r="J375" s="186">
        <f>ROUND(I375*H375,2)</f>
        <v>0</v>
      </c>
      <c r="K375" s="182" t="s">
        <v>21</v>
      </c>
      <c r="L375" s="41"/>
      <c r="M375" s="187" t="s">
        <v>21</v>
      </c>
      <c r="N375" s="188" t="s">
        <v>44</v>
      </c>
      <c r="O375" s="66"/>
      <c r="P375" s="189">
        <f>O375*H375</f>
        <v>0</v>
      </c>
      <c r="Q375" s="189">
        <v>0</v>
      </c>
      <c r="R375" s="189">
        <f>Q375*H375</f>
        <v>0</v>
      </c>
      <c r="S375" s="189">
        <v>0</v>
      </c>
      <c r="T375" s="190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91" t="s">
        <v>153</v>
      </c>
      <c r="AT375" s="191" t="s">
        <v>148</v>
      </c>
      <c r="AU375" s="191" t="s">
        <v>80</v>
      </c>
      <c r="AY375" s="19" t="s">
        <v>145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19" t="s">
        <v>80</v>
      </c>
      <c r="BK375" s="192">
        <f>ROUND(I375*H375,2)</f>
        <v>0</v>
      </c>
      <c r="BL375" s="19" t="s">
        <v>153</v>
      </c>
      <c r="BM375" s="191" t="s">
        <v>2101</v>
      </c>
    </row>
    <row r="376" spans="1:47" s="2" customFormat="1" ht="19.5">
      <c r="A376" s="36"/>
      <c r="B376" s="37"/>
      <c r="C376" s="38"/>
      <c r="D376" s="195" t="s">
        <v>693</v>
      </c>
      <c r="E376" s="38"/>
      <c r="F376" s="250" t="s">
        <v>1185</v>
      </c>
      <c r="G376" s="38"/>
      <c r="H376" s="38"/>
      <c r="I376" s="251"/>
      <c r="J376" s="38"/>
      <c r="K376" s="38"/>
      <c r="L376" s="41"/>
      <c r="M376" s="252"/>
      <c r="N376" s="253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693</v>
      </c>
      <c r="AU376" s="19" t="s">
        <v>80</v>
      </c>
    </row>
    <row r="377" spans="1:65" s="2" customFormat="1" ht="14.45" customHeight="1">
      <c r="A377" s="36"/>
      <c r="B377" s="37"/>
      <c r="C377" s="180" t="s">
        <v>2102</v>
      </c>
      <c r="D377" s="180" t="s">
        <v>148</v>
      </c>
      <c r="E377" s="181" t="s">
        <v>2099</v>
      </c>
      <c r="F377" s="182" t="s">
        <v>2100</v>
      </c>
      <c r="G377" s="183" t="s">
        <v>272</v>
      </c>
      <c r="H377" s="184">
        <v>600</v>
      </c>
      <c r="I377" s="185"/>
      <c r="J377" s="186">
        <f>ROUND(I377*H377,2)</f>
        <v>0</v>
      </c>
      <c r="K377" s="182" t="s">
        <v>21</v>
      </c>
      <c r="L377" s="41"/>
      <c r="M377" s="187" t="s">
        <v>21</v>
      </c>
      <c r="N377" s="188" t="s">
        <v>44</v>
      </c>
      <c r="O377" s="66"/>
      <c r="P377" s="189">
        <f>O377*H377</f>
        <v>0</v>
      </c>
      <c r="Q377" s="189">
        <v>0</v>
      </c>
      <c r="R377" s="189">
        <f>Q377*H377</f>
        <v>0</v>
      </c>
      <c r="S377" s="189">
        <v>0</v>
      </c>
      <c r="T377" s="190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1" t="s">
        <v>153</v>
      </c>
      <c r="AT377" s="191" t="s">
        <v>148</v>
      </c>
      <c r="AU377" s="191" t="s">
        <v>80</v>
      </c>
      <c r="AY377" s="19" t="s">
        <v>145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9" t="s">
        <v>80</v>
      </c>
      <c r="BK377" s="192">
        <f>ROUND(I377*H377,2)</f>
        <v>0</v>
      </c>
      <c r="BL377" s="19" t="s">
        <v>153</v>
      </c>
      <c r="BM377" s="191" t="s">
        <v>2103</v>
      </c>
    </row>
    <row r="378" spans="1:47" s="2" customFormat="1" ht="19.5">
      <c r="A378" s="36"/>
      <c r="B378" s="37"/>
      <c r="C378" s="38"/>
      <c r="D378" s="195" t="s">
        <v>693</v>
      </c>
      <c r="E378" s="38"/>
      <c r="F378" s="250" t="s">
        <v>1185</v>
      </c>
      <c r="G378" s="38"/>
      <c r="H378" s="38"/>
      <c r="I378" s="251"/>
      <c r="J378" s="38"/>
      <c r="K378" s="38"/>
      <c r="L378" s="41"/>
      <c r="M378" s="252"/>
      <c r="N378" s="253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693</v>
      </c>
      <c r="AU378" s="19" t="s">
        <v>80</v>
      </c>
    </row>
    <row r="379" spans="1:65" s="2" customFormat="1" ht="14.45" customHeight="1">
      <c r="A379" s="36"/>
      <c r="B379" s="37"/>
      <c r="C379" s="180" t="s">
        <v>2104</v>
      </c>
      <c r="D379" s="180" t="s">
        <v>148</v>
      </c>
      <c r="E379" s="181" t="s">
        <v>2099</v>
      </c>
      <c r="F379" s="182" t="s">
        <v>2100</v>
      </c>
      <c r="G379" s="183" t="s">
        <v>272</v>
      </c>
      <c r="H379" s="184">
        <v>600</v>
      </c>
      <c r="I379" s="185"/>
      <c r="J379" s="186">
        <f>ROUND(I379*H379,2)</f>
        <v>0</v>
      </c>
      <c r="K379" s="182" t="s">
        <v>21</v>
      </c>
      <c r="L379" s="41"/>
      <c r="M379" s="187" t="s">
        <v>21</v>
      </c>
      <c r="N379" s="188" t="s">
        <v>44</v>
      </c>
      <c r="O379" s="66"/>
      <c r="P379" s="189">
        <f>O379*H379</f>
        <v>0</v>
      </c>
      <c r="Q379" s="189">
        <v>0</v>
      </c>
      <c r="R379" s="189">
        <f>Q379*H379</f>
        <v>0</v>
      </c>
      <c r="S379" s="189">
        <v>0</v>
      </c>
      <c r="T379" s="190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91" t="s">
        <v>153</v>
      </c>
      <c r="AT379" s="191" t="s">
        <v>148</v>
      </c>
      <c r="AU379" s="191" t="s">
        <v>80</v>
      </c>
      <c r="AY379" s="19" t="s">
        <v>145</v>
      </c>
      <c r="BE379" s="192">
        <f>IF(N379="základní",J379,0)</f>
        <v>0</v>
      </c>
      <c r="BF379" s="192">
        <f>IF(N379="snížená",J379,0)</f>
        <v>0</v>
      </c>
      <c r="BG379" s="192">
        <f>IF(N379="zákl. přenesená",J379,0)</f>
        <v>0</v>
      </c>
      <c r="BH379" s="192">
        <f>IF(N379="sníž. přenesená",J379,0)</f>
        <v>0</v>
      </c>
      <c r="BI379" s="192">
        <f>IF(N379="nulová",J379,0)</f>
        <v>0</v>
      </c>
      <c r="BJ379" s="19" t="s">
        <v>80</v>
      </c>
      <c r="BK379" s="192">
        <f>ROUND(I379*H379,2)</f>
        <v>0</v>
      </c>
      <c r="BL379" s="19" t="s">
        <v>153</v>
      </c>
      <c r="BM379" s="191" t="s">
        <v>2105</v>
      </c>
    </row>
    <row r="380" spans="1:47" s="2" customFormat="1" ht="19.5">
      <c r="A380" s="36"/>
      <c r="B380" s="37"/>
      <c r="C380" s="38"/>
      <c r="D380" s="195" t="s">
        <v>693</v>
      </c>
      <c r="E380" s="38"/>
      <c r="F380" s="250" t="s">
        <v>1185</v>
      </c>
      <c r="G380" s="38"/>
      <c r="H380" s="38"/>
      <c r="I380" s="251"/>
      <c r="J380" s="38"/>
      <c r="K380" s="38"/>
      <c r="L380" s="41"/>
      <c r="M380" s="252"/>
      <c r="N380" s="253"/>
      <c r="O380" s="66"/>
      <c r="P380" s="66"/>
      <c r="Q380" s="66"/>
      <c r="R380" s="66"/>
      <c r="S380" s="66"/>
      <c r="T380" s="67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693</v>
      </c>
      <c r="AU380" s="19" t="s">
        <v>80</v>
      </c>
    </row>
    <row r="381" spans="1:65" s="2" customFormat="1" ht="14.45" customHeight="1">
      <c r="A381" s="36"/>
      <c r="B381" s="37"/>
      <c r="C381" s="180" t="s">
        <v>2106</v>
      </c>
      <c r="D381" s="180" t="s">
        <v>148</v>
      </c>
      <c r="E381" s="181" t="s">
        <v>2107</v>
      </c>
      <c r="F381" s="182" t="s">
        <v>2108</v>
      </c>
      <c r="G381" s="183" t="s">
        <v>272</v>
      </c>
      <c r="H381" s="184">
        <v>80</v>
      </c>
      <c r="I381" s="185"/>
      <c r="J381" s="186">
        <f>ROUND(I381*H381,2)</f>
        <v>0</v>
      </c>
      <c r="K381" s="182" t="s">
        <v>21</v>
      </c>
      <c r="L381" s="41"/>
      <c r="M381" s="187" t="s">
        <v>21</v>
      </c>
      <c r="N381" s="188" t="s">
        <v>44</v>
      </c>
      <c r="O381" s="66"/>
      <c r="P381" s="189">
        <f>O381*H381</f>
        <v>0</v>
      </c>
      <c r="Q381" s="189">
        <v>0</v>
      </c>
      <c r="R381" s="189">
        <f>Q381*H381</f>
        <v>0</v>
      </c>
      <c r="S381" s="189">
        <v>0</v>
      </c>
      <c r="T381" s="190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91" t="s">
        <v>153</v>
      </c>
      <c r="AT381" s="191" t="s">
        <v>148</v>
      </c>
      <c r="AU381" s="191" t="s">
        <v>80</v>
      </c>
      <c r="AY381" s="19" t="s">
        <v>145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19" t="s">
        <v>80</v>
      </c>
      <c r="BK381" s="192">
        <f>ROUND(I381*H381,2)</f>
        <v>0</v>
      </c>
      <c r="BL381" s="19" t="s">
        <v>153</v>
      </c>
      <c r="BM381" s="191" t="s">
        <v>2109</v>
      </c>
    </row>
    <row r="382" spans="1:47" s="2" customFormat="1" ht="19.5">
      <c r="A382" s="36"/>
      <c r="B382" s="37"/>
      <c r="C382" s="38"/>
      <c r="D382" s="195" t="s">
        <v>693</v>
      </c>
      <c r="E382" s="38"/>
      <c r="F382" s="250" t="s">
        <v>1185</v>
      </c>
      <c r="G382" s="38"/>
      <c r="H382" s="38"/>
      <c r="I382" s="251"/>
      <c r="J382" s="38"/>
      <c r="K382" s="38"/>
      <c r="L382" s="41"/>
      <c r="M382" s="252"/>
      <c r="N382" s="253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693</v>
      </c>
      <c r="AU382" s="19" t="s">
        <v>80</v>
      </c>
    </row>
    <row r="383" spans="1:65" s="2" customFormat="1" ht="14.45" customHeight="1">
      <c r="A383" s="36"/>
      <c r="B383" s="37"/>
      <c r="C383" s="180" t="s">
        <v>2110</v>
      </c>
      <c r="D383" s="180" t="s">
        <v>148</v>
      </c>
      <c r="E383" s="181" t="s">
        <v>2111</v>
      </c>
      <c r="F383" s="182" t="s">
        <v>2112</v>
      </c>
      <c r="G383" s="183" t="s">
        <v>272</v>
      </c>
      <c r="H383" s="184">
        <v>100</v>
      </c>
      <c r="I383" s="185"/>
      <c r="J383" s="186">
        <f>ROUND(I383*H383,2)</f>
        <v>0</v>
      </c>
      <c r="K383" s="182" t="s">
        <v>21</v>
      </c>
      <c r="L383" s="41"/>
      <c r="M383" s="187" t="s">
        <v>21</v>
      </c>
      <c r="N383" s="188" t="s">
        <v>44</v>
      </c>
      <c r="O383" s="66"/>
      <c r="P383" s="189">
        <f>O383*H383</f>
        <v>0</v>
      </c>
      <c r="Q383" s="189">
        <v>0</v>
      </c>
      <c r="R383" s="189">
        <f>Q383*H383</f>
        <v>0</v>
      </c>
      <c r="S383" s="189">
        <v>0</v>
      </c>
      <c r="T383" s="190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91" t="s">
        <v>153</v>
      </c>
      <c r="AT383" s="191" t="s">
        <v>148</v>
      </c>
      <c r="AU383" s="191" t="s">
        <v>80</v>
      </c>
      <c r="AY383" s="19" t="s">
        <v>145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19" t="s">
        <v>80</v>
      </c>
      <c r="BK383" s="192">
        <f>ROUND(I383*H383,2)</f>
        <v>0</v>
      </c>
      <c r="BL383" s="19" t="s">
        <v>153</v>
      </c>
      <c r="BM383" s="191" t="s">
        <v>2113</v>
      </c>
    </row>
    <row r="384" spans="1:47" s="2" customFormat="1" ht="19.5">
      <c r="A384" s="36"/>
      <c r="B384" s="37"/>
      <c r="C384" s="38"/>
      <c r="D384" s="195" t="s">
        <v>693</v>
      </c>
      <c r="E384" s="38"/>
      <c r="F384" s="250" t="s">
        <v>1185</v>
      </c>
      <c r="G384" s="38"/>
      <c r="H384" s="38"/>
      <c r="I384" s="251"/>
      <c r="J384" s="38"/>
      <c r="K384" s="38"/>
      <c r="L384" s="41"/>
      <c r="M384" s="252"/>
      <c r="N384" s="253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693</v>
      </c>
      <c r="AU384" s="19" t="s">
        <v>80</v>
      </c>
    </row>
    <row r="385" spans="1:65" s="2" customFormat="1" ht="14.45" customHeight="1">
      <c r="A385" s="36"/>
      <c r="B385" s="37"/>
      <c r="C385" s="180" t="s">
        <v>2114</v>
      </c>
      <c r="D385" s="180" t="s">
        <v>148</v>
      </c>
      <c r="E385" s="181" t="s">
        <v>2111</v>
      </c>
      <c r="F385" s="182" t="s">
        <v>2112</v>
      </c>
      <c r="G385" s="183" t="s">
        <v>272</v>
      </c>
      <c r="H385" s="184">
        <v>300</v>
      </c>
      <c r="I385" s="185"/>
      <c r="J385" s="186">
        <f>ROUND(I385*H385,2)</f>
        <v>0</v>
      </c>
      <c r="K385" s="182" t="s">
        <v>21</v>
      </c>
      <c r="L385" s="41"/>
      <c r="M385" s="187" t="s">
        <v>21</v>
      </c>
      <c r="N385" s="188" t="s">
        <v>44</v>
      </c>
      <c r="O385" s="66"/>
      <c r="P385" s="189">
        <f>O385*H385</f>
        <v>0</v>
      </c>
      <c r="Q385" s="189">
        <v>0</v>
      </c>
      <c r="R385" s="189">
        <f>Q385*H385</f>
        <v>0</v>
      </c>
      <c r="S385" s="189">
        <v>0</v>
      </c>
      <c r="T385" s="190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91" t="s">
        <v>153</v>
      </c>
      <c r="AT385" s="191" t="s">
        <v>148</v>
      </c>
      <c r="AU385" s="191" t="s">
        <v>80</v>
      </c>
      <c r="AY385" s="19" t="s">
        <v>145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19" t="s">
        <v>80</v>
      </c>
      <c r="BK385" s="192">
        <f>ROUND(I385*H385,2)</f>
        <v>0</v>
      </c>
      <c r="BL385" s="19" t="s">
        <v>153</v>
      </c>
      <c r="BM385" s="191" t="s">
        <v>2115</v>
      </c>
    </row>
    <row r="386" spans="1:47" s="2" customFormat="1" ht="19.5">
      <c r="A386" s="36"/>
      <c r="B386" s="37"/>
      <c r="C386" s="38"/>
      <c r="D386" s="195" t="s">
        <v>693</v>
      </c>
      <c r="E386" s="38"/>
      <c r="F386" s="250" t="s">
        <v>1185</v>
      </c>
      <c r="G386" s="38"/>
      <c r="H386" s="38"/>
      <c r="I386" s="251"/>
      <c r="J386" s="38"/>
      <c r="K386" s="38"/>
      <c r="L386" s="41"/>
      <c r="M386" s="252"/>
      <c r="N386" s="253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693</v>
      </c>
      <c r="AU386" s="19" t="s">
        <v>80</v>
      </c>
    </row>
    <row r="387" spans="1:65" s="2" customFormat="1" ht="14.45" customHeight="1">
      <c r="A387" s="36"/>
      <c r="B387" s="37"/>
      <c r="C387" s="180" t="s">
        <v>2116</v>
      </c>
      <c r="D387" s="180" t="s">
        <v>148</v>
      </c>
      <c r="E387" s="181" t="s">
        <v>2117</v>
      </c>
      <c r="F387" s="182" t="s">
        <v>2118</v>
      </c>
      <c r="G387" s="183" t="s">
        <v>272</v>
      </c>
      <c r="H387" s="184">
        <v>100</v>
      </c>
      <c r="I387" s="185"/>
      <c r="J387" s="186">
        <f>ROUND(I387*H387,2)</f>
        <v>0</v>
      </c>
      <c r="K387" s="182" t="s">
        <v>21</v>
      </c>
      <c r="L387" s="41"/>
      <c r="M387" s="187" t="s">
        <v>21</v>
      </c>
      <c r="N387" s="188" t="s">
        <v>44</v>
      </c>
      <c r="O387" s="66"/>
      <c r="P387" s="189">
        <f>O387*H387</f>
        <v>0</v>
      </c>
      <c r="Q387" s="189">
        <v>0</v>
      </c>
      <c r="R387" s="189">
        <f>Q387*H387</f>
        <v>0</v>
      </c>
      <c r="S387" s="189">
        <v>0</v>
      </c>
      <c r="T387" s="190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91" t="s">
        <v>153</v>
      </c>
      <c r="AT387" s="191" t="s">
        <v>148</v>
      </c>
      <c r="AU387" s="191" t="s">
        <v>80</v>
      </c>
      <c r="AY387" s="19" t="s">
        <v>145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19" t="s">
        <v>80</v>
      </c>
      <c r="BK387" s="192">
        <f>ROUND(I387*H387,2)</f>
        <v>0</v>
      </c>
      <c r="BL387" s="19" t="s">
        <v>153</v>
      </c>
      <c r="BM387" s="191" t="s">
        <v>2119</v>
      </c>
    </row>
    <row r="388" spans="1:47" s="2" customFormat="1" ht="19.5">
      <c r="A388" s="36"/>
      <c r="B388" s="37"/>
      <c r="C388" s="38"/>
      <c r="D388" s="195" t="s">
        <v>693</v>
      </c>
      <c r="E388" s="38"/>
      <c r="F388" s="250" t="s">
        <v>1185</v>
      </c>
      <c r="G388" s="38"/>
      <c r="H388" s="38"/>
      <c r="I388" s="251"/>
      <c r="J388" s="38"/>
      <c r="K388" s="38"/>
      <c r="L388" s="41"/>
      <c r="M388" s="252"/>
      <c r="N388" s="253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693</v>
      </c>
      <c r="AU388" s="19" t="s">
        <v>80</v>
      </c>
    </row>
    <row r="389" spans="1:65" s="2" customFormat="1" ht="14.45" customHeight="1">
      <c r="A389" s="36"/>
      <c r="B389" s="37"/>
      <c r="C389" s="180" t="s">
        <v>2120</v>
      </c>
      <c r="D389" s="180" t="s">
        <v>148</v>
      </c>
      <c r="E389" s="181" t="s">
        <v>2121</v>
      </c>
      <c r="F389" s="182" t="s">
        <v>2122</v>
      </c>
      <c r="G389" s="183" t="s">
        <v>272</v>
      </c>
      <c r="H389" s="184">
        <v>330</v>
      </c>
      <c r="I389" s="185"/>
      <c r="J389" s="186">
        <f>ROUND(I389*H389,2)</f>
        <v>0</v>
      </c>
      <c r="K389" s="182" t="s">
        <v>21</v>
      </c>
      <c r="L389" s="41"/>
      <c r="M389" s="187" t="s">
        <v>21</v>
      </c>
      <c r="N389" s="188" t="s">
        <v>44</v>
      </c>
      <c r="O389" s="66"/>
      <c r="P389" s="189">
        <f>O389*H389</f>
        <v>0</v>
      </c>
      <c r="Q389" s="189">
        <v>0</v>
      </c>
      <c r="R389" s="189">
        <f>Q389*H389</f>
        <v>0</v>
      </c>
      <c r="S389" s="189">
        <v>0</v>
      </c>
      <c r="T389" s="190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91" t="s">
        <v>153</v>
      </c>
      <c r="AT389" s="191" t="s">
        <v>148</v>
      </c>
      <c r="AU389" s="191" t="s">
        <v>80</v>
      </c>
      <c r="AY389" s="19" t="s">
        <v>145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19" t="s">
        <v>80</v>
      </c>
      <c r="BK389" s="192">
        <f>ROUND(I389*H389,2)</f>
        <v>0</v>
      </c>
      <c r="BL389" s="19" t="s">
        <v>153</v>
      </c>
      <c r="BM389" s="191" t="s">
        <v>2123</v>
      </c>
    </row>
    <row r="390" spans="1:47" s="2" customFormat="1" ht="19.5">
      <c r="A390" s="36"/>
      <c r="B390" s="37"/>
      <c r="C390" s="38"/>
      <c r="D390" s="195" t="s">
        <v>693</v>
      </c>
      <c r="E390" s="38"/>
      <c r="F390" s="250" t="s">
        <v>1185</v>
      </c>
      <c r="G390" s="38"/>
      <c r="H390" s="38"/>
      <c r="I390" s="251"/>
      <c r="J390" s="38"/>
      <c r="K390" s="38"/>
      <c r="L390" s="41"/>
      <c r="M390" s="252"/>
      <c r="N390" s="253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9" t="s">
        <v>693</v>
      </c>
      <c r="AU390" s="19" t="s">
        <v>80</v>
      </c>
    </row>
    <row r="391" spans="1:65" s="2" customFormat="1" ht="14.45" customHeight="1">
      <c r="A391" s="36"/>
      <c r="B391" s="37"/>
      <c r="C391" s="180" t="s">
        <v>2124</v>
      </c>
      <c r="D391" s="180" t="s">
        <v>148</v>
      </c>
      <c r="E391" s="181" t="s">
        <v>2125</v>
      </c>
      <c r="F391" s="182" t="s">
        <v>2126</v>
      </c>
      <c r="G391" s="183" t="s">
        <v>272</v>
      </c>
      <c r="H391" s="184">
        <v>1100</v>
      </c>
      <c r="I391" s="185"/>
      <c r="J391" s="186">
        <f>ROUND(I391*H391,2)</f>
        <v>0</v>
      </c>
      <c r="K391" s="182" t="s">
        <v>21</v>
      </c>
      <c r="L391" s="41"/>
      <c r="M391" s="187" t="s">
        <v>21</v>
      </c>
      <c r="N391" s="188" t="s">
        <v>44</v>
      </c>
      <c r="O391" s="66"/>
      <c r="P391" s="189">
        <f>O391*H391</f>
        <v>0</v>
      </c>
      <c r="Q391" s="189">
        <v>0</v>
      </c>
      <c r="R391" s="189">
        <f>Q391*H391</f>
        <v>0</v>
      </c>
      <c r="S391" s="189">
        <v>0</v>
      </c>
      <c r="T391" s="190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1" t="s">
        <v>153</v>
      </c>
      <c r="AT391" s="191" t="s">
        <v>148</v>
      </c>
      <c r="AU391" s="191" t="s">
        <v>80</v>
      </c>
      <c r="AY391" s="19" t="s">
        <v>145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19" t="s">
        <v>80</v>
      </c>
      <c r="BK391" s="192">
        <f>ROUND(I391*H391,2)</f>
        <v>0</v>
      </c>
      <c r="BL391" s="19" t="s">
        <v>153</v>
      </c>
      <c r="BM391" s="191" t="s">
        <v>2127</v>
      </c>
    </row>
    <row r="392" spans="1:47" s="2" customFormat="1" ht="19.5">
      <c r="A392" s="36"/>
      <c r="B392" s="37"/>
      <c r="C392" s="38"/>
      <c r="D392" s="195" t="s">
        <v>693</v>
      </c>
      <c r="E392" s="38"/>
      <c r="F392" s="250" t="s">
        <v>1185</v>
      </c>
      <c r="G392" s="38"/>
      <c r="H392" s="38"/>
      <c r="I392" s="251"/>
      <c r="J392" s="38"/>
      <c r="K392" s="38"/>
      <c r="L392" s="41"/>
      <c r="M392" s="252"/>
      <c r="N392" s="253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693</v>
      </c>
      <c r="AU392" s="19" t="s">
        <v>80</v>
      </c>
    </row>
    <row r="393" spans="1:65" s="2" customFormat="1" ht="14.45" customHeight="1">
      <c r="A393" s="36"/>
      <c r="B393" s="37"/>
      <c r="C393" s="180" t="s">
        <v>2128</v>
      </c>
      <c r="D393" s="180" t="s">
        <v>148</v>
      </c>
      <c r="E393" s="181" t="s">
        <v>2129</v>
      </c>
      <c r="F393" s="182" t="s">
        <v>2130</v>
      </c>
      <c r="G393" s="183" t="s">
        <v>272</v>
      </c>
      <c r="H393" s="184">
        <v>500</v>
      </c>
      <c r="I393" s="185"/>
      <c r="J393" s="186">
        <f>ROUND(I393*H393,2)</f>
        <v>0</v>
      </c>
      <c r="K393" s="182" t="s">
        <v>21</v>
      </c>
      <c r="L393" s="41"/>
      <c r="M393" s="187" t="s">
        <v>21</v>
      </c>
      <c r="N393" s="188" t="s">
        <v>44</v>
      </c>
      <c r="O393" s="66"/>
      <c r="P393" s="189">
        <f>O393*H393</f>
        <v>0</v>
      </c>
      <c r="Q393" s="189">
        <v>0</v>
      </c>
      <c r="R393" s="189">
        <f>Q393*H393</f>
        <v>0</v>
      </c>
      <c r="S393" s="189">
        <v>0</v>
      </c>
      <c r="T393" s="190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91" t="s">
        <v>153</v>
      </c>
      <c r="AT393" s="191" t="s">
        <v>148</v>
      </c>
      <c r="AU393" s="191" t="s">
        <v>80</v>
      </c>
      <c r="AY393" s="19" t="s">
        <v>145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19" t="s">
        <v>80</v>
      </c>
      <c r="BK393" s="192">
        <f>ROUND(I393*H393,2)</f>
        <v>0</v>
      </c>
      <c r="BL393" s="19" t="s">
        <v>153</v>
      </c>
      <c r="BM393" s="191" t="s">
        <v>2131</v>
      </c>
    </row>
    <row r="394" spans="1:47" s="2" customFormat="1" ht="19.5">
      <c r="A394" s="36"/>
      <c r="B394" s="37"/>
      <c r="C394" s="38"/>
      <c r="D394" s="195" t="s">
        <v>693</v>
      </c>
      <c r="E394" s="38"/>
      <c r="F394" s="250" t="s">
        <v>1185</v>
      </c>
      <c r="G394" s="38"/>
      <c r="H394" s="38"/>
      <c r="I394" s="251"/>
      <c r="J394" s="38"/>
      <c r="K394" s="38"/>
      <c r="L394" s="41"/>
      <c r="M394" s="252"/>
      <c r="N394" s="253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693</v>
      </c>
      <c r="AU394" s="19" t="s">
        <v>80</v>
      </c>
    </row>
    <row r="395" spans="1:65" s="2" customFormat="1" ht="14.45" customHeight="1">
      <c r="A395" s="36"/>
      <c r="B395" s="37"/>
      <c r="C395" s="180" t="s">
        <v>2132</v>
      </c>
      <c r="D395" s="180" t="s">
        <v>148</v>
      </c>
      <c r="E395" s="181" t="s">
        <v>2133</v>
      </c>
      <c r="F395" s="182" t="s">
        <v>2134</v>
      </c>
      <c r="G395" s="183" t="s">
        <v>1072</v>
      </c>
      <c r="H395" s="184">
        <v>100</v>
      </c>
      <c r="I395" s="185"/>
      <c r="J395" s="186">
        <f>ROUND(I395*H395,2)</f>
        <v>0</v>
      </c>
      <c r="K395" s="182" t="s">
        <v>21</v>
      </c>
      <c r="L395" s="41"/>
      <c r="M395" s="187" t="s">
        <v>21</v>
      </c>
      <c r="N395" s="188" t="s">
        <v>44</v>
      </c>
      <c r="O395" s="66"/>
      <c r="P395" s="189">
        <f>O395*H395</f>
        <v>0</v>
      </c>
      <c r="Q395" s="189">
        <v>0</v>
      </c>
      <c r="R395" s="189">
        <f>Q395*H395</f>
        <v>0</v>
      </c>
      <c r="S395" s="189">
        <v>0</v>
      </c>
      <c r="T395" s="190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91" t="s">
        <v>153</v>
      </c>
      <c r="AT395" s="191" t="s">
        <v>148</v>
      </c>
      <c r="AU395" s="191" t="s">
        <v>80</v>
      </c>
      <c r="AY395" s="19" t="s">
        <v>145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19" t="s">
        <v>80</v>
      </c>
      <c r="BK395" s="192">
        <f>ROUND(I395*H395,2)</f>
        <v>0</v>
      </c>
      <c r="BL395" s="19" t="s">
        <v>153</v>
      </c>
      <c r="BM395" s="191" t="s">
        <v>2135</v>
      </c>
    </row>
    <row r="396" spans="1:65" s="2" customFormat="1" ht="14.45" customHeight="1">
      <c r="A396" s="36"/>
      <c r="B396" s="37"/>
      <c r="C396" s="180" t="s">
        <v>2136</v>
      </c>
      <c r="D396" s="180" t="s">
        <v>148</v>
      </c>
      <c r="E396" s="181" t="s">
        <v>2137</v>
      </c>
      <c r="F396" s="182" t="s">
        <v>2138</v>
      </c>
      <c r="G396" s="183" t="s">
        <v>1072</v>
      </c>
      <c r="H396" s="184">
        <v>1</v>
      </c>
      <c r="I396" s="185"/>
      <c r="J396" s="186">
        <f>ROUND(I396*H396,2)</f>
        <v>0</v>
      </c>
      <c r="K396" s="182" t="s">
        <v>21</v>
      </c>
      <c r="L396" s="41"/>
      <c r="M396" s="187" t="s">
        <v>21</v>
      </c>
      <c r="N396" s="188" t="s">
        <v>44</v>
      </c>
      <c r="O396" s="66"/>
      <c r="P396" s="189">
        <f>O396*H396</f>
        <v>0</v>
      </c>
      <c r="Q396" s="189">
        <v>0</v>
      </c>
      <c r="R396" s="189">
        <f>Q396*H396</f>
        <v>0</v>
      </c>
      <c r="S396" s="189">
        <v>0</v>
      </c>
      <c r="T396" s="190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91" t="s">
        <v>153</v>
      </c>
      <c r="AT396" s="191" t="s">
        <v>148</v>
      </c>
      <c r="AU396" s="191" t="s">
        <v>80</v>
      </c>
      <c r="AY396" s="19" t="s">
        <v>145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19" t="s">
        <v>80</v>
      </c>
      <c r="BK396" s="192">
        <f>ROUND(I396*H396,2)</f>
        <v>0</v>
      </c>
      <c r="BL396" s="19" t="s">
        <v>153</v>
      </c>
      <c r="BM396" s="191" t="s">
        <v>2139</v>
      </c>
    </row>
    <row r="397" spans="1:47" s="2" customFormat="1" ht="19.5">
      <c r="A397" s="36"/>
      <c r="B397" s="37"/>
      <c r="C397" s="38"/>
      <c r="D397" s="195" t="s">
        <v>693</v>
      </c>
      <c r="E397" s="38"/>
      <c r="F397" s="250" t="s">
        <v>1185</v>
      </c>
      <c r="G397" s="38"/>
      <c r="H397" s="38"/>
      <c r="I397" s="251"/>
      <c r="J397" s="38"/>
      <c r="K397" s="38"/>
      <c r="L397" s="41"/>
      <c r="M397" s="252"/>
      <c r="N397" s="253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693</v>
      </c>
      <c r="AU397" s="19" t="s">
        <v>80</v>
      </c>
    </row>
    <row r="398" spans="1:65" s="2" customFormat="1" ht="14.45" customHeight="1">
      <c r="A398" s="36"/>
      <c r="B398" s="37"/>
      <c r="C398" s="180" t="s">
        <v>2140</v>
      </c>
      <c r="D398" s="180" t="s">
        <v>148</v>
      </c>
      <c r="E398" s="181" t="s">
        <v>2141</v>
      </c>
      <c r="F398" s="182" t="s">
        <v>2142</v>
      </c>
      <c r="G398" s="183" t="s">
        <v>1072</v>
      </c>
      <c r="H398" s="184">
        <v>1</v>
      </c>
      <c r="I398" s="185"/>
      <c r="J398" s="186">
        <f>ROUND(I398*H398,2)</f>
        <v>0</v>
      </c>
      <c r="K398" s="182" t="s">
        <v>21</v>
      </c>
      <c r="L398" s="41"/>
      <c r="M398" s="187" t="s">
        <v>21</v>
      </c>
      <c r="N398" s="188" t="s">
        <v>44</v>
      </c>
      <c r="O398" s="66"/>
      <c r="P398" s="189">
        <f>O398*H398</f>
        <v>0</v>
      </c>
      <c r="Q398" s="189">
        <v>0</v>
      </c>
      <c r="R398" s="189">
        <f>Q398*H398</f>
        <v>0</v>
      </c>
      <c r="S398" s="189">
        <v>0</v>
      </c>
      <c r="T398" s="19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1" t="s">
        <v>153</v>
      </c>
      <c r="AT398" s="191" t="s">
        <v>148</v>
      </c>
      <c r="AU398" s="191" t="s">
        <v>80</v>
      </c>
      <c r="AY398" s="19" t="s">
        <v>145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80</v>
      </c>
      <c r="BK398" s="192">
        <f>ROUND(I398*H398,2)</f>
        <v>0</v>
      </c>
      <c r="BL398" s="19" t="s">
        <v>153</v>
      </c>
      <c r="BM398" s="191" t="s">
        <v>2143</v>
      </c>
    </row>
    <row r="399" spans="1:47" s="2" customFormat="1" ht="19.5">
      <c r="A399" s="36"/>
      <c r="B399" s="37"/>
      <c r="C399" s="38"/>
      <c r="D399" s="195" t="s">
        <v>693</v>
      </c>
      <c r="E399" s="38"/>
      <c r="F399" s="250" t="s">
        <v>1185</v>
      </c>
      <c r="G399" s="38"/>
      <c r="H399" s="38"/>
      <c r="I399" s="251"/>
      <c r="J399" s="38"/>
      <c r="K399" s="38"/>
      <c r="L399" s="41"/>
      <c r="M399" s="252"/>
      <c r="N399" s="253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693</v>
      </c>
      <c r="AU399" s="19" t="s">
        <v>80</v>
      </c>
    </row>
    <row r="400" spans="2:63" s="12" customFormat="1" ht="25.9" customHeight="1">
      <c r="B400" s="164"/>
      <c r="C400" s="165"/>
      <c r="D400" s="166" t="s">
        <v>72</v>
      </c>
      <c r="E400" s="167" t="s">
        <v>1339</v>
      </c>
      <c r="F400" s="167" t="s">
        <v>384</v>
      </c>
      <c r="G400" s="165"/>
      <c r="H400" s="165"/>
      <c r="I400" s="168"/>
      <c r="J400" s="169">
        <f>BK400</f>
        <v>0</v>
      </c>
      <c r="K400" s="165"/>
      <c r="L400" s="170"/>
      <c r="M400" s="171"/>
      <c r="N400" s="172"/>
      <c r="O400" s="172"/>
      <c r="P400" s="173">
        <f>SUM(P401:P406)</f>
        <v>0</v>
      </c>
      <c r="Q400" s="172"/>
      <c r="R400" s="173">
        <f>SUM(R401:R406)</f>
        <v>0</v>
      </c>
      <c r="S400" s="172"/>
      <c r="T400" s="174">
        <f>SUM(T401:T406)</f>
        <v>0</v>
      </c>
      <c r="AR400" s="175" t="s">
        <v>80</v>
      </c>
      <c r="AT400" s="176" t="s">
        <v>72</v>
      </c>
      <c r="AU400" s="176" t="s">
        <v>73</v>
      </c>
      <c r="AY400" s="175" t="s">
        <v>145</v>
      </c>
      <c r="BK400" s="177">
        <f>SUM(BK401:BK406)</f>
        <v>0</v>
      </c>
    </row>
    <row r="401" spans="1:65" s="2" customFormat="1" ht="14.45" customHeight="1">
      <c r="A401" s="36"/>
      <c r="B401" s="37"/>
      <c r="C401" s="180" t="s">
        <v>2144</v>
      </c>
      <c r="D401" s="180" t="s">
        <v>148</v>
      </c>
      <c r="E401" s="181" t="s">
        <v>2145</v>
      </c>
      <c r="F401" s="182" t="s">
        <v>2146</v>
      </c>
      <c r="G401" s="183" t="s">
        <v>272</v>
      </c>
      <c r="H401" s="184">
        <v>440</v>
      </c>
      <c r="I401" s="185"/>
      <c r="J401" s="186">
        <f aca="true" t="shared" si="20" ref="J401:J406">ROUND(I401*H401,2)</f>
        <v>0</v>
      </c>
      <c r="K401" s="182" t="s">
        <v>21</v>
      </c>
      <c r="L401" s="41"/>
      <c r="M401" s="187" t="s">
        <v>21</v>
      </c>
      <c r="N401" s="188" t="s">
        <v>44</v>
      </c>
      <c r="O401" s="66"/>
      <c r="P401" s="189">
        <f aca="true" t="shared" si="21" ref="P401:P406">O401*H401</f>
        <v>0</v>
      </c>
      <c r="Q401" s="189">
        <v>0</v>
      </c>
      <c r="R401" s="189">
        <f aca="true" t="shared" si="22" ref="R401:R406">Q401*H401</f>
        <v>0</v>
      </c>
      <c r="S401" s="189">
        <v>0</v>
      </c>
      <c r="T401" s="190">
        <f aca="true" t="shared" si="23" ref="T401:T406"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91" t="s">
        <v>153</v>
      </c>
      <c r="AT401" s="191" t="s">
        <v>148</v>
      </c>
      <c r="AU401" s="191" t="s">
        <v>80</v>
      </c>
      <c r="AY401" s="19" t="s">
        <v>145</v>
      </c>
      <c r="BE401" s="192">
        <f aca="true" t="shared" si="24" ref="BE401:BE406">IF(N401="základní",J401,0)</f>
        <v>0</v>
      </c>
      <c r="BF401" s="192">
        <f aca="true" t="shared" si="25" ref="BF401:BF406">IF(N401="snížená",J401,0)</f>
        <v>0</v>
      </c>
      <c r="BG401" s="192">
        <f aca="true" t="shared" si="26" ref="BG401:BG406">IF(N401="zákl. přenesená",J401,0)</f>
        <v>0</v>
      </c>
      <c r="BH401" s="192">
        <f aca="true" t="shared" si="27" ref="BH401:BH406">IF(N401="sníž. přenesená",J401,0)</f>
        <v>0</v>
      </c>
      <c r="BI401" s="192">
        <f aca="true" t="shared" si="28" ref="BI401:BI406">IF(N401="nulová",J401,0)</f>
        <v>0</v>
      </c>
      <c r="BJ401" s="19" t="s">
        <v>80</v>
      </c>
      <c r="BK401" s="192">
        <f aca="true" t="shared" si="29" ref="BK401:BK406">ROUND(I401*H401,2)</f>
        <v>0</v>
      </c>
      <c r="BL401" s="19" t="s">
        <v>153</v>
      </c>
      <c r="BM401" s="191" t="s">
        <v>2147</v>
      </c>
    </row>
    <row r="402" spans="1:65" s="2" customFormat="1" ht="14.45" customHeight="1">
      <c r="A402" s="36"/>
      <c r="B402" s="37"/>
      <c r="C402" s="180" t="s">
        <v>2148</v>
      </c>
      <c r="D402" s="180" t="s">
        <v>148</v>
      </c>
      <c r="E402" s="181" t="s">
        <v>2149</v>
      </c>
      <c r="F402" s="182" t="s">
        <v>2150</v>
      </c>
      <c r="G402" s="183" t="s">
        <v>173</v>
      </c>
      <c r="H402" s="184">
        <v>77</v>
      </c>
      <c r="I402" s="185"/>
      <c r="J402" s="186">
        <f t="shared" si="20"/>
        <v>0</v>
      </c>
      <c r="K402" s="182" t="s">
        <v>21</v>
      </c>
      <c r="L402" s="41"/>
      <c r="M402" s="187" t="s">
        <v>21</v>
      </c>
      <c r="N402" s="188" t="s">
        <v>44</v>
      </c>
      <c r="O402" s="66"/>
      <c r="P402" s="189">
        <f t="shared" si="21"/>
        <v>0</v>
      </c>
      <c r="Q402" s="189">
        <v>0</v>
      </c>
      <c r="R402" s="189">
        <f t="shared" si="22"/>
        <v>0</v>
      </c>
      <c r="S402" s="189">
        <v>0</v>
      </c>
      <c r="T402" s="190">
        <f t="shared" si="23"/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91" t="s">
        <v>153</v>
      </c>
      <c r="AT402" s="191" t="s">
        <v>148</v>
      </c>
      <c r="AU402" s="191" t="s">
        <v>80</v>
      </c>
      <c r="AY402" s="19" t="s">
        <v>145</v>
      </c>
      <c r="BE402" s="192">
        <f t="shared" si="24"/>
        <v>0</v>
      </c>
      <c r="BF402" s="192">
        <f t="shared" si="25"/>
        <v>0</v>
      </c>
      <c r="BG402" s="192">
        <f t="shared" si="26"/>
        <v>0</v>
      </c>
      <c r="BH402" s="192">
        <f t="shared" si="27"/>
        <v>0</v>
      </c>
      <c r="BI402" s="192">
        <f t="shared" si="28"/>
        <v>0</v>
      </c>
      <c r="BJ402" s="19" t="s">
        <v>80</v>
      </c>
      <c r="BK402" s="192">
        <f t="shared" si="29"/>
        <v>0</v>
      </c>
      <c r="BL402" s="19" t="s">
        <v>153</v>
      </c>
      <c r="BM402" s="191" t="s">
        <v>2151</v>
      </c>
    </row>
    <row r="403" spans="1:65" s="2" customFormat="1" ht="14.45" customHeight="1">
      <c r="A403" s="36"/>
      <c r="B403" s="37"/>
      <c r="C403" s="180" t="s">
        <v>2152</v>
      </c>
      <c r="D403" s="180" t="s">
        <v>148</v>
      </c>
      <c r="E403" s="181" t="s">
        <v>2153</v>
      </c>
      <c r="F403" s="182" t="s">
        <v>2154</v>
      </c>
      <c r="G403" s="183" t="s">
        <v>272</v>
      </c>
      <c r="H403" s="184">
        <v>220</v>
      </c>
      <c r="I403" s="185"/>
      <c r="J403" s="186">
        <f t="shared" si="20"/>
        <v>0</v>
      </c>
      <c r="K403" s="182" t="s">
        <v>21</v>
      </c>
      <c r="L403" s="41"/>
      <c r="M403" s="187" t="s">
        <v>21</v>
      </c>
      <c r="N403" s="188" t="s">
        <v>44</v>
      </c>
      <c r="O403" s="66"/>
      <c r="P403" s="189">
        <f t="shared" si="21"/>
        <v>0</v>
      </c>
      <c r="Q403" s="189">
        <v>0</v>
      </c>
      <c r="R403" s="189">
        <f t="shared" si="22"/>
        <v>0</v>
      </c>
      <c r="S403" s="189">
        <v>0</v>
      </c>
      <c r="T403" s="190">
        <f t="shared" si="23"/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1" t="s">
        <v>153</v>
      </c>
      <c r="AT403" s="191" t="s">
        <v>148</v>
      </c>
      <c r="AU403" s="191" t="s">
        <v>80</v>
      </c>
      <c r="AY403" s="19" t="s">
        <v>145</v>
      </c>
      <c r="BE403" s="192">
        <f t="shared" si="24"/>
        <v>0</v>
      </c>
      <c r="BF403" s="192">
        <f t="shared" si="25"/>
        <v>0</v>
      </c>
      <c r="BG403" s="192">
        <f t="shared" si="26"/>
        <v>0</v>
      </c>
      <c r="BH403" s="192">
        <f t="shared" si="27"/>
        <v>0</v>
      </c>
      <c r="BI403" s="192">
        <f t="shared" si="28"/>
        <v>0</v>
      </c>
      <c r="BJ403" s="19" t="s">
        <v>80</v>
      </c>
      <c r="BK403" s="192">
        <f t="shared" si="29"/>
        <v>0</v>
      </c>
      <c r="BL403" s="19" t="s">
        <v>153</v>
      </c>
      <c r="BM403" s="191" t="s">
        <v>2155</v>
      </c>
    </row>
    <row r="404" spans="1:65" s="2" customFormat="1" ht="14.45" customHeight="1">
      <c r="A404" s="36"/>
      <c r="B404" s="37"/>
      <c r="C404" s="180" t="s">
        <v>2156</v>
      </c>
      <c r="D404" s="180" t="s">
        <v>148</v>
      </c>
      <c r="E404" s="181" t="s">
        <v>2157</v>
      </c>
      <c r="F404" s="182" t="s">
        <v>2158</v>
      </c>
      <c r="G404" s="183" t="s">
        <v>272</v>
      </c>
      <c r="H404" s="184">
        <v>220</v>
      </c>
      <c r="I404" s="185"/>
      <c r="J404" s="186">
        <f t="shared" si="20"/>
        <v>0</v>
      </c>
      <c r="K404" s="182" t="s">
        <v>21</v>
      </c>
      <c r="L404" s="41"/>
      <c r="M404" s="187" t="s">
        <v>21</v>
      </c>
      <c r="N404" s="188" t="s">
        <v>44</v>
      </c>
      <c r="O404" s="66"/>
      <c r="P404" s="189">
        <f t="shared" si="21"/>
        <v>0</v>
      </c>
      <c r="Q404" s="189">
        <v>0</v>
      </c>
      <c r="R404" s="189">
        <f t="shared" si="22"/>
        <v>0</v>
      </c>
      <c r="S404" s="189">
        <v>0</v>
      </c>
      <c r="T404" s="190">
        <f t="shared" si="23"/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91" t="s">
        <v>153</v>
      </c>
      <c r="AT404" s="191" t="s">
        <v>148</v>
      </c>
      <c r="AU404" s="191" t="s">
        <v>80</v>
      </c>
      <c r="AY404" s="19" t="s">
        <v>145</v>
      </c>
      <c r="BE404" s="192">
        <f t="shared" si="24"/>
        <v>0</v>
      </c>
      <c r="BF404" s="192">
        <f t="shared" si="25"/>
        <v>0</v>
      </c>
      <c r="BG404" s="192">
        <f t="shared" si="26"/>
        <v>0</v>
      </c>
      <c r="BH404" s="192">
        <f t="shared" si="27"/>
        <v>0</v>
      </c>
      <c r="BI404" s="192">
        <f t="shared" si="28"/>
        <v>0</v>
      </c>
      <c r="BJ404" s="19" t="s">
        <v>80</v>
      </c>
      <c r="BK404" s="192">
        <f t="shared" si="29"/>
        <v>0</v>
      </c>
      <c r="BL404" s="19" t="s">
        <v>153</v>
      </c>
      <c r="BM404" s="191" t="s">
        <v>2159</v>
      </c>
    </row>
    <row r="405" spans="1:65" s="2" customFormat="1" ht="14.45" customHeight="1">
      <c r="A405" s="36"/>
      <c r="B405" s="37"/>
      <c r="C405" s="180" t="s">
        <v>2160</v>
      </c>
      <c r="D405" s="180" t="s">
        <v>148</v>
      </c>
      <c r="E405" s="181" t="s">
        <v>2161</v>
      </c>
      <c r="F405" s="182" t="s">
        <v>2162</v>
      </c>
      <c r="G405" s="183" t="s">
        <v>412</v>
      </c>
      <c r="H405" s="184">
        <v>11.55</v>
      </c>
      <c r="I405" s="185"/>
      <c r="J405" s="186">
        <f t="shared" si="20"/>
        <v>0</v>
      </c>
      <c r="K405" s="182" t="s">
        <v>21</v>
      </c>
      <c r="L405" s="41"/>
      <c r="M405" s="187" t="s">
        <v>21</v>
      </c>
      <c r="N405" s="188" t="s">
        <v>44</v>
      </c>
      <c r="O405" s="66"/>
      <c r="P405" s="189">
        <f t="shared" si="21"/>
        <v>0</v>
      </c>
      <c r="Q405" s="189">
        <v>0</v>
      </c>
      <c r="R405" s="189">
        <f t="shared" si="22"/>
        <v>0</v>
      </c>
      <c r="S405" s="189">
        <v>0</v>
      </c>
      <c r="T405" s="190">
        <f t="shared" si="23"/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91" t="s">
        <v>153</v>
      </c>
      <c r="AT405" s="191" t="s">
        <v>148</v>
      </c>
      <c r="AU405" s="191" t="s">
        <v>80</v>
      </c>
      <c r="AY405" s="19" t="s">
        <v>145</v>
      </c>
      <c r="BE405" s="192">
        <f t="shared" si="24"/>
        <v>0</v>
      </c>
      <c r="BF405" s="192">
        <f t="shared" si="25"/>
        <v>0</v>
      </c>
      <c r="BG405" s="192">
        <f t="shared" si="26"/>
        <v>0</v>
      </c>
      <c r="BH405" s="192">
        <f t="shared" si="27"/>
        <v>0</v>
      </c>
      <c r="BI405" s="192">
        <f t="shared" si="28"/>
        <v>0</v>
      </c>
      <c r="BJ405" s="19" t="s">
        <v>80</v>
      </c>
      <c r="BK405" s="192">
        <f t="shared" si="29"/>
        <v>0</v>
      </c>
      <c r="BL405" s="19" t="s">
        <v>153</v>
      </c>
      <c r="BM405" s="191" t="s">
        <v>2163</v>
      </c>
    </row>
    <row r="406" spans="1:65" s="2" customFormat="1" ht="14.45" customHeight="1">
      <c r="A406" s="36"/>
      <c r="B406" s="37"/>
      <c r="C406" s="180" t="s">
        <v>2164</v>
      </c>
      <c r="D406" s="180" t="s">
        <v>148</v>
      </c>
      <c r="E406" s="181" t="s">
        <v>2165</v>
      </c>
      <c r="F406" s="182" t="s">
        <v>2166</v>
      </c>
      <c r="G406" s="183" t="s">
        <v>173</v>
      </c>
      <c r="H406" s="184">
        <v>77</v>
      </c>
      <c r="I406" s="185"/>
      <c r="J406" s="186">
        <f t="shared" si="20"/>
        <v>0</v>
      </c>
      <c r="K406" s="182" t="s">
        <v>21</v>
      </c>
      <c r="L406" s="41"/>
      <c r="M406" s="187" t="s">
        <v>21</v>
      </c>
      <c r="N406" s="188" t="s">
        <v>44</v>
      </c>
      <c r="O406" s="66"/>
      <c r="P406" s="189">
        <f t="shared" si="21"/>
        <v>0</v>
      </c>
      <c r="Q406" s="189">
        <v>0</v>
      </c>
      <c r="R406" s="189">
        <f t="shared" si="22"/>
        <v>0</v>
      </c>
      <c r="S406" s="189">
        <v>0</v>
      </c>
      <c r="T406" s="190">
        <f t="shared" si="23"/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1" t="s">
        <v>153</v>
      </c>
      <c r="AT406" s="191" t="s">
        <v>148</v>
      </c>
      <c r="AU406" s="191" t="s">
        <v>80</v>
      </c>
      <c r="AY406" s="19" t="s">
        <v>145</v>
      </c>
      <c r="BE406" s="192">
        <f t="shared" si="24"/>
        <v>0</v>
      </c>
      <c r="BF406" s="192">
        <f t="shared" si="25"/>
        <v>0</v>
      </c>
      <c r="BG406" s="192">
        <f t="shared" si="26"/>
        <v>0</v>
      </c>
      <c r="BH406" s="192">
        <f t="shared" si="27"/>
        <v>0</v>
      </c>
      <c r="BI406" s="192">
        <f t="shared" si="28"/>
        <v>0</v>
      </c>
      <c r="BJ406" s="19" t="s">
        <v>80</v>
      </c>
      <c r="BK406" s="192">
        <f t="shared" si="29"/>
        <v>0</v>
      </c>
      <c r="BL406" s="19" t="s">
        <v>153</v>
      </c>
      <c r="BM406" s="191" t="s">
        <v>2167</v>
      </c>
    </row>
    <row r="407" spans="2:63" s="12" customFormat="1" ht="25.9" customHeight="1">
      <c r="B407" s="164"/>
      <c r="C407" s="165"/>
      <c r="D407" s="166" t="s">
        <v>72</v>
      </c>
      <c r="E407" s="167" t="s">
        <v>2168</v>
      </c>
      <c r="F407" s="167" t="s">
        <v>2169</v>
      </c>
      <c r="G407" s="165"/>
      <c r="H407" s="165"/>
      <c r="I407" s="168"/>
      <c r="J407" s="169">
        <f>BK407</f>
        <v>0</v>
      </c>
      <c r="K407" s="165"/>
      <c r="L407" s="170"/>
      <c r="M407" s="171"/>
      <c r="N407" s="172"/>
      <c r="O407" s="172"/>
      <c r="P407" s="173">
        <f>SUM(P408:P421)</f>
        <v>0</v>
      </c>
      <c r="Q407" s="172"/>
      <c r="R407" s="173">
        <f>SUM(R408:R421)</f>
        <v>0</v>
      </c>
      <c r="S407" s="172"/>
      <c r="T407" s="174">
        <f>SUM(T408:T421)</f>
        <v>0</v>
      </c>
      <c r="AR407" s="175" t="s">
        <v>80</v>
      </c>
      <c r="AT407" s="176" t="s">
        <v>72</v>
      </c>
      <c r="AU407" s="176" t="s">
        <v>73</v>
      </c>
      <c r="AY407" s="175" t="s">
        <v>145</v>
      </c>
      <c r="BK407" s="177">
        <f>SUM(BK408:BK421)</f>
        <v>0</v>
      </c>
    </row>
    <row r="408" spans="1:65" s="2" customFormat="1" ht="14.45" customHeight="1">
      <c r="A408" s="36"/>
      <c r="B408" s="37"/>
      <c r="C408" s="180" t="s">
        <v>2170</v>
      </c>
      <c r="D408" s="180" t="s">
        <v>148</v>
      </c>
      <c r="E408" s="181" t="s">
        <v>2171</v>
      </c>
      <c r="F408" s="182" t="s">
        <v>2172</v>
      </c>
      <c r="G408" s="183" t="s">
        <v>1072</v>
      </c>
      <c r="H408" s="184">
        <v>34</v>
      </c>
      <c r="I408" s="185"/>
      <c r="J408" s="186">
        <f aca="true" t="shared" si="30" ref="J408:J421">ROUND(I408*H408,2)</f>
        <v>0</v>
      </c>
      <c r="K408" s="182" t="s">
        <v>21</v>
      </c>
      <c r="L408" s="41"/>
      <c r="M408" s="187" t="s">
        <v>21</v>
      </c>
      <c r="N408" s="188" t="s">
        <v>44</v>
      </c>
      <c r="O408" s="66"/>
      <c r="P408" s="189">
        <f aca="true" t="shared" si="31" ref="P408:P421">O408*H408</f>
        <v>0</v>
      </c>
      <c r="Q408" s="189">
        <v>0</v>
      </c>
      <c r="R408" s="189">
        <f aca="true" t="shared" si="32" ref="R408:R421">Q408*H408</f>
        <v>0</v>
      </c>
      <c r="S408" s="189">
        <v>0</v>
      </c>
      <c r="T408" s="190">
        <f aca="true" t="shared" si="33" ref="T408:T421"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91" t="s">
        <v>153</v>
      </c>
      <c r="AT408" s="191" t="s">
        <v>148</v>
      </c>
      <c r="AU408" s="191" t="s">
        <v>80</v>
      </c>
      <c r="AY408" s="19" t="s">
        <v>145</v>
      </c>
      <c r="BE408" s="192">
        <f aca="true" t="shared" si="34" ref="BE408:BE421">IF(N408="základní",J408,0)</f>
        <v>0</v>
      </c>
      <c r="BF408" s="192">
        <f aca="true" t="shared" si="35" ref="BF408:BF421">IF(N408="snížená",J408,0)</f>
        <v>0</v>
      </c>
      <c r="BG408" s="192">
        <f aca="true" t="shared" si="36" ref="BG408:BG421">IF(N408="zákl. přenesená",J408,0)</f>
        <v>0</v>
      </c>
      <c r="BH408" s="192">
        <f aca="true" t="shared" si="37" ref="BH408:BH421">IF(N408="sníž. přenesená",J408,0)</f>
        <v>0</v>
      </c>
      <c r="BI408" s="192">
        <f aca="true" t="shared" si="38" ref="BI408:BI421">IF(N408="nulová",J408,0)</f>
        <v>0</v>
      </c>
      <c r="BJ408" s="19" t="s">
        <v>80</v>
      </c>
      <c r="BK408" s="192">
        <f aca="true" t="shared" si="39" ref="BK408:BK421">ROUND(I408*H408,2)</f>
        <v>0</v>
      </c>
      <c r="BL408" s="19" t="s">
        <v>153</v>
      </c>
      <c r="BM408" s="191" t="s">
        <v>2173</v>
      </c>
    </row>
    <row r="409" spans="1:65" s="2" customFormat="1" ht="14.45" customHeight="1">
      <c r="A409" s="36"/>
      <c r="B409" s="37"/>
      <c r="C409" s="180" t="s">
        <v>2174</v>
      </c>
      <c r="D409" s="180" t="s">
        <v>148</v>
      </c>
      <c r="E409" s="181" t="s">
        <v>2171</v>
      </c>
      <c r="F409" s="182" t="s">
        <v>2172</v>
      </c>
      <c r="G409" s="183" t="s">
        <v>1072</v>
      </c>
      <c r="H409" s="184">
        <v>40</v>
      </c>
      <c r="I409" s="185"/>
      <c r="J409" s="186">
        <f t="shared" si="30"/>
        <v>0</v>
      </c>
      <c r="K409" s="182" t="s">
        <v>21</v>
      </c>
      <c r="L409" s="41"/>
      <c r="M409" s="187" t="s">
        <v>21</v>
      </c>
      <c r="N409" s="188" t="s">
        <v>44</v>
      </c>
      <c r="O409" s="66"/>
      <c r="P409" s="189">
        <f t="shared" si="31"/>
        <v>0</v>
      </c>
      <c r="Q409" s="189">
        <v>0</v>
      </c>
      <c r="R409" s="189">
        <f t="shared" si="32"/>
        <v>0</v>
      </c>
      <c r="S409" s="189">
        <v>0</v>
      </c>
      <c r="T409" s="190">
        <f t="shared" si="33"/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91" t="s">
        <v>153</v>
      </c>
      <c r="AT409" s="191" t="s">
        <v>148</v>
      </c>
      <c r="AU409" s="191" t="s">
        <v>80</v>
      </c>
      <c r="AY409" s="19" t="s">
        <v>145</v>
      </c>
      <c r="BE409" s="192">
        <f t="shared" si="34"/>
        <v>0</v>
      </c>
      <c r="BF409" s="192">
        <f t="shared" si="35"/>
        <v>0</v>
      </c>
      <c r="BG409" s="192">
        <f t="shared" si="36"/>
        <v>0</v>
      </c>
      <c r="BH409" s="192">
        <f t="shared" si="37"/>
        <v>0</v>
      </c>
      <c r="BI409" s="192">
        <f t="shared" si="38"/>
        <v>0</v>
      </c>
      <c r="BJ409" s="19" t="s">
        <v>80</v>
      </c>
      <c r="BK409" s="192">
        <f t="shared" si="39"/>
        <v>0</v>
      </c>
      <c r="BL409" s="19" t="s">
        <v>153</v>
      </c>
      <c r="BM409" s="191" t="s">
        <v>2175</v>
      </c>
    </row>
    <row r="410" spans="1:65" s="2" customFormat="1" ht="14.45" customHeight="1">
      <c r="A410" s="36"/>
      <c r="B410" s="37"/>
      <c r="C410" s="180" t="s">
        <v>2176</v>
      </c>
      <c r="D410" s="180" t="s">
        <v>148</v>
      </c>
      <c r="E410" s="181" t="s">
        <v>2171</v>
      </c>
      <c r="F410" s="182" t="s">
        <v>2172</v>
      </c>
      <c r="G410" s="183" t="s">
        <v>1072</v>
      </c>
      <c r="H410" s="184">
        <v>24</v>
      </c>
      <c r="I410" s="185"/>
      <c r="J410" s="186">
        <f t="shared" si="30"/>
        <v>0</v>
      </c>
      <c r="K410" s="182" t="s">
        <v>21</v>
      </c>
      <c r="L410" s="41"/>
      <c r="M410" s="187" t="s">
        <v>21</v>
      </c>
      <c r="N410" s="188" t="s">
        <v>44</v>
      </c>
      <c r="O410" s="66"/>
      <c r="P410" s="189">
        <f t="shared" si="31"/>
        <v>0</v>
      </c>
      <c r="Q410" s="189">
        <v>0</v>
      </c>
      <c r="R410" s="189">
        <f t="shared" si="32"/>
        <v>0</v>
      </c>
      <c r="S410" s="189">
        <v>0</v>
      </c>
      <c r="T410" s="190">
        <f t="shared" si="33"/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91" t="s">
        <v>153</v>
      </c>
      <c r="AT410" s="191" t="s">
        <v>148</v>
      </c>
      <c r="AU410" s="191" t="s">
        <v>80</v>
      </c>
      <c r="AY410" s="19" t="s">
        <v>145</v>
      </c>
      <c r="BE410" s="192">
        <f t="shared" si="34"/>
        <v>0</v>
      </c>
      <c r="BF410" s="192">
        <f t="shared" si="35"/>
        <v>0</v>
      </c>
      <c r="BG410" s="192">
        <f t="shared" si="36"/>
        <v>0</v>
      </c>
      <c r="BH410" s="192">
        <f t="shared" si="37"/>
        <v>0</v>
      </c>
      <c r="BI410" s="192">
        <f t="shared" si="38"/>
        <v>0</v>
      </c>
      <c r="BJ410" s="19" t="s">
        <v>80</v>
      </c>
      <c r="BK410" s="192">
        <f t="shared" si="39"/>
        <v>0</v>
      </c>
      <c r="BL410" s="19" t="s">
        <v>153</v>
      </c>
      <c r="BM410" s="191" t="s">
        <v>2177</v>
      </c>
    </row>
    <row r="411" spans="1:65" s="2" customFormat="1" ht="14.45" customHeight="1">
      <c r="A411" s="36"/>
      <c r="B411" s="37"/>
      <c r="C411" s="180" t="s">
        <v>2178</v>
      </c>
      <c r="D411" s="180" t="s">
        <v>148</v>
      </c>
      <c r="E411" s="181" t="s">
        <v>2171</v>
      </c>
      <c r="F411" s="182" t="s">
        <v>2172</v>
      </c>
      <c r="G411" s="183" t="s">
        <v>1072</v>
      </c>
      <c r="H411" s="184">
        <v>10</v>
      </c>
      <c r="I411" s="185"/>
      <c r="J411" s="186">
        <f t="shared" si="30"/>
        <v>0</v>
      </c>
      <c r="K411" s="182" t="s">
        <v>21</v>
      </c>
      <c r="L411" s="41"/>
      <c r="M411" s="187" t="s">
        <v>21</v>
      </c>
      <c r="N411" s="188" t="s">
        <v>44</v>
      </c>
      <c r="O411" s="66"/>
      <c r="P411" s="189">
        <f t="shared" si="31"/>
        <v>0</v>
      </c>
      <c r="Q411" s="189">
        <v>0</v>
      </c>
      <c r="R411" s="189">
        <f t="shared" si="32"/>
        <v>0</v>
      </c>
      <c r="S411" s="189">
        <v>0</v>
      </c>
      <c r="T411" s="190">
        <f t="shared" si="33"/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91" t="s">
        <v>153</v>
      </c>
      <c r="AT411" s="191" t="s">
        <v>148</v>
      </c>
      <c r="AU411" s="191" t="s">
        <v>80</v>
      </c>
      <c r="AY411" s="19" t="s">
        <v>145</v>
      </c>
      <c r="BE411" s="192">
        <f t="shared" si="34"/>
        <v>0</v>
      </c>
      <c r="BF411" s="192">
        <f t="shared" si="35"/>
        <v>0</v>
      </c>
      <c r="BG411" s="192">
        <f t="shared" si="36"/>
        <v>0</v>
      </c>
      <c r="BH411" s="192">
        <f t="shared" si="37"/>
        <v>0</v>
      </c>
      <c r="BI411" s="192">
        <f t="shared" si="38"/>
        <v>0</v>
      </c>
      <c r="BJ411" s="19" t="s">
        <v>80</v>
      </c>
      <c r="BK411" s="192">
        <f t="shared" si="39"/>
        <v>0</v>
      </c>
      <c r="BL411" s="19" t="s">
        <v>153</v>
      </c>
      <c r="BM411" s="191" t="s">
        <v>2179</v>
      </c>
    </row>
    <row r="412" spans="1:65" s="2" customFormat="1" ht="14.45" customHeight="1">
      <c r="A412" s="36"/>
      <c r="B412" s="37"/>
      <c r="C412" s="180" t="s">
        <v>2180</v>
      </c>
      <c r="D412" s="180" t="s">
        <v>148</v>
      </c>
      <c r="E412" s="181" t="s">
        <v>2171</v>
      </c>
      <c r="F412" s="182" t="s">
        <v>2172</v>
      </c>
      <c r="G412" s="183" t="s">
        <v>1072</v>
      </c>
      <c r="H412" s="184">
        <v>10</v>
      </c>
      <c r="I412" s="185"/>
      <c r="J412" s="186">
        <f t="shared" si="30"/>
        <v>0</v>
      </c>
      <c r="K412" s="182" t="s">
        <v>21</v>
      </c>
      <c r="L412" s="41"/>
      <c r="M412" s="187" t="s">
        <v>21</v>
      </c>
      <c r="N412" s="188" t="s">
        <v>44</v>
      </c>
      <c r="O412" s="66"/>
      <c r="P412" s="189">
        <f t="shared" si="31"/>
        <v>0</v>
      </c>
      <c r="Q412" s="189">
        <v>0</v>
      </c>
      <c r="R412" s="189">
        <f t="shared" si="32"/>
        <v>0</v>
      </c>
      <c r="S412" s="189">
        <v>0</v>
      </c>
      <c r="T412" s="190">
        <f t="shared" si="33"/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91" t="s">
        <v>153</v>
      </c>
      <c r="AT412" s="191" t="s">
        <v>148</v>
      </c>
      <c r="AU412" s="191" t="s">
        <v>80</v>
      </c>
      <c r="AY412" s="19" t="s">
        <v>145</v>
      </c>
      <c r="BE412" s="192">
        <f t="shared" si="34"/>
        <v>0</v>
      </c>
      <c r="BF412" s="192">
        <f t="shared" si="35"/>
        <v>0</v>
      </c>
      <c r="BG412" s="192">
        <f t="shared" si="36"/>
        <v>0</v>
      </c>
      <c r="BH412" s="192">
        <f t="shared" si="37"/>
        <v>0</v>
      </c>
      <c r="BI412" s="192">
        <f t="shared" si="38"/>
        <v>0</v>
      </c>
      <c r="BJ412" s="19" t="s">
        <v>80</v>
      </c>
      <c r="BK412" s="192">
        <f t="shared" si="39"/>
        <v>0</v>
      </c>
      <c r="BL412" s="19" t="s">
        <v>153</v>
      </c>
      <c r="BM412" s="191" t="s">
        <v>2181</v>
      </c>
    </row>
    <row r="413" spans="1:65" s="2" customFormat="1" ht="14.45" customHeight="1">
      <c r="A413" s="36"/>
      <c r="B413" s="37"/>
      <c r="C413" s="180" t="s">
        <v>2182</v>
      </c>
      <c r="D413" s="180" t="s">
        <v>148</v>
      </c>
      <c r="E413" s="181" t="s">
        <v>2171</v>
      </c>
      <c r="F413" s="182" t="s">
        <v>2172</v>
      </c>
      <c r="G413" s="183" t="s">
        <v>1072</v>
      </c>
      <c r="H413" s="184">
        <v>131</v>
      </c>
      <c r="I413" s="185"/>
      <c r="J413" s="186">
        <f t="shared" si="30"/>
        <v>0</v>
      </c>
      <c r="K413" s="182" t="s">
        <v>21</v>
      </c>
      <c r="L413" s="41"/>
      <c r="M413" s="187" t="s">
        <v>21</v>
      </c>
      <c r="N413" s="188" t="s">
        <v>44</v>
      </c>
      <c r="O413" s="66"/>
      <c r="P413" s="189">
        <f t="shared" si="31"/>
        <v>0</v>
      </c>
      <c r="Q413" s="189">
        <v>0</v>
      </c>
      <c r="R413" s="189">
        <f t="shared" si="32"/>
        <v>0</v>
      </c>
      <c r="S413" s="189">
        <v>0</v>
      </c>
      <c r="T413" s="190">
        <f t="shared" si="33"/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91" t="s">
        <v>153</v>
      </c>
      <c r="AT413" s="191" t="s">
        <v>148</v>
      </c>
      <c r="AU413" s="191" t="s">
        <v>80</v>
      </c>
      <c r="AY413" s="19" t="s">
        <v>145</v>
      </c>
      <c r="BE413" s="192">
        <f t="shared" si="34"/>
        <v>0</v>
      </c>
      <c r="BF413" s="192">
        <f t="shared" si="35"/>
        <v>0</v>
      </c>
      <c r="BG413" s="192">
        <f t="shared" si="36"/>
        <v>0</v>
      </c>
      <c r="BH413" s="192">
        <f t="shared" si="37"/>
        <v>0</v>
      </c>
      <c r="BI413" s="192">
        <f t="shared" si="38"/>
        <v>0</v>
      </c>
      <c r="BJ413" s="19" t="s">
        <v>80</v>
      </c>
      <c r="BK413" s="192">
        <f t="shared" si="39"/>
        <v>0</v>
      </c>
      <c r="BL413" s="19" t="s">
        <v>153</v>
      </c>
      <c r="BM413" s="191" t="s">
        <v>2183</v>
      </c>
    </row>
    <row r="414" spans="1:65" s="2" customFormat="1" ht="14.45" customHeight="1">
      <c r="A414" s="36"/>
      <c r="B414" s="37"/>
      <c r="C414" s="180" t="s">
        <v>2184</v>
      </c>
      <c r="D414" s="180" t="s">
        <v>148</v>
      </c>
      <c r="E414" s="181" t="s">
        <v>2171</v>
      </c>
      <c r="F414" s="182" t="s">
        <v>2172</v>
      </c>
      <c r="G414" s="183" t="s">
        <v>1072</v>
      </c>
      <c r="H414" s="184">
        <v>3</v>
      </c>
      <c r="I414" s="185"/>
      <c r="J414" s="186">
        <f t="shared" si="30"/>
        <v>0</v>
      </c>
      <c r="K414" s="182" t="s">
        <v>21</v>
      </c>
      <c r="L414" s="41"/>
      <c r="M414" s="187" t="s">
        <v>21</v>
      </c>
      <c r="N414" s="188" t="s">
        <v>44</v>
      </c>
      <c r="O414" s="66"/>
      <c r="P414" s="189">
        <f t="shared" si="31"/>
        <v>0</v>
      </c>
      <c r="Q414" s="189">
        <v>0</v>
      </c>
      <c r="R414" s="189">
        <f t="shared" si="32"/>
        <v>0</v>
      </c>
      <c r="S414" s="189">
        <v>0</v>
      </c>
      <c r="T414" s="190">
        <f t="shared" si="33"/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91" t="s">
        <v>153</v>
      </c>
      <c r="AT414" s="191" t="s">
        <v>148</v>
      </c>
      <c r="AU414" s="191" t="s">
        <v>80</v>
      </c>
      <c r="AY414" s="19" t="s">
        <v>145</v>
      </c>
      <c r="BE414" s="192">
        <f t="shared" si="34"/>
        <v>0</v>
      </c>
      <c r="BF414" s="192">
        <f t="shared" si="35"/>
        <v>0</v>
      </c>
      <c r="BG414" s="192">
        <f t="shared" si="36"/>
        <v>0</v>
      </c>
      <c r="BH414" s="192">
        <f t="shared" si="37"/>
        <v>0</v>
      </c>
      <c r="BI414" s="192">
        <f t="shared" si="38"/>
        <v>0</v>
      </c>
      <c r="BJ414" s="19" t="s">
        <v>80</v>
      </c>
      <c r="BK414" s="192">
        <f t="shared" si="39"/>
        <v>0</v>
      </c>
      <c r="BL414" s="19" t="s">
        <v>153</v>
      </c>
      <c r="BM414" s="191" t="s">
        <v>2185</v>
      </c>
    </row>
    <row r="415" spans="1:65" s="2" customFormat="1" ht="14.45" customHeight="1">
      <c r="A415" s="36"/>
      <c r="B415" s="37"/>
      <c r="C415" s="180" t="s">
        <v>2186</v>
      </c>
      <c r="D415" s="180" t="s">
        <v>148</v>
      </c>
      <c r="E415" s="181" t="s">
        <v>2171</v>
      </c>
      <c r="F415" s="182" t="s">
        <v>2172</v>
      </c>
      <c r="G415" s="183" t="s">
        <v>1072</v>
      </c>
      <c r="H415" s="184">
        <v>27</v>
      </c>
      <c r="I415" s="185"/>
      <c r="J415" s="186">
        <f t="shared" si="30"/>
        <v>0</v>
      </c>
      <c r="K415" s="182" t="s">
        <v>21</v>
      </c>
      <c r="L415" s="41"/>
      <c r="M415" s="187" t="s">
        <v>21</v>
      </c>
      <c r="N415" s="188" t="s">
        <v>44</v>
      </c>
      <c r="O415" s="66"/>
      <c r="P415" s="189">
        <f t="shared" si="31"/>
        <v>0</v>
      </c>
      <c r="Q415" s="189">
        <v>0</v>
      </c>
      <c r="R415" s="189">
        <f t="shared" si="32"/>
        <v>0</v>
      </c>
      <c r="S415" s="189">
        <v>0</v>
      </c>
      <c r="T415" s="190">
        <f t="shared" si="33"/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91" t="s">
        <v>153</v>
      </c>
      <c r="AT415" s="191" t="s">
        <v>148</v>
      </c>
      <c r="AU415" s="191" t="s">
        <v>80</v>
      </c>
      <c r="AY415" s="19" t="s">
        <v>145</v>
      </c>
      <c r="BE415" s="192">
        <f t="shared" si="34"/>
        <v>0</v>
      </c>
      <c r="BF415" s="192">
        <f t="shared" si="35"/>
        <v>0</v>
      </c>
      <c r="BG415" s="192">
        <f t="shared" si="36"/>
        <v>0</v>
      </c>
      <c r="BH415" s="192">
        <f t="shared" si="37"/>
        <v>0</v>
      </c>
      <c r="BI415" s="192">
        <f t="shared" si="38"/>
        <v>0</v>
      </c>
      <c r="BJ415" s="19" t="s">
        <v>80</v>
      </c>
      <c r="BK415" s="192">
        <f t="shared" si="39"/>
        <v>0</v>
      </c>
      <c r="BL415" s="19" t="s">
        <v>153</v>
      </c>
      <c r="BM415" s="191" t="s">
        <v>2187</v>
      </c>
    </row>
    <row r="416" spans="1:65" s="2" customFormat="1" ht="14.45" customHeight="1">
      <c r="A416" s="36"/>
      <c r="B416" s="37"/>
      <c r="C416" s="180" t="s">
        <v>2188</v>
      </c>
      <c r="D416" s="180" t="s">
        <v>148</v>
      </c>
      <c r="E416" s="181" t="s">
        <v>2189</v>
      </c>
      <c r="F416" s="182" t="s">
        <v>2190</v>
      </c>
      <c r="G416" s="183" t="s">
        <v>2191</v>
      </c>
      <c r="H416" s="184">
        <v>8</v>
      </c>
      <c r="I416" s="185"/>
      <c r="J416" s="186">
        <f t="shared" si="30"/>
        <v>0</v>
      </c>
      <c r="K416" s="182" t="s">
        <v>21</v>
      </c>
      <c r="L416" s="41"/>
      <c r="M416" s="187" t="s">
        <v>21</v>
      </c>
      <c r="N416" s="188" t="s">
        <v>44</v>
      </c>
      <c r="O416" s="66"/>
      <c r="P416" s="189">
        <f t="shared" si="31"/>
        <v>0</v>
      </c>
      <c r="Q416" s="189">
        <v>0</v>
      </c>
      <c r="R416" s="189">
        <f t="shared" si="32"/>
        <v>0</v>
      </c>
      <c r="S416" s="189">
        <v>0</v>
      </c>
      <c r="T416" s="190">
        <f t="shared" si="33"/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91" t="s">
        <v>153</v>
      </c>
      <c r="AT416" s="191" t="s">
        <v>148</v>
      </c>
      <c r="AU416" s="191" t="s">
        <v>80</v>
      </c>
      <c r="AY416" s="19" t="s">
        <v>145</v>
      </c>
      <c r="BE416" s="192">
        <f t="shared" si="34"/>
        <v>0</v>
      </c>
      <c r="BF416" s="192">
        <f t="shared" si="35"/>
        <v>0</v>
      </c>
      <c r="BG416" s="192">
        <f t="shared" si="36"/>
        <v>0</v>
      </c>
      <c r="BH416" s="192">
        <f t="shared" si="37"/>
        <v>0</v>
      </c>
      <c r="BI416" s="192">
        <f t="shared" si="38"/>
        <v>0</v>
      </c>
      <c r="BJ416" s="19" t="s">
        <v>80</v>
      </c>
      <c r="BK416" s="192">
        <f t="shared" si="39"/>
        <v>0</v>
      </c>
      <c r="BL416" s="19" t="s">
        <v>153</v>
      </c>
      <c r="BM416" s="191" t="s">
        <v>2192</v>
      </c>
    </row>
    <row r="417" spans="1:65" s="2" customFormat="1" ht="14.45" customHeight="1">
      <c r="A417" s="36"/>
      <c r="B417" s="37"/>
      <c r="C417" s="180" t="s">
        <v>2193</v>
      </c>
      <c r="D417" s="180" t="s">
        <v>148</v>
      </c>
      <c r="E417" s="181" t="s">
        <v>2194</v>
      </c>
      <c r="F417" s="182" t="s">
        <v>2195</v>
      </c>
      <c r="G417" s="183" t="s">
        <v>2191</v>
      </c>
      <c r="H417" s="184">
        <v>200</v>
      </c>
      <c r="I417" s="185"/>
      <c r="J417" s="186">
        <f t="shared" si="30"/>
        <v>0</v>
      </c>
      <c r="K417" s="182" t="s">
        <v>21</v>
      </c>
      <c r="L417" s="41"/>
      <c r="M417" s="187" t="s">
        <v>21</v>
      </c>
      <c r="N417" s="188" t="s">
        <v>44</v>
      </c>
      <c r="O417" s="66"/>
      <c r="P417" s="189">
        <f t="shared" si="31"/>
        <v>0</v>
      </c>
      <c r="Q417" s="189">
        <v>0</v>
      </c>
      <c r="R417" s="189">
        <f t="shared" si="32"/>
        <v>0</v>
      </c>
      <c r="S417" s="189">
        <v>0</v>
      </c>
      <c r="T417" s="190">
        <f t="shared" si="33"/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1" t="s">
        <v>153</v>
      </c>
      <c r="AT417" s="191" t="s">
        <v>148</v>
      </c>
      <c r="AU417" s="191" t="s">
        <v>80</v>
      </c>
      <c r="AY417" s="19" t="s">
        <v>145</v>
      </c>
      <c r="BE417" s="192">
        <f t="shared" si="34"/>
        <v>0</v>
      </c>
      <c r="BF417" s="192">
        <f t="shared" si="35"/>
        <v>0</v>
      </c>
      <c r="BG417" s="192">
        <f t="shared" si="36"/>
        <v>0</v>
      </c>
      <c r="BH417" s="192">
        <f t="shared" si="37"/>
        <v>0</v>
      </c>
      <c r="BI417" s="192">
        <f t="shared" si="38"/>
        <v>0</v>
      </c>
      <c r="BJ417" s="19" t="s">
        <v>80</v>
      </c>
      <c r="BK417" s="192">
        <f t="shared" si="39"/>
        <v>0</v>
      </c>
      <c r="BL417" s="19" t="s">
        <v>153</v>
      </c>
      <c r="BM417" s="191" t="s">
        <v>2196</v>
      </c>
    </row>
    <row r="418" spans="1:65" s="2" customFormat="1" ht="14.45" customHeight="1">
      <c r="A418" s="36"/>
      <c r="B418" s="37"/>
      <c r="C418" s="180" t="s">
        <v>2197</v>
      </c>
      <c r="D418" s="180" t="s">
        <v>148</v>
      </c>
      <c r="E418" s="181" t="s">
        <v>2198</v>
      </c>
      <c r="F418" s="182" t="s">
        <v>2199</v>
      </c>
      <c r="G418" s="183" t="s">
        <v>1072</v>
      </c>
      <c r="H418" s="184">
        <v>200</v>
      </c>
      <c r="I418" s="185"/>
      <c r="J418" s="186">
        <f t="shared" si="30"/>
        <v>0</v>
      </c>
      <c r="K418" s="182" t="s">
        <v>21</v>
      </c>
      <c r="L418" s="41"/>
      <c r="M418" s="187" t="s">
        <v>21</v>
      </c>
      <c r="N418" s="188" t="s">
        <v>44</v>
      </c>
      <c r="O418" s="66"/>
      <c r="P418" s="189">
        <f t="shared" si="31"/>
        <v>0</v>
      </c>
      <c r="Q418" s="189">
        <v>0</v>
      </c>
      <c r="R418" s="189">
        <f t="shared" si="32"/>
        <v>0</v>
      </c>
      <c r="S418" s="189">
        <v>0</v>
      </c>
      <c r="T418" s="190">
        <f t="shared" si="33"/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91" t="s">
        <v>153</v>
      </c>
      <c r="AT418" s="191" t="s">
        <v>148</v>
      </c>
      <c r="AU418" s="191" t="s">
        <v>80</v>
      </c>
      <c r="AY418" s="19" t="s">
        <v>145</v>
      </c>
      <c r="BE418" s="192">
        <f t="shared" si="34"/>
        <v>0</v>
      </c>
      <c r="BF418" s="192">
        <f t="shared" si="35"/>
        <v>0</v>
      </c>
      <c r="BG418" s="192">
        <f t="shared" si="36"/>
        <v>0</v>
      </c>
      <c r="BH418" s="192">
        <f t="shared" si="37"/>
        <v>0</v>
      </c>
      <c r="BI418" s="192">
        <f t="shared" si="38"/>
        <v>0</v>
      </c>
      <c r="BJ418" s="19" t="s">
        <v>80</v>
      </c>
      <c r="BK418" s="192">
        <f t="shared" si="39"/>
        <v>0</v>
      </c>
      <c r="BL418" s="19" t="s">
        <v>153</v>
      </c>
      <c r="BM418" s="191" t="s">
        <v>2200</v>
      </c>
    </row>
    <row r="419" spans="1:65" s="2" customFormat="1" ht="14.45" customHeight="1">
      <c r="A419" s="36"/>
      <c r="B419" s="37"/>
      <c r="C419" s="180" t="s">
        <v>2201</v>
      </c>
      <c r="D419" s="180" t="s">
        <v>148</v>
      </c>
      <c r="E419" s="181" t="s">
        <v>2202</v>
      </c>
      <c r="F419" s="182" t="s">
        <v>2203</v>
      </c>
      <c r="G419" s="183" t="s">
        <v>1072</v>
      </c>
      <c r="H419" s="184">
        <v>2</v>
      </c>
      <c r="I419" s="185"/>
      <c r="J419" s="186">
        <f t="shared" si="30"/>
        <v>0</v>
      </c>
      <c r="K419" s="182" t="s">
        <v>21</v>
      </c>
      <c r="L419" s="41"/>
      <c r="M419" s="187" t="s">
        <v>21</v>
      </c>
      <c r="N419" s="188" t="s">
        <v>44</v>
      </c>
      <c r="O419" s="66"/>
      <c r="P419" s="189">
        <f t="shared" si="31"/>
        <v>0</v>
      </c>
      <c r="Q419" s="189">
        <v>0</v>
      </c>
      <c r="R419" s="189">
        <f t="shared" si="32"/>
        <v>0</v>
      </c>
      <c r="S419" s="189">
        <v>0</v>
      </c>
      <c r="T419" s="190">
        <f t="shared" si="33"/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91" t="s">
        <v>153</v>
      </c>
      <c r="AT419" s="191" t="s">
        <v>148</v>
      </c>
      <c r="AU419" s="191" t="s">
        <v>80</v>
      </c>
      <c r="AY419" s="19" t="s">
        <v>145</v>
      </c>
      <c r="BE419" s="192">
        <f t="shared" si="34"/>
        <v>0</v>
      </c>
      <c r="BF419" s="192">
        <f t="shared" si="35"/>
        <v>0</v>
      </c>
      <c r="BG419" s="192">
        <f t="shared" si="36"/>
        <v>0</v>
      </c>
      <c r="BH419" s="192">
        <f t="shared" si="37"/>
        <v>0</v>
      </c>
      <c r="BI419" s="192">
        <f t="shared" si="38"/>
        <v>0</v>
      </c>
      <c r="BJ419" s="19" t="s">
        <v>80</v>
      </c>
      <c r="BK419" s="192">
        <f t="shared" si="39"/>
        <v>0</v>
      </c>
      <c r="BL419" s="19" t="s">
        <v>153</v>
      </c>
      <c r="BM419" s="191" t="s">
        <v>2204</v>
      </c>
    </row>
    <row r="420" spans="1:65" s="2" customFormat="1" ht="14.45" customHeight="1">
      <c r="A420" s="36"/>
      <c r="B420" s="37"/>
      <c r="C420" s="180" t="s">
        <v>2205</v>
      </c>
      <c r="D420" s="180" t="s">
        <v>148</v>
      </c>
      <c r="E420" s="181" t="s">
        <v>2206</v>
      </c>
      <c r="F420" s="182" t="s">
        <v>2207</v>
      </c>
      <c r="G420" s="183" t="s">
        <v>272</v>
      </c>
      <c r="H420" s="184">
        <v>300</v>
      </c>
      <c r="I420" s="185"/>
      <c r="J420" s="186">
        <f t="shared" si="30"/>
        <v>0</v>
      </c>
      <c r="K420" s="182" t="s">
        <v>21</v>
      </c>
      <c r="L420" s="41"/>
      <c r="M420" s="187" t="s">
        <v>21</v>
      </c>
      <c r="N420" s="188" t="s">
        <v>44</v>
      </c>
      <c r="O420" s="66"/>
      <c r="P420" s="189">
        <f t="shared" si="31"/>
        <v>0</v>
      </c>
      <c r="Q420" s="189">
        <v>0</v>
      </c>
      <c r="R420" s="189">
        <f t="shared" si="32"/>
        <v>0</v>
      </c>
      <c r="S420" s="189">
        <v>0</v>
      </c>
      <c r="T420" s="190">
        <f t="shared" si="33"/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91" t="s">
        <v>153</v>
      </c>
      <c r="AT420" s="191" t="s">
        <v>148</v>
      </c>
      <c r="AU420" s="191" t="s">
        <v>80</v>
      </c>
      <c r="AY420" s="19" t="s">
        <v>145</v>
      </c>
      <c r="BE420" s="192">
        <f t="shared" si="34"/>
        <v>0</v>
      </c>
      <c r="BF420" s="192">
        <f t="shared" si="35"/>
        <v>0</v>
      </c>
      <c r="BG420" s="192">
        <f t="shared" si="36"/>
        <v>0</v>
      </c>
      <c r="BH420" s="192">
        <f t="shared" si="37"/>
        <v>0</v>
      </c>
      <c r="BI420" s="192">
        <f t="shared" si="38"/>
        <v>0</v>
      </c>
      <c r="BJ420" s="19" t="s">
        <v>80</v>
      </c>
      <c r="BK420" s="192">
        <f t="shared" si="39"/>
        <v>0</v>
      </c>
      <c r="BL420" s="19" t="s">
        <v>153</v>
      </c>
      <c r="BM420" s="191" t="s">
        <v>2208</v>
      </c>
    </row>
    <row r="421" spans="1:65" s="2" customFormat="1" ht="14.45" customHeight="1">
      <c r="A421" s="36"/>
      <c r="B421" s="37"/>
      <c r="C421" s="180" t="s">
        <v>2209</v>
      </c>
      <c r="D421" s="180" t="s">
        <v>148</v>
      </c>
      <c r="E421" s="181" t="s">
        <v>2210</v>
      </c>
      <c r="F421" s="182" t="s">
        <v>2211</v>
      </c>
      <c r="G421" s="183" t="s">
        <v>272</v>
      </c>
      <c r="H421" s="184">
        <v>100</v>
      </c>
      <c r="I421" s="185"/>
      <c r="J421" s="186">
        <f t="shared" si="30"/>
        <v>0</v>
      </c>
      <c r="K421" s="182" t="s">
        <v>21</v>
      </c>
      <c r="L421" s="41"/>
      <c r="M421" s="187" t="s">
        <v>21</v>
      </c>
      <c r="N421" s="188" t="s">
        <v>44</v>
      </c>
      <c r="O421" s="66"/>
      <c r="P421" s="189">
        <f t="shared" si="31"/>
        <v>0</v>
      </c>
      <c r="Q421" s="189">
        <v>0</v>
      </c>
      <c r="R421" s="189">
        <f t="shared" si="32"/>
        <v>0</v>
      </c>
      <c r="S421" s="189">
        <v>0</v>
      </c>
      <c r="T421" s="190">
        <f t="shared" si="33"/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91" t="s">
        <v>153</v>
      </c>
      <c r="AT421" s="191" t="s">
        <v>148</v>
      </c>
      <c r="AU421" s="191" t="s">
        <v>80</v>
      </c>
      <c r="AY421" s="19" t="s">
        <v>145</v>
      </c>
      <c r="BE421" s="192">
        <f t="shared" si="34"/>
        <v>0</v>
      </c>
      <c r="BF421" s="192">
        <f t="shared" si="35"/>
        <v>0</v>
      </c>
      <c r="BG421" s="192">
        <f t="shared" si="36"/>
        <v>0</v>
      </c>
      <c r="BH421" s="192">
        <f t="shared" si="37"/>
        <v>0</v>
      </c>
      <c r="BI421" s="192">
        <f t="shared" si="38"/>
        <v>0</v>
      </c>
      <c r="BJ421" s="19" t="s">
        <v>80</v>
      </c>
      <c r="BK421" s="192">
        <f t="shared" si="39"/>
        <v>0</v>
      </c>
      <c r="BL421" s="19" t="s">
        <v>153</v>
      </c>
      <c r="BM421" s="191" t="s">
        <v>2212</v>
      </c>
    </row>
    <row r="422" spans="2:63" s="12" customFormat="1" ht="25.9" customHeight="1">
      <c r="B422" s="164"/>
      <c r="C422" s="165"/>
      <c r="D422" s="166" t="s">
        <v>72</v>
      </c>
      <c r="E422" s="167" t="s">
        <v>2213</v>
      </c>
      <c r="F422" s="167" t="s">
        <v>2214</v>
      </c>
      <c r="G422" s="165"/>
      <c r="H422" s="165"/>
      <c r="I422" s="168"/>
      <c r="J422" s="169">
        <f>BK422</f>
        <v>0</v>
      </c>
      <c r="K422" s="165"/>
      <c r="L422" s="170"/>
      <c r="M422" s="171"/>
      <c r="N422" s="172"/>
      <c r="O422" s="172"/>
      <c r="P422" s="173">
        <f>P423</f>
        <v>0</v>
      </c>
      <c r="Q422" s="172"/>
      <c r="R422" s="173">
        <f>R423</f>
        <v>0</v>
      </c>
      <c r="S422" s="172"/>
      <c r="T422" s="174">
        <f>T423</f>
        <v>0</v>
      </c>
      <c r="AR422" s="175" t="s">
        <v>80</v>
      </c>
      <c r="AT422" s="176" t="s">
        <v>72</v>
      </c>
      <c r="AU422" s="176" t="s">
        <v>73</v>
      </c>
      <c r="AY422" s="175" t="s">
        <v>145</v>
      </c>
      <c r="BK422" s="177">
        <f>BK423</f>
        <v>0</v>
      </c>
    </row>
    <row r="423" spans="1:65" s="2" customFormat="1" ht="14.45" customHeight="1">
      <c r="A423" s="36"/>
      <c r="B423" s="37"/>
      <c r="C423" s="180" t="s">
        <v>2215</v>
      </c>
      <c r="D423" s="180" t="s">
        <v>148</v>
      </c>
      <c r="E423" s="181" t="s">
        <v>2216</v>
      </c>
      <c r="F423" s="182" t="s">
        <v>2217</v>
      </c>
      <c r="G423" s="183" t="s">
        <v>1072</v>
      </c>
      <c r="H423" s="184">
        <v>3</v>
      </c>
      <c r="I423" s="185"/>
      <c r="J423" s="186">
        <f>ROUND(I423*H423,2)</f>
        <v>0</v>
      </c>
      <c r="K423" s="182" t="s">
        <v>21</v>
      </c>
      <c r="L423" s="41"/>
      <c r="M423" s="187" t="s">
        <v>21</v>
      </c>
      <c r="N423" s="188" t="s">
        <v>44</v>
      </c>
      <c r="O423" s="66"/>
      <c r="P423" s="189">
        <f>O423*H423</f>
        <v>0</v>
      </c>
      <c r="Q423" s="189">
        <v>0</v>
      </c>
      <c r="R423" s="189">
        <f>Q423*H423</f>
        <v>0</v>
      </c>
      <c r="S423" s="189">
        <v>0</v>
      </c>
      <c r="T423" s="190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91" t="s">
        <v>153</v>
      </c>
      <c r="AT423" s="191" t="s">
        <v>148</v>
      </c>
      <c r="AU423" s="191" t="s">
        <v>80</v>
      </c>
      <c r="AY423" s="19" t="s">
        <v>145</v>
      </c>
      <c r="BE423" s="192">
        <f>IF(N423="základní",J423,0)</f>
        <v>0</v>
      </c>
      <c r="BF423" s="192">
        <f>IF(N423="snížená",J423,0)</f>
        <v>0</v>
      </c>
      <c r="BG423" s="192">
        <f>IF(N423="zákl. přenesená",J423,0)</f>
        <v>0</v>
      </c>
      <c r="BH423" s="192">
        <f>IF(N423="sníž. přenesená",J423,0)</f>
        <v>0</v>
      </c>
      <c r="BI423" s="192">
        <f>IF(N423="nulová",J423,0)</f>
        <v>0</v>
      </c>
      <c r="BJ423" s="19" t="s">
        <v>80</v>
      </c>
      <c r="BK423" s="192">
        <f>ROUND(I423*H423,2)</f>
        <v>0</v>
      </c>
      <c r="BL423" s="19" t="s">
        <v>153</v>
      </c>
      <c r="BM423" s="191" t="s">
        <v>2218</v>
      </c>
    </row>
    <row r="424" spans="2:63" s="12" customFormat="1" ht="25.9" customHeight="1">
      <c r="B424" s="164"/>
      <c r="C424" s="165"/>
      <c r="D424" s="166" t="s">
        <v>72</v>
      </c>
      <c r="E424" s="167" t="s">
        <v>2219</v>
      </c>
      <c r="F424" s="167" t="s">
        <v>1161</v>
      </c>
      <c r="G424" s="165"/>
      <c r="H424" s="165"/>
      <c r="I424" s="168"/>
      <c r="J424" s="169">
        <f>BK424</f>
        <v>0</v>
      </c>
      <c r="K424" s="165"/>
      <c r="L424" s="170"/>
      <c r="M424" s="171"/>
      <c r="N424" s="172"/>
      <c r="O424" s="172"/>
      <c r="P424" s="173">
        <f>SUM(P425:P427)</f>
        <v>0</v>
      </c>
      <c r="Q424" s="172"/>
      <c r="R424" s="173">
        <f>SUM(R425:R427)</f>
        <v>0</v>
      </c>
      <c r="S424" s="172"/>
      <c r="T424" s="174">
        <f>SUM(T425:T427)</f>
        <v>0</v>
      </c>
      <c r="AR424" s="175" t="s">
        <v>80</v>
      </c>
      <c r="AT424" s="176" t="s">
        <v>72</v>
      </c>
      <c r="AU424" s="176" t="s">
        <v>73</v>
      </c>
      <c r="AY424" s="175" t="s">
        <v>145</v>
      </c>
      <c r="BK424" s="177">
        <f>SUM(BK425:BK427)</f>
        <v>0</v>
      </c>
    </row>
    <row r="425" spans="1:65" s="2" customFormat="1" ht="14.45" customHeight="1">
      <c r="A425" s="36"/>
      <c r="B425" s="37"/>
      <c r="C425" s="180" t="s">
        <v>2220</v>
      </c>
      <c r="D425" s="180" t="s">
        <v>148</v>
      </c>
      <c r="E425" s="181" t="s">
        <v>2221</v>
      </c>
      <c r="F425" s="182" t="s">
        <v>2222</v>
      </c>
      <c r="G425" s="183" t="s">
        <v>1072</v>
      </c>
      <c r="H425" s="184">
        <v>1</v>
      </c>
      <c r="I425" s="185"/>
      <c r="J425" s="186">
        <f>ROUND(I425*H425,2)</f>
        <v>0</v>
      </c>
      <c r="K425" s="182" t="s">
        <v>21</v>
      </c>
      <c r="L425" s="41"/>
      <c r="M425" s="187" t="s">
        <v>21</v>
      </c>
      <c r="N425" s="188" t="s">
        <v>44</v>
      </c>
      <c r="O425" s="66"/>
      <c r="P425" s="189">
        <f>O425*H425</f>
        <v>0</v>
      </c>
      <c r="Q425" s="189">
        <v>0</v>
      </c>
      <c r="R425" s="189">
        <f>Q425*H425</f>
        <v>0</v>
      </c>
      <c r="S425" s="189">
        <v>0</v>
      </c>
      <c r="T425" s="190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91" t="s">
        <v>153</v>
      </c>
      <c r="AT425" s="191" t="s">
        <v>148</v>
      </c>
      <c r="AU425" s="191" t="s">
        <v>80</v>
      </c>
      <c r="AY425" s="19" t="s">
        <v>145</v>
      </c>
      <c r="BE425" s="192">
        <f>IF(N425="základní",J425,0)</f>
        <v>0</v>
      </c>
      <c r="BF425" s="192">
        <f>IF(N425="snížená",J425,0)</f>
        <v>0</v>
      </c>
      <c r="BG425" s="192">
        <f>IF(N425="zákl. přenesená",J425,0)</f>
        <v>0</v>
      </c>
      <c r="BH425" s="192">
        <f>IF(N425="sníž. přenesená",J425,0)</f>
        <v>0</v>
      </c>
      <c r="BI425" s="192">
        <f>IF(N425="nulová",J425,0)</f>
        <v>0</v>
      </c>
      <c r="BJ425" s="19" t="s">
        <v>80</v>
      </c>
      <c r="BK425" s="192">
        <f>ROUND(I425*H425,2)</f>
        <v>0</v>
      </c>
      <c r="BL425" s="19" t="s">
        <v>153</v>
      </c>
      <c r="BM425" s="191" t="s">
        <v>2223</v>
      </c>
    </row>
    <row r="426" spans="1:65" s="2" customFormat="1" ht="14.45" customHeight="1">
      <c r="A426" s="36"/>
      <c r="B426" s="37"/>
      <c r="C426" s="180" t="s">
        <v>2224</v>
      </c>
      <c r="D426" s="180" t="s">
        <v>148</v>
      </c>
      <c r="E426" s="181" t="s">
        <v>2225</v>
      </c>
      <c r="F426" s="182" t="s">
        <v>2226</v>
      </c>
      <c r="G426" s="183" t="s">
        <v>1072</v>
      </c>
      <c r="H426" s="184">
        <v>50</v>
      </c>
      <c r="I426" s="185"/>
      <c r="J426" s="186">
        <f>ROUND(I426*H426,2)</f>
        <v>0</v>
      </c>
      <c r="K426" s="182" t="s">
        <v>21</v>
      </c>
      <c r="L426" s="41"/>
      <c r="M426" s="187" t="s">
        <v>21</v>
      </c>
      <c r="N426" s="188" t="s">
        <v>44</v>
      </c>
      <c r="O426" s="66"/>
      <c r="P426" s="189">
        <f>O426*H426</f>
        <v>0</v>
      </c>
      <c r="Q426" s="189">
        <v>0</v>
      </c>
      <c r="R426" s="189">
        <f>Q426*H426</f>
        <v>0</v>
      </c>
      <c r="S426" s="189">
        <v>0</v>
      </c>
      <c r="T426" s="190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91" t="s">
        <v>153</v>
      </c>
      <c r="AT426" s="191" t="s">
        <v>148</v>
      </c>
      <c r="AU426" s="191" t="s">
        <v>80</v>
      </c>
      <c r="AY426" s="19" t="s">
        <v>145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19" t="s">
        <v>80</v>
      </c>
      <c r="BK426" s="192">
        <f>ROUND(I426*H426,2)</f>
        <v>0</v>
      </c>
      <c r="BL426" s="19" t="s">
        <v>153</v>
      </c>
      <c r="BM426" s="191" t="s">
        <v>2227</v>
      </c>
    </row>
    <row r="427" spans="1:65" s="2" customFormat="1" ht="14.45" customHeight="1">
      <c r="A427" s="36"/>
      <c r="B427" s="37"/>
      <c r="C427" s="180" t="s">
        <v>2228</v>
      </c>
      <c r="D427" s="180" t="s">
        <v>148</v>
      </c>
      <c r="E427" s="181" t="s">
        <v>2229</v>
      </c>
      <c r="F427" s="182" t="s">
        <v>2230</v>
      </c>
      <c r="G427" s="183" t="s">
        <v>1072</v>
      </c>
      <c r="H427" s="184">
        <v>50</v>
      </c>
      <c r="I427" s="185"/>
      <c r="J427" s="186">
        <f>ROUND(I427*H427,2)</f>
        <v>0</v>
      </c>
      <c r="K427" s="182" t="s">
        <v>21</v>
      </c>
      <c r="L427" s="41"/>
      <c r="M427" s="187" t="s">
        <v>21</v>
      </c>
      <c r="N427" s="188" t="s">
        <v>44</v>
      </c>
      <c r="O427" s="66"/>
      <c r="P427" s="189">
        <f>O427*H427</f>
        <v>0</v>
      </c>
      <c r="Q427" s="189">
        <v>0</v>
      </c>
      <c r="R427" s="189">
        <f>Q427*H427</f>
        <v>0</v>
      </c>
      <c r="S427" s="189">
        <v>0</v>
      </c>
      <c r="T427" s="190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91" t="s">
        <v>153</v>
      </c>
      <c r="AT427" s="191" t="s">
        <v>148</v>
      </c>
      <c r="AU427" s="191" t="s">
        <v>80</v>
      </c>
      <c r="AY427" s="19" t="s">
        <v>145</v>
      </c>
      <c r="BE427" s="192">
        <f>IF(N427="základní",J427,0)</f>
        <v>0</v>
      </c>
      <c r="BF427" s="192">
        <f>IF(N427="snížená",J427,0)</f>
        <v>0</v>
      </c>
      <c r="BG427" s="192">
        <f>IF(N427="zákl. přenesená",J427,0)</f>
        <v>0</v>
      </c>
      <c r="BH427" s="192">
        <f>IF(N427="sníž. přenesená",J427,0)</f>
        <v>0</v>
      </c>
      <c r="BI427" s="192">
        <f>IF(N427="nulová",J427,0)</f>
        <v>0</v>
      </c>
      <c r="BJ427" s="19" t="s">
        <v>80</v>
      </c>
      <c r="BK427" s="192">
        <f>ROUND(I427*H427,2)</f>
        <v>0</v>
      </c>
      <c r="BL427" s="19" t="s">
        <v>153</v>
      </c>
      <c r="BM427" s="191" t="s">
        <v>2231</v>
      </c>
    </row>
    <row r="428" spans="2:63" s="12" customFormat="1" ht="25.9" customHeight="1">
      <c r="B428" s="164"/>
      <c r="C428" s="165"/>
      <c r="D428" s="166" t="s">
        <v>72</v>
      </c>
      <c r="E428" s="167" t="s">
        <v>2232</v>
      </c>
      <c r="F428" s="167" t="s">
        <v>2233</v>
      </c>
      <c r="G428" s="165"/>
      <c r="H428" s="165"/>
      <c r="I428" s="168"/>
      <c r="J428" s="169">
        <f>BK428</f>
        <v>0</v>
      </c>
      <c r="K428" s="165"/>
      <c r="L428" s="170"/>
      <c r="M428" s="171"/>
      <c r="N428" s="172"/>
      <c r="O428" s="172"/>
      <c r="P428" s="173">
        <f>SUM(P429:P438)</f>
        <v>0</v>
      </c>
      <c r="Q428" s="172"/>
      <c r="R428" s="173">
        <f>SUM(R429:R438)</f>
        <v>0</v>
      </c>
      <c r="S428" s="172"/>
      <c r="T428" s="174">
        <f>SUM(T429:T438)</f>
        <v>0</v>
      </c>
      <c r="AR428" s="175" t="s">
        <v>80</v>
      </c>
      <c r="AT428" s="176" t="s">
        <v>72</v>
      </c>
      <c r="AU428" s="176" t="s">
        <v>73</v>
      </c>
      <c r="AY428" s="175" t="s">
        <v>145</v>
      </c>
      <c r="BK428" s="177">
        <f>SUM(BK429:BK438)</f>
        <v>0</v>
      </c>
    </row>
    <row r="429" spans="1:65" s="2" customFormat="1" ht="14.45" customHeight="1">
      <c r="A429" s="36"/>
      <c r="B429" s="37"/>
      <c r="C429" s="180" t="s">
        <v>2234</v>
      </c>
      <c r="D429" s="180" t="s">
        <v>148</v>
      </c>
      <c r="E429" s="181" t="s">
        <v>2235</v>
      </c>
      <c r="F429" s="182" t="s">
        <v>2236</v>
      </c>
      <c r="G429" s="183" t="s">
        <v>892</v>
      </c>
      <c r="H429" s="184">
        <v>1</v>
      </c>
      <c r="I429" s="185"/>
      <c r="J429" s="186">
        <f aca="true" t="shared" si="40" ref="J429:J438">ROUND(I429*H429,2)</f>
        <v>0</v>
      </c>
      <c r="K429" s="182" t="s">
        <v>21</v>
      </c>
      <c r="L429" s="41"/>
      <c r="M429" s="187" t="s">
        <v>21</v>
      </c>
      <c r="N429" s="188" t="s">
        <v>44</v>
      </c>
      <c r="O429" s="66"/>
      <c r="P429" s="189">
        <f aca="true" t="shared" si="41" ref="P429:P438">O429*H429</f>
        <v>0</v>
      </c>
      <c r="Q429" s="189">
        <v>0</v>
      </c>
      <c r="R429" s="189">
        <f aca="true" t="shared" si="42" ref="R429:R438">Q429*H429</f>
        <v>0</v>
      </c>
      <c r="S429" s="189">
        <v>0</v>
      </c>
      <c r="T429" s="190">
        <f aca="true" t="shared" si="43" ref="T429:T438"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91" t="s">
        <v>153</v>
      </c>
      <c r="AT429" s="191" t="s">
        <v>148</v>
      </c>
      <c r="AU429" s="191" t="s">
        <v>80</v>
      </c>
      <c r="AY429" s="19" t="s">
        <v>145</v>
      </c>
      <c r="BE429" s="192">
        <f aca="true" t="shared" si="44" ref="BE429:BE438">IF(N429="základní",J429,0)</f>
        <v>0</v>
      </c>
      <c r="BF429" s="192">
        <f aca="true" t="shared" si="45" ref="BF429:BF438">IF(N429="snížená",J429,0)</f>
        <v>0</v>
      </c>
      <c r="BG429" s="192">
        <f aca="true" t="shared" si="46" ref="BG429:BG438">IF(N429="zákl. přenesená",J429,0)</f>
        <v>0</v>
      </c>
      <c r="BH429" s="192">
        <f aca="true" t="shared" si="47" ref="BH429:BH438">IF(N429="sníž. přenesená",J429,0)</f>
        <v>0</v>
      </c>
      <c r="BI429" s="192">
        <f aca="true" t="shared" si="48" ref="BI429:BI438">IF(N429="nulová",J429,0)</f>
        <v>0</v>
      </c>
      <c r="BJ429" s="19" t="s">
        <v>80</v>
      </c>
      <c r="BK429" s="192">
        <f aca="true" t="shared" si="49" ref="BK429:BK438">ROUND(I429*H429,2)</f>
        <v>0</v>
      </c>
      <c r="BL429" s="19" t="s">
        <v>153</v>
      </c>
      <c r="BM429" s="191" t="s">
        <v>2237</v>
      </c>
    </row>
    <row r="430" spans="1:65" s="2" customFormat="1" ht="14.45" customHeight="1">
      <c r="A430" s="36"/>
      <c r="B430" s="37"/>
      <c r="C430" s="180" t="s">
        <v>2238</v>
      </c>
      <c r="D430" s="180" t="s">
        <v>148</v>
      </c>
      <c r="E430" s="181" t="s">
        <v>2239</v>
      </c>
      <c r="F430" s="182" t="s">
        <v>2240</v>
      </c>
      <c r="G430" s="183" t="s">
        <v>892</v>
      </c>
      <c r="H430" s="184">
        <v>1</v>
      </c>
      <c r="I430" s="185"/>
      <c r="J430" s="186">
        <f t="shared" si="40"/>
        <v>0</v>
      </c>
      <c r="K430" s="182" t="s">
        <v>21</v>
      </c>
      <c r="L430" s="41"/>
      <c r="M430" s="187" t="s">
        <v>21</v>
      </c>
      <c r="N430" s="188" t="s">
        <v>44</v>
      </c>
      <c r="O430" s="66"/>
      <c r="P430" s="189">
        <f t="shared" si="41"/>
        <v>0</v>
      </c>
      <c r="Q430" s="189">
        <v>0</v>
      </c>
      <c r="R430" s="189">
        <f t="shared" si="42"/>
        <v>0</v>
      </c>
      <c r="S430" s="189">
        <v>0</v>
      </c>
      <c r="T430" s="190">
        <f t="shared" si="43"/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91" t="s">
        <v>153</v>
      </c>
      <c r="AT430" s="191" t="s">
        <v>148</v>
      </c>
      <c r="AU430" s="191" t="s">
        <v>80</v>
      </c>
      <c r="AY430" s="19" t="s">
        <v>145</v>
      </c>
      <c r="BE430" s="192">
        <f t="shared" si="44"/>
        <v>0</v>
      </c>
      <c r="BF430" s="192">
        <f t="shared" si="45"/>
        <v>0</v>
      </c>
      <c r="BG430" s="192">
        <f t="shared" si="46"/>
        <v>0</v>
      </c>
      <c r="BH430" s="192">
        <f t="shared" si="47"/>
        <v>0</v>
      </c>
      <c r="BI430" s="192">
        <f t="shared" si="48"/>
        <v>0</v>
      </c>
      <c r="BJ430" s="19" t="s">
        <v>80</v>
      </c>
      <c r="BK430" s="192">
        <f t="shared" si="49"/>
        <v>0</v>
      </c>
      <c r="BL430" s="19" t="s">
        <v>153</v>
      </c>
      <c r="BM430" s="191" t="s">
        <v>2241</v>
      </c>
    </row>
    <row r="431" spans="1:65" s="2" customFormat="1" ht="14.45" customHeight="1">
      <c r="A431" s="36"/>
      <c r="B431" s="37"/>
      <c r="C431" s="180" t="s">
        <v>2242</v>
      </c>
      <c r="D431" s="180" t="s">
        <v>148</v>
      </c>
      <c r="E431" s="181" t="s">
        <v>2243</v>
      </c>
      <c r="F431" s="182" t="s">
        <v>2244</v>
      </c>
      <c r="G431" s="183" t="s">
        <v>892</v>
      </c>
      <c r="H431" s="184">
        <v>1</v>
      </c>
      <c r="I431" s="185"/>
      <c r="J431" s="186">
        <f t="shared" si="40"/>
        <v>0</v>
      </c>
      <c r="K431" s="182" t="s">
        <v>21</v>
      </c>
      <c r="L431" s="41"/>
      <c r="M431" s="187" t="s">
        <v>21</v>
      </c>
      <c r="N431" s="188" t="s">
        <v>44</v>
      </c>
      <c r="O431" s="66"/>
      <c r="P431" s="189">
        <f t="shared" si="41"/>
        <v>0</v>
      </c>
      <c r="Q431" s="189">
        <v>0</v>
      </c>
      <c r="R431" s="189">
        <f t="shared" si="42"/>
        <v>0</v>
      </c>
      <c r="S431" s="189">
        <v>0</v>
      </c>
      <c r="T431" s="190">
        <f t="shared" si="43"/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91" t="s">
        <v>153</v>
      </c>
      <c r="AT431" s="191" t="s">
        <v>148</v>
      </c>
      <c r="AU431" s="191" t="s">
        <v>80</v>
      </c>
      <c r="AY431" s="19" t="s">
        <v>145</v>
      </c>
      <c r="BE431" s="192">
        <f t="shared" si="44"/>
        <v>0</v>
      </c>
      <c r="BF431" s="192">
        <f t="shared" si="45"/>
        <v>0</v>
      </c>
      <c r="BG431" s="192">
        <f t="shared" si="46"/>
        <v>0</v>
      </c>
      <c r="BH431" s="192">
        <f t="shared" si="47"/>
        <v>0</v>
      </c>
      <c r="BI431" s="192">
        <f t="shared" si="48"/>
        <v>0</v>
      </c>
      <c r="BJ431" s="19" t="s">
        <v>80</v>
      </c>
      <c r="BK431" s="192">
        <f t="shared" si="49"/>
        <v>0</v>
      </c>
      <c r="BL431" s="19" t="s">
        <v>153</v>
      </c>
      <c r="BM431" s="191" t="s">
        <v>2245</v>
      </c>
    </row>
    <row r="432" spans="1:65" s="2" customFormat="1" ht="14.45" customHeight="1">
      <c r="A432" s="36"/>
      <c r="B432" s="37"/>
      <c r="C432" s="180" t="s">
        <v>2246</v>
      </c>
      <c r="D432" s="180" t="s">
        <v>148</v>
      </c>
      <c r="E432" s="181" t="s">
        <v>2247</v>
      </c>
      <c r="F432" s="182" t="s">
        <v>2248</v>
      </c>
      <c r="G432" s="183" t="s">
        <v>892</v>
      </c>
      <c r="H432" s="184">
        <v>1</v>
      </c>
      <c r="I432" s="185"/>
      <c r="J432" s="186">
        <f t="shared" si="40"/>
        <v>0</v>
      </c>
      <c r="K432" s="182" t="s">
        <v>21</v>
      </c>
      <c r="L432" s="41"/>
      <c r="M432" s="187" t="s">
        <v>21</v>
      </c>
      <c r="N432" s="188" t="s">
        <v>44</v>
      </c>
      <c r="O432" s="66"/>
      <c r="P432" s="189">
        <f t="shared" si="41"/>
        <v>0</v>
      </c>
      <c r="Q432" s="189">
        <v>0</v>
      </c>
      <c r="R432" s="189">
        <f t="shared" si="42"/>
        <v>0</v>
      </c>
      <c r="S432" s="189">
        <v>0</v>
      </c>
      <c r="T432" s="190">
        <f t="shared" si="43"/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91" t="s">
        <v>153</v>
      </c>
      <c r="AT432" s="191" t="s">
        <v>148</v>
      </c>
      <c r="AU432" s="191" t="s">
        <v>80</v>
      </c>
      <c r="AY432" s="19" t="s">
        <v>145</v>
      </c>
      <c r="BE432" s="192">
        <f t="shared" si="44"/>
        <v>0</v>
      </c>
      <c r="BF432" s="192">
        <f t="shared" si="45"/>
        <v>0</v>
      </c>
      <c r="BG432" s="192">
        <f t="shared" si="46"/>
        <v>0</v>
      </c>
      <c r="BH432" s="192">
        <f t="shared" si="47"/>
        <v>0</v>
      </c>
      <c r="BI432" s="192">
        <f t="shared" si="48"/>
        <v>0</v>
      </c>
      <c r="BJ432" s="19" t="s">
        <v>80</v>
      </c>
      <c r="BK432" s="192">
        <f t="shared" si="49"/>
        <v>0</v>
      </c>
      <c r="BL432" s="19" t="s">
        <v>153</v>
      </c>
      <c r="BM432" s="191" t="s">
        <v>2249</v>
      </c>
    </row>
    <row r="433" spans="1:65" s="2" customFormat="1" ht="14.45" customHeight="1">
      <c r="A433" s="36"/>
      <c r="B433" s="37"/>
      <c r="C433" s="180" t="s">
        <v>2250</v>
      </c>
      <c r="D433" s="180" t="s">
        <v>148</v>
      </c>
      <c r="E433" s="181" t="s">
        <v>2251</v>
      </c>
      <c r="F433" s="182" t="s">
        <v>2252</v>
      </c>
      <c r="G433" s="183" t="s">
        <v>892</v>
      </c>
      <c r="H433" s="184">
        <v>1</v>
      </c>
      <c r="I433" s="185"/>
      <c r="J433" s="186">
        <f t="shared" si="40"/>
        <v>0</v>
      </c>
      <c r="K433" s="182" t="s">
        <v>21</v>
      </c>
      <c r="L433" s="41"/>
      <c r="M433" s="187" t="s">
        <v>21</v>
      </c>
      <c r="N433" s="188" t="s">
        <v>44</v>
      </c>
      <c r="O433" s="66"/>
      <c r="P433" s="189">
        <f t="shared" si="41"/>
        <v>0</v>
      </c>
      <c r="Q433" s="189">
        <v>0</v>
      </c>
      <c r="R433" s="189">
        <f t="shared" si="42"/>
        <v>0</v>
      </c>
      <c r="S433" s="189">
        <v>0</v>
      </c>
      <c r="T433" s="190">
        <f t="shared" si="43"/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1" t="s">
        <v>153</v>
      </c>
      <c r="AT433" s="191" t="s">
        <v>148</v>
      </c>
      <c r="AU433" s="191" t="s">
        <v>80</v>
      </c>
      <c r="AY433" s="19" t="s">
        <v>145</v>
      </c>
      <c r="BE433" s="192">
        <f t="shared" si="44"/>
        <v>0</v>
      </c>
      <c r="BF433" s="192">
        <f t="shared" si="45"/>
        <v>0</v>
      </c>
      <c r="BG433" s="192">
        <f t="shared" si="46"/>
        <v>0</v>
      </c>
      <c r="BH433" s="192">
        <f t="shared" si="47"/>
        <v>0</v>
      </c>
      <c r="BI433" s="192">
        <f t="shared" si="48"/>
        <v>0</v>
      </c>
      <c r="BJ433" s="19" t="s">
        <v>80</v>
      </c>
      <c r="BK433" s="192">
        <f t="shared" si="49"/>
        <v>0</v>
      </c>
      <c r="BL433" s="19" t="s">
        <v>153</v>
      </c>
      <c r="BM433" s="191" t="s">
        <v>2253</v>
      </c>
    </row>
    <row r="434" spans="1:65" s="2" customFormat="1" ht="14.45" customHeight="1">
      <c r="A434" s="36"/>
      <c r="B434" s="37"/>
      <c r="C434" s="180" t="s">
        <v>2254</v>
      </c>
      <c r="D434" s="180" t="s">
        <v>148</v>
      </c>
      <c r="E434" s="181" t="s">
        <v>2255</v>
      </c>
      <c r="F434" s="182" t="s">
        <v>2256</v>
      </c>
      <c r="G434" s="183" t="s">
        <v>892</v>
      </c>
      <c r="H434" s="184">
        <v>1</v>
      </c>
      <c r="I434" s="185"/>
      <c r="J434" s="186">
        <f t="shared" si="40"/>
        <v>0</v>
      </c>
      <c r="K434" s="182" t="s">
        <v>21</v>
      </c>
      <c r="L434" s="41"/>
      <c r="M434" s="187" t="s">
        <v>21</v>
      </c>
      <c r="N434" s="188" t="s">
        <v>44</v>
      </c>
      <c r="O434" s="66"/>
      <c r="P434" s="189">
        <f t="shared" si="41"/>
        <v>0</v>
      </c>
      <c r="Q434" s="189">
        <v>0</v>
      </c>
      <c r="R434" s="189">
        <f t="shared" si="42"/>
        <v>0</v>
      </c>
      <c r="S434" s="189">
        <v>0</v>
      </c>
      <c r="T434" s="190">
        <f t="shared" si="43"/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1" t="s">
        <v>153</v>
      </c>
      <c r="AT434" s="191" t="s">
        <v>148</v>
      </c>
      <c r="AU434" s="191" t="s">
        <v>80</v>
      </c>
      <c r="AY434" s="19" t="s">
        <v>145</v>
      </c>
      <c r="BE434" s="192">
        <f t="shared" si="44"/>
        <v>0</v>
      </c>
      <c r="BF434" s="192">
        <f t="shared" si="45"/>
        <v>0</v>
      </c>
      <c r="BG434" s="192">
        <f t="shared" si="46"/>
        <v>0</v>
      </c>
      <c r="BH434" s="192">
        <f t="shared" si="47"/>
        <v>0</v>
      </c>
      <c r="BI434" s="192">
        <f t="shared" si="48"/>
        <v>0</v>
      </c>
      <c r="BJ434" s="19" t="s">
        <v>80</v>
      </c>
      <c r="BK434" s="192">
        <f t="shared" si="49"/>
        <v>0</v>
      </c>
      <c r="BL434" s="19" t="s">
        <v>153</v>
      </c>
      <c r="BM434" s="191" t="s">
        <v>2257</v>
      </c>
    </row>
    <row r="435" spans="1:65" s="2" customFormat="1" ht="14.45" customHeight="1">
      <c r="A435" s="36"/>
      <c r="B435" s="37"/>
      <c r="C435" s="180" t="s">
        <v>2258</v>
      </c>
      <c r="D435" s="180" t="s">
        <v>148</v>
      </c>
      <c r="E435" s="181" t="s">
        <v>2259</v>
      </c>
      <c r="F435" s="182" t="s">
        <v>2260</v>
      </c>
      <c r="G435" s="183" t="s">
        <v>892</v>
      </c>
      <c r="H435" s="184">
        <v>1</v>
      </c>
      <c r="I435" s="185"/>
      <c r="J435" s="186">
        <f t="shared" si="40"/>
        <v>0</v>
      </c>
      <c r="K435" s="182" t="s">
        <v>21</v>
      </c>
      <c r="L435" s="41"/>
      <c r="M435" s="187" t="s">
        <v>21</v>
      </c>
      <c r="N435" s="188" t="s">
        <v>44</v>
      </c>
      <c r="O435" s="66"/>
      <c r="P435" s="189">
        <f t="shared" si="41"/>
        <v>0</v>
      </c>
      <c r="Q435" s="189">
        <v>0</v>
      </c>
      <c r="R435" s="189">
        <f t="shared" si="42"/>
        <v>0</v>
      </c>
      <c r="S435" s="189">
        <v>0</v>
      </c>
      <c r="T435" s="190">
        <f t="shared" si="43"/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91" t="s">
        <v>153</v>
      </c>
      <c r="AT435" s="191" t="s">
        <v>148</v>
      </c>
      <c r="AU435" s="191" t="s">
        <v>80</v>
      </c>
      <c r="AY435" s="19" t="s">
        <v>145</v>
      </c>
      <c r="BE435" s="192">
        <f t="shared" si="44"/>
        <v>0</v>
      </c>
      <c r="BF435" s="192">
        <f t="shared" si="45"/>
        <v>0</v>
      </c>
      <c r="BG435" s="192">
        <f t="shared" si="46"/>
        <v>0</v>
      </c>
      <c r="BH435" s="192">
        <f t="shared" si="47"/>
        <v>0</v>
      </c>
      <c r="BI435" s="192">
        <f t="shared" si="48"/>
        <v>0</v>
      </c>
      <c r="BJ435" s="19" t="s">
        <v>80</v>
      </c>
      <c r="BK435" s="192">
        <f t="shared" si="49"/>
        <v>0</v>
      </c>
      <c r="BL435" s="19" t="s">
        <v>153</v>
      </c>
      <c r="BM435" s="191" t="s">
        <v>2261</v>
      </c>
    </row>
    <row r="436" spans="1:65" s="2" customFormat="1" ht="14.45" customHeight="1">
      <c r="A436" s="36"/>
      <c r="B436" s="37"/>
      <c r="C436" s="180" t="s">
        <v>2262</v>
      </c>
      <c r="D436" s="180" t="s">
        <v>148</v>
      </c>
      <c r="E436" s="181" t="s">
        <v>2263</v>
      </c>
      <c r="F436" s="182" t="s">
        <v>2264</v>
      </c>
      <c r="G436" s="183" t="s">
        <v>892</v>
      </c>
      <c r="H436" s="184">
        <v>1</v>
      </c>
      <c r="I436" s="185"/>
      <c r="J436" s="186">
        <f t="shared" si="40"/>
        <v>0</v>
      </c>
      <c r="K436" s="182" t="s">
        <v>21</v>
      </c>
      <c r="L436" s="41"/>
      <c r="M436" s="187" t="s">
        <v>21</v>
      </c>
      <c r="N436" s="188" t="s">
        <v>44</v>
      </c>
      <c r="O436" s="66"/>
      <c r="P436" s="189">
        <f t="shared" si="41"/>
        <v>0</v>
      </c>
      <c r="Q436" s="189">
        <v>0</v>
      </c>
      <c r="R436" s="189">
        <f t="shared" si="42"/>
        <v>0</v>
      </c>
      <c r="S436" s="189">
        <v>0</v>
      </c>
      <c r="T436" s="190">
        <f t="shared" si="43"/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91" t="s">
        <v>153</v>
      </c>
      <c r="AT436" s="191" t="s">
        <v>148</v>
      </c>
      <c r="AU436" s="191" t="s">
        <v>80</v>
      </c>
      <c r="AY436" s="19" t="s">
        <v>145</v>
      </c>
      <c r="BE436" s="192">
        <f t="shared" si="44"/>
        <v>0</v>
      </c>
      <c r="BF436" s="192">
        <f t="shared" si="45"/>
        <v>0</v>
      </c>
      <c r="BG436" s="192">
        <f t="shared" si="46"/>
        <v>0</v>
      </c>
      <c r="BH436" s="192">
        <f t="shared" si="47"/>
        <v>0</v>
      </c>
      <c r="BI436" s="192">
        <f t="shared" si="48"/>
        <v>0</v>
      </c>
      <c r="BJ436" s="19" t="s">
        <v>80</v>
      </c>
      <c r="BK436" s="192">
        <f t="shared" si="49"/>
        <v>0</v>
      </c>
      <c r="BL436" s="19" t="s">
        <v>153</v>
      </c>
      <c r="BM436" s="191" t="s">
        <v>2265</v>
      </c>
    </row>
    <row r="437" spans="1:65" s="2" customFormat="1" ht="14.45" customHeight="1">
      <c r="A437" s="36"/>
      <c r="B437" s="37"/>
      <c r="C437" s="180" t="s">
        <v>2266</v>
      </c>
      <c r="D437" s="180" t="s">
        <v>148</v>
      </c>
      <c r="E437" s="181" t="s">
        <v>2267</v>
      </c>
      <c r="F437" s="182" t="s">
        <v>2268</v>
      </c>
      <c r="G437" s="183" t="s">
        <v>892</v>
      </c>
      <c r="H437" s="184">
        <v>1</v>
      </c>
      <c r="I437" s="185"/>
      <c r="J437" s="186">
        <f t="shared" si="40"/>
        <v>0</v>
      </c>
      <c r="K437" s="182" t="s">
        <v>21</v>
      </c>
      <c r="L437" s="41"/>
      <c r="M437" s="187" t="s">
        <v>21</v>
      </c>
      <c r="N437" s="188" t="s">
        <v>44</v>
      </c>
      <c r="O437" s="66"/>
      <c r="P437" s="189">
        <f t="shared" si="41"/>
        <v>0</v>
      </c>
      <c r="Q437" s="189">
        <v>0</v>
      </c>
      <c r="R437" s="189">
        <f t="shared" si="42"/>
        <v>0</v>
      </c>
      <c r="S437" s="189">
        <v>0</v>
      </c>
      <c r="T437" s="190">
        <f t="shared" si="43"/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91" t="s">
        <v>153</v>
      </c>
      <c r="AT437" s="191" t="s">
        <v>148</v>
      </c>
      <c r="AU437" s="191" t="s">
        <v>80</v>
      </c>
      <c r="AY437" s="19" t="s">
        <v>145</v>
      </c>
      <c r="BE437" s="192">
        <f t="shared" si="44"/>
        <v>0</v>
      </c>
      <c r="BF437" s="192">
        <f t="shared" si="45"/>
        <v>0</v>
      </c>
      <c r="BG437" s="192">
        <f t="shared" si="46"/>
        <v>0</v>
      </c>
      <c r="BH437" s="192">
        <f t="shared" si="47"/>
        <v>0</v>
      </c>
      <c r="BI437" s="192">
        <f t="shared" si="48"/>
        <v>0</v>
      </c>
      <c r="BJ437" s="19" t="s">
        <v>80</v>
      </c>
      <c r="BK437" s="192">
        <f t="shared" si="49"/>
        <v>0</v>
      </c>
      <c r="BL437" s="19" t="s">
        <v>153</v>
      </c>
      <c r="BM437" s="191" t="s">
        <v>2269</v>
      </c>
    </row>
    <row r="438" spans="1:65" s="2" customFormat="1" ht="14.45" customHeight="1">
      <c r="A438" s="36"/>
      <c r="B438" s="37"/>
      <c r="C438" s="180" t="s">
        <v>2270</v>
      </c>
      <c r="D438" s="180" t="s">
        <v>148</v>
      </c>
      <c r="E438" s="181" t="s">
        <v>2271</v>
      </c>
      <c r="F438" s="182" t="s">
        <v>2272</v>
      </c>
      <c r="G438" s="183" t="s">
        <v>892</v>
      </c>
      <c r="H438" s="184">
        <v>1</v>
      </c>
      <c r="I438" s="185"/>
      <c r="J438" s="186">
        <f t="shared" si="40"/>
        <v>0</v>
      </c>
      <c r="K438" s="182" t="s">
        <v>21</v>
      </c>
      <c r="L438" s="41"/>
      <c r="M438" s="254" t="s">
        <v>21</v>
      </c>
      <c r="N438" s="255" t="s">
        <v>44</v>
      </c>
      <c r="O438" s="256"/>
      <c r="P438" s="257">
        <f t="shared" si="41"/>
        <v>0</v>
      </c>
      <c r="Q438" s="257">
        <v>0</v>
      </c>
      <c r="R438" s="257">
        <f t="shared" si="42"/>
        <v>0</v>
      </c>
      <c r="S438" s="257">
        <v>0</v>
      </c>
      <c r="T438" s="258">
        <f t="shared" si="43"/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91" t="s">
        <v>153</v>
      </c>
      <c r="AT438" s="191" t="s">
        <v>148</v>
      </c>
      <c r="AU438" s="191" t="s">
        <v>80</v>
      </c>
      <c r="AY438" s="19" t="s">
        <v>145</v>
      </c>
      <c r="BE438" s="192">
        <f t="shared" si="44"/>
        <v>0</v>
      </c>
      <c r="BF438" s="192">
        <f t="shared" si="45"/>
        <v>0</v>
      </c>
      <c r="BG438" s="192">
        <f t="shared" si="46"/>
        <v>0</v>
      </c>
      <c r="BH438" s="192">
        <f t="shared" si="47"/>
        <v>0</v>
      </c>
      <c r="BI438" s="192">
        <f t="shared" si="48"/>
        <v>0</v>
      </c>
      <c r="BJ438" s="19" t="s">
        <v>80</v>
      </c>
      <c r="BK438" s="192">
        <f t="shared" si="49"/>
        <v>0</v>
      </c>
      <c r="BL438" s="19" t="s">
        <v>153</v>
      </c>
      <c r="BM438" s="191" t="s">
        <v>2273</v>
      </c>
    </row>
    <row r="439" spans="1:31" s="2" customFormat="1" ht="6.95" customHeight="1">
      <c r="A439" s="36"/>
      <c r="B439" s="49"/>
      <c r="C439" s="50"/>
      <c r="D439" s="50"/>
      <c r="E439" s="50"/>
      <c r="F439" s="50"/>
      <c r="G439" s="50"/>
      <c r="H439" s="50"/>
      <c r="I439" s="50"/>
      <c r="J439" s="50"/>
      <c r="K439" s="50"/>
      <c r="L439" s="41"/>
      <c r="M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</row>
  </sheetData>
  <sheetProtection algorithmName="SHA-512" hashValue="zRs0IfX2WvG9v/5tZDNstUkqkqkU43+aPTMGCPUmpiuaYFJN9xIzs8LIBYL9sYDiO1TWF1KfNdTlWuqW+il4pw==" saltValue="bwc9Kf+vB63mYzgP/R3LDRtGAo3kTdhFD2TsNt75WHloJ5tMYGfA68Pi5Y/IUXpMrl0zvGnhpXk4HIaAg4mGWA==" spinCount="100000" sheet="1" objects="1" scenarios="1" formatColumns="0" formatRows="0" autoFilter="0"/>
  <autoFilter ref="C93:K438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LAPTOP-RKVOTQN3\ASUS</dc:creator>
  <cp:keywords/>
  <dc:description/>
  <cp:lastModifiedBy>ASUS</cp:lastModifiedBy>
  <dcterms:created xsi:type="dcterms:W3CDTF">2020-08-17T13:33:36Z</dcterms:created>
  <dcterms:modified xsi:type="dcterms:W3CDTF">2020-08-17T13:39:02Z</dcterms:modified>
  <cp:category/>
  <cp:version/>
  <cp:contentType/>
  <cp:contentStatus/>
</cp:coreProperties>
</file>