
<file path=[Content_Types].xml><?xml version="1.0" encoding="utf-8"?>
<Types xmlns="http://schemas.openxmlformats.org/package/2006/content-types">
  <Override PartName="/_rels/.rels" ContentType="application/vnd.openxmlformats-package.relationships+xml"/>
  <Override PartName="/docProps/core.xml" ContentType="application/vnd.openxmlformats-package.core-properties+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_rels/sheet1.xml.rels" ContentType="application/vnd.openxmlformats-package.relationships+xml"/>
  <Override PartName="/xl/worksheets/_rels/sheet2.xml.rels" ContentType="application/vnd.openxmlformats-package.relationships+xml"/>
  <Override PartName="/xl/worksheets/_rels/sheet3.xml.rels" ContentType="application/vnd.openxmlformats-package.relationships+xml"/>
  <Override PartName="/xl/styles.xml" ContentType="application/vnd.openxmlformats-officedocument.spreadsheetml.styles+xml"/>
  <Override PartName="/xl/workbook.xml" ContentType="application/vnd.openxmlformats-officedocument.spreadsheetml.sheet.main+xml"/>
  <Override PartName="/xl/media/image1.png" ContentType="image/png"/>
  <Override PartName="/xl/media/image2.png" ContentType="image/png"/>
  <Override PartName="/xl/media/image3.png" ContentType="image/png"/>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_rels/drawing1.xml.rels" ContentType="application/vnd.openxmlformats-package.relationships+xml"/>
  <Override PartName="/xl/drawings/_rels/drawing2.xml.rels" ContentType="application/vnd.openxmlformats-package.relationships+xml"/>
  <Override PartName="/xl/drawings/_rels/drawing3.xml.rels" ContentType="application/vnd.openxmlformats-package.relationships+xml"/>
  <Override PartName="/xl/_rels/workbook.xml.rels" ContentType="application/vnd.openxmlformats-package.relationship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989" firstSheet="0" activeTab="0"/>
  </bookViews>
  <sheets>
    <sheet name="Rekapitulace stavby" sheetId="1" state="visible" r:id="rId2"/>
    <sheet name="010401 - D.1.4.1. Zdravot..." sheetId="2" state="visible" r:id="rId3"/>
    <sheet name="020001 - SO 02 - Vodovodn..." sheetId="3" state="visible" r:id="rId4"/>
    <sheet name="Pokyny pro vyplnění" sheetId="4" state="visible" r:id="rId5"/>
  </sheets>
  <definedNames>
    <definedName function="false" hidden="false" localSheetId="1" name="_xlnm.Print_Area" vbProcedure="false">'010401 - D.1.4.1. Zdravot...'!$C$4:$J$41;'010401 - D.1.4.1. Zdravot...'!$C$47:$J$80;'010401 - D.1.4.1. Zdravot...'!$C$86:$K$554</definedName>
    <definedName function="false" hidden="false" localSheetId="1" name="_xlnm.Print_Titles" vbProcedure="false">'010401 - D.1.4.1. Zdravot...'!$100:$100</definedName>
    <definedName function="false" hidden="true" localSheetId="1" name="_xlnm._FilterDatabase" vbProcedure="false">'010401 - D.1.4.1. Zdravot...'!$C$100:$K$554</definedName>
    <definedName function="false" hidden="false" localSheetId="2" name="_xlnm.Print_Area" vbProcedure="false">'020001 - SO 02 - Vodovodn...'!$C$4:$J$41;'020001 - SO 02 - Vodovodn...'!$C$47:$J$78;'020001 - SO 02 - Vodovodn...'!$C$84:$K$316</definedName>
    <definedName function="false" hidden="false" localSheetId="2" name="_xlnm.Print_Titles" vbProcedure="false">'020001 - SO 02 - Vodovodn...'!$98:$98</definedName>
    <definedName function="false" hidden="true" localSheetId="2" name="_xlnm._FilterDatabase" vbProcedure="false">'020001 - SO 02 - Vodovodn...'!$C$98:$K$316</definedName>
    <definedName function="false" hidden="false" localSheetId="3" name="_xlnm.Print_Area" vbProcedure="false">'Pokyny pro vyplnění'!$B$2:$K$71;'Pokyny pro vyplnění'!$B$74:$K$118;'Pokyny pro vyplnění'!$B$121:$K$190;'Pokyny pro vyplnění'!$B$198:$K$218</definedName>
    <definedName function="false" hidden="false" localSheetId="0" name="_xlnm.Print_Area" vbProcedure="false">'Rekapitulace stavby'!$D$4:$AO$36;'Rekapitulace stavby'!$C$42:$AQ$59</definedName>
    <definedName function="false" hidden="false" localSheetId="0" name="_xlnm.Print_Titles" vbProcedure="false">'Rekapitulace stavby'!$52:$52</definedName>
    <definedName function="false" hidden="false" localSheetId="0" name="_xlnm.Print_Area" vbProcedure="false">'Rekapitulace stavby'!$D$4:$AO$36,'Rekapitulace stavby'!$C$42:$AQ$59</definedName>
    <definedName function="false" hidden="false" localSheetId="0" name="_xlnm.Print_Titles" vbProcedure="false">'Rekapitulace stavby'!$52:$52</definedName>
    <definedName function="false" hidden="false" localSheetId="1" name="_xlnm.Print_Area" vbProcedure="false">'010401 - D.1.4.1. Zdravot...'!$C$4:$J$41,'010401 - D.1.4.1. Zdravot...'!$C$47:$J$80,'010401 - D.1.4.1. Zdravot...'!$C$86:$K$554</definedName>
    <definedName function="false" hidden="false" localSheetId="1" name="_xlnm.Print_Titles" vbProcedure="false">'010401 - D.1.4.1. Zdravot...'!$100:$100</definedName>
    <definedName function="false" hidden="false" localSheetId="1" name="_xlnm._FilterDatabase" vbProcedure="false">'010401 - D.1.4.1. Zdravot...'!$C$100:$K$554</definedName>
    <definedName function="false" hidden="false" localSheetId="2" name="_xlnm.Print_Area" vbProcedure="false">'020001 - SO 02 - Vodovodn...'!$C$4:$J$41,'020001 - SO 02 - Vodovodn...'!$C$47:$J$78,'020001 - SO 02 - Vodovodn...'!$C$84:$K$316</definedName>
    <definedName function="false" hidden="false" localSheetId="2" name="_xlnm.Print_Titles" vbProcedure="false">'020001 - SO 02 - Vodovodn...'!$98:$98</definedName>
    <definedName function="false" hidden="false" localSheetId="2" name="_xlnm._FilterDatabase" vbProcedure="false">'020001 - SO 02 - Vodovodn...'!$C$98:$K$316</definedName>
    <definedName function="false" hidden="false" localSheetId="3" name="_xlnm.Print_Area" vbProcedure="false">'Pokyny pro vyplnění'!$B$2:$K$71,'Pokyny pro vyplnění'!$B$74:$K$118,'Pokyny pro vyplnění'!$B$121:$K$190,'Pokyny pro vyplnění'!$B$198:$K$218</definedName>
  </definedNames>
  <calcPr iterateCount="100" refMode="A1" iterate="false" iterateDelta="0.0001"/>
  <extLst>
    <ext xmlns:loext="http://schemas.libreoffice.org/" uri="{7626C862-2A13-11E5-B345-FEFF819CDC9F}">
      <loext:extCalcPr stringRefSyntax="CalcA1ExcelA1"/>
    </ext>
  </extLst>
</workbook>
</file>

<file path=xl/sharedStrings.xml><?xml version="1.0" encoding="utf-8"?>
<sst xmlns="http://schemas.openxmlformats.org/spreadsheetml/2006/main" count="6954" uniqueCount="1139">
  <si>
    <t>Export Komplet</t>
  </si>
  <si>
    <t>VZ</t>
  </si>
  <si>
    <t>2.0</t>
  </si>
  <si>
    <t>ZAMOK</t>
  </si>
  <si>
    <t>False</t>
  </si>
  <si>
    <t>{09597332-cdf2-4b9d-b913-ab17f378323a}</t>
  </si>
  <si>
    <t>0,01</t>
  </si>
  <si>
    <t>21</t>
  </si>
  <si>
    <t>15</t>
  </si>
  <si>
    <t>REKAPITULACE STAVBY</t>
  </si>
  <si>
    <t>v ---  níže se nacházejí doplnkové a pomocné údaje k sestavám  --- v</t>
  </si>
  <si>
    <t>Návod na vyplnění</t>
  </si>
  <si>
    <t>0,001</t>
  </si>
  <si>
    <t>Kód:</t>
  </si>
  <si>
    <t>07/19/18</t>
  </si>
  <si>
    <t>Měnit lze pouze buňky se žlutým podbarvením!_x000d_
_x000d_
1) v Rekapitulaci stavby vyplňte údaje o Uchazeči (přenesou se do ostatních sestav i v jiných listech)_x000d_
_x000d_
2) na vybraných listech vyplňte v sestavě Soupis prací ceny u položek</t>
  </si>
  <si>
    <t>Stavba:</t>
  </si>
  <si>
    <t>Rekonstrukce obecního úřadu Roztoky, dodatek č. 2 - DPS, 0992018</t>
  </si>
  <si>
    <t>KSO:</t>
  </si>
  <si>
    <t>801 61 12</t>
  </si>
  <si>
    <t>CC-CZ:</t>
  </si>
  <si>
    <t>12201</t>
  </si>
  <si>
    <t>Místo:</t>
  </si>
  <si>
    <t>budova Obecního úřadu Roztoky</t>
  </si>
  <si>
    <t>Datum:</t>
  </si>
  <si>
    <t>12. 11. 2018</t>
  </si>
  <si>
    <t>CZ-CPV:</t>
  </si>
  <si>
    <t>45300000-0</t>
  </si>
  <si>
    <t>CZ-CPA:</t>
  </si>
  <si>
    <t>41.00.23</t>
  </si>
  <si>
    <t>Zadavatel:</t>
  </si>
  <si>
    <t>IČ:</t>
  </si>
  <si>
    <t> </t>
  </si>
  <si>
    <t>DIČ:</t>
  </si>
  <si>
    <t>Uchazeč:</t>
  </si>
  <si>
    <t>Vyplň údaj</t>
  </si>
  <si>
    <t>Projektant:</t>
  </si>
  <si>
    <t>47718374</t>
  </si>
  <si>
    <t>SEAP Rokycany s. r. o.</t>
  </si>
  <si>
    <t>CZ47718374</t>
  </si>
  <si>
    <t>True</t>
  </si>
  <si>
    <t>Zpracovatel:</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</si>
  <si>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</si>
  <si>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</si>
  <si>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</si>
  <si>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</si>
  <si>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</si>
  <si>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</si>
  <si>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</si>
  <si>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</si>
  <si>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</si>
  <si>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</si>
  <si>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</si>
  <si>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</si>
  <si>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</si>
  <si>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</si>
  <si>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</si>
  <si>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</si>
  <si>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</si>
  <si>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</si>
  <si>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</si>
  <si>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</si>
  <si>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</si>
  <si>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</si>
  <si>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</si>
  <si>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</si>
  <si>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</si>
  <si>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</si>
  <si>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</si>
  <si>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</si>
  <si>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</si>
  <si>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</si>
  <si>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</si>
  <si>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</si>
  <si>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</si>
  <si>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</si>
  <si>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</si>
  <si>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</si>
  <si>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</si>
  <si>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</si>
  <si>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</si>
  <si>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</si>
  <si>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01</t>
  </si>
  <si>
    <t>SO 01 - Rekonstrukce Obecního úřadu</t>
  </si>
  <si>
    <t>STA</t>
  </si>
  <si>
    <t>1</t>
  </si>
  <si>
    <t>{cf8a13f1-0bcf-478b-a3c3-ffc8fa66f84c}</t>
  </si>
  <si>
    <t>2</t>
  </si>
  <si>
    <t>/</t>
  </si>
  <si>
    <t>010401</t>
  </si>
  <si>
    <t>D.1.4.1. Zdravotně technické instalace</t>
  </si>
  <si>
    <t>Soupis</t>
  </si>
  <si>
    <t>{edad2e1b-6044-42df-9de3-0ba11a24c925}</t>
  </si>
  <si>
    <t>02</t>
  </si>
  <si>
    <t>SO 02 - Vodovodní přípojka</t>
  </si>
  <si>
    <t>{a713ced8-35fd-4443-9f1a-3760e0836abf}</t>
  </si>
  <si>
    <t>020001</t>
  </si>
  <si>
    <t>{5290a28b-c048-467d-968e-20c1a7e354a2}</t>
  </si>
  <si>
    <t>KRYCÍ LIST SOUPISU PRACÍ</t>
  </si>
  <si>
    <t>Objekt:</t>
  </si>
  <si>
    <t>01 - SO 01 - Rekonstrukce Obecního úřadu</t>
  </si>
  <si>
    <t>Soupis:</t>
  </si>
  <si>
    <t>010401 - D.1.4.1. Zdravotně technické instalace</t>
  </si>
  <si>
    <t>REKAPITULACE ČLENĚNÍ SOUPISU PRACÍ</t>
  </si>
  <si>
    <t>Kód dílu - Popis</t>
  </si>
  <si>
    <t>Cena celkem [CZK]</t>
  </si>
  <si>
    <t>-1</t>
  </si>
  <si>
    <t>HSV - Práce a dodávky HSV</t>
  </si>
  <si>
    <t>    1 - Zemní práce</t>
  </si>
  <si>
    <t>    6 - Úpravy povrchů, podlahy a osazování výplní</t>
  </si>
  <si>
    <t>    9 - Ostatní konstrukce a práce, bourání</t>
  </si>
  <si>
    <t>    997 - Přesun sutě</t>
  </si>
  <si>
    <t>    998 - Přesun hmot</t>
  </si>
  <si>
    <t>PSV - Práce a dodávky PSV</t>
  </si>
  <si>
    <t>    711 - Izolace proti vodě, vlhkosti a plynům</t>
  </si>
  <si>
    <t>    713 - Izolace tepelné</t>
  </si>
  <si>
    <t>    721 - Zdravotechnika - vnitřní kanalizace</t>
  </si>
  <si>
    <t>    722 - Zdravotechnika - vnitřní vodovod</t>
  </si>
  <si>
    <t>    725 - Zdravotechnika - zařizovací předměty</t>
  </si>
  <si>
    <t>    727 - Zdravotechnika - požární ochrana</t>
  </si>
  <si>
    <t>    741 - Elektroinstalace - silnoproud</t>
  </si>
  <si>
    <t>VRN - Vedlejší rozpočtové náklady</t>
  </si>
  <si>
    <t>    VRN9 - Ostatní náklady</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</si>
  <si>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</si>
  <si>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</si>
  <si>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</si>
  <si>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</si>
  <si>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</si>
  <si>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</si>
  <si>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</si>
  <si>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</si>
  <si>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</si>
  <si>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</si>
  <si>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</si>
  <si>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</si>
  <si>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</si>
  <si>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</si>
  <si>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</si>
  <si>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</si>
  <si>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Zemní práce</t>
  </si>
  <si>
    <t>K</t>
  </si>
  <si>
    <t>139711101</t>
  </si>
  <si>
    <t>Vykopávka v uzavřených prostorách s naložením výkopku na dopravní prostředek v hornině tř. 1 až 4</t>
  </si>
  <si>
    <t>m3</t>
  </si>
  <si>
    <t>CS ÚRS 2018 01</t>
  </si>
  <si>
    <t>4</t>
  </si>
  <si>
    <t>-736615959</t>
  </si>
  <si>
    <t>VV</t>
  </si>
  <si>
    <t>"SK KG DN110" ((2,8+0,9+2,3)*0,4*((0,5+0,8)/2+0,15-0,2))</t>
  </si>
  <si>
    <t>Součet</t>
  </si>
  <si>
    <t>451572111</t>
  </si>
  <si>
    <t>Lože pod potrubí, stoky a drobné objekty v otevřeném výkopu z kameniva drobného těženého 0 až 4 mm</t>
  </si>
  <si>
    <t>1174252887</t>
  </si>
  <si>
    <t>"SK KG DN110" ((2,8+0,9+2,3)*0,4*(0,15))</t>
  </si>
  <si>
    <t>3</t>
  </si>
  <si>
    <t>175111101</t>
  </si>
  <si>
    <t>Obsypání potrubí ručně sypaninou z vhodných hornin tř. 1 až 4 nebo materiálem připraveným podél výkopu ve vzdálenosti do 3 m od jeho kraje, pro jakoukoliv hloubku výkopu a míru zhutnění bez prohození sypaniny sítem</t>
  </si>
  <si>
    <t>-1682034310</t>
  </si>
  <si>
    <t>"SK KG DN110" ((2,8+0,9+2,3)*0,4*(0,25))</t>
  </si>
  <si>
    <t>M</t>
  </si>
  <si>
    <t>58331200</t>
  </si>
  <si>
    <t>štěrkopísek netříděný zásypový materiál</t>
  </si>
  <si>
    <t>t</t>
  </si>
  <si>
    <t>8</t>
  </si>
  <si>
    <t>1457555154</t>
  </si>
  <si>
    <t>"SK KG DN110" ((2,8+0,9+2,3)*0,4*(0,25))*1,7</t>
  </si>
  <si>
    <t>5</t>
  </si>
  <si>
    <t>174101102</t>
  </si>
  <si>
    <t>Zásyp sypaninou z jakékoliv horniny s uložením výkopku ve vrstvách se zhutněním v uzavřených prostorách s urovnáním povrchu zásypu</t>
  </si>
  <si>
    <t>-1633803779</t>
  </si>
  <si>
    <t>"SK KG DN110" ((2,8+0,9+2,3)*0,4*((0,5+0,8)/2-0,25-0,2))</t>
  </si>
  <si>
    <t>6</t>
  </si>
  <si>
    <t>162201101</t>
  </si>
  <si>
    <t>Vodorovné přemístění výkopku nebo sypaniny po suchu na obvyklém dopravním prostředku, bez naložení výkopku, avšak se složením bez rozhrnutí z horniny tř. 1 až 4 na vzdálenost do 20 m</t>
  </si>
  <si>
    <t>676950967</t>
  </si>
  <si>
    <t>7</t>
  </si>
  <si>
    <t>162701105</t>
  </si>
  <si>
    <t>Vodorovné přemístění výkopku nebo sypaniny po suchu na obvyklém dopravním prostředku, bez naložení výkopku, avšak se složením bez rozhrnutí z horniny tř. 1 až 4 na vzdálenost přes 9 000 do 10 000 m</t>
  </si>
  <si>
    <t>1710143541</t>
  </si>
  <si>
    <t>"SK KG DN110" -((2,8+0,9+2,3)*0,4*((0,5+0,8)/2-0,25-0,2))</t>
  </si>
  <si>
    <t>171201211</t>
  </si>
  <si>
    <t>Poplatek za uložení stavebního odpadu na skládce (skládkovné) zeminy a kameniva zatříděného do Katalogu odpadů pod kódem 170 504</t>
  </si>
  <si>
    <t>-1045355405</t>
  </si>
  <si>
    <t>"SK KG DN110" ((2,8+0,9+2,3)*0,4*((0,5+0,8)/2+0,15-0,2))*1,7</t>
  </si>
  <si>
    <t>"SK KG DN110" -((2,8+0,9+2,3)*0,4*((0,5+0,8)/2-0,25-0,2))*1,7</t>
  </si>
  <si>
    <t>Úpravy povrchů, podlahy a osazování výplní</t>
  </si>
  <si>
    <t>9</t>
  </si>
  <si>
    <t>612135101</t>
  </si>
  <si>
    <t>Hrubá výplň rýh maltou jakékoli šířky rýhy ve stěnách</t>
  </si>
  <si>
    <t>m2</t>
  </si>
  <si>
    <t>-1687999582</t>
  </si>
  <si>
    <t>"SV" (3,7+3,3+2*2,8+0,5+1,1+2,5+0,9+0,4)*0,07</t>
  </si>
  <si>
    <t>"SK HT DN50" (0,4+0,7+3*0,4 + 4*0,4 + 0,9+0,7)*0,07</t>
  </si>
  <si>
    <t>"SV+TV" (7*2,8+3,7+0,8+0,4+0,8+0,7+0+1,0+1,3+2,7)*0,15</t>
  </si>
  <si>
    <t>"SK HT DN110" (3,3+3,3+0 + 0+3,3+3,3+3,3 + 0+3,3+3,3+3,3)*0,15</t>
  </si>
  <si>
    <t>"SK HT DN110" (0+0+1,3)*0,15</t>
  </si>
  <si>
    <t>10</t>
  </si>
  <si>
    <t>631311124</t>
  </si>
  <si>
    <t>Mazanina z betonu prostého bez zvýšených nároků na prostředí tl. přes 80 do 120 mm tř. C 16/20</t>
  </si>
  <si>
    <t>-23225069</t>
  </si>
  <si>
    <t>PSC</t>
  </si>
  <si>
    <t>Poznámka k souboru cen:_x000d_
1. Ceny jsou určeny pro mazaniny krycí (pochůzné i pojízdné), popř. podkladní, plovoucí, vyrovnávací nebo oddělující pod potěry, podlahy, průmyslové podlahy, popř. pro podlévání provizorně podklínovaných patek usazených strojů a technologických zařízení (s náležitým zatemováním hutného betonu)._x000d_
2. Pro mazaniny tlouštěk větších než 240 mm jsou určeny:_x000d_
a) pro mazaniny ukládané na zeminu (v halách apod.) ceny souborů cen 27* 31- Základy z betonu prostého a 27* 32 - Základy z betonu železového,_x000d_
b) pro mazaniny v nadzemních podlažích ceny souboru cen 411 31- . . Beton kleneb._x000d_
3. Ceny lze použít i pro betonový okapový chodníček budovy (včetně tvarování rigolového žlábku) v příslušných tloušťkách. Jeho podloží se oceňuje samostatně._x000d_
4. V ceně jsou započteny i náklady na:_x000d_
a) základní stržení povrchu mazaniny s urovnáním vibrační lištou nebo dřevěným hladítkem,_x000d_
b) vytvoření dilatačních spár v mazanině bez zaplnění, pokud jsou dilatační spáry vytvářeny při provádění betonáže. Jestliže jsou dilatační spáry řezány dodatečně, oceňují se cenami souboru cen 634 91-11 Řezání dilatačních nebo smršťovacích spár._x000d_
</t>
  </si>
  <si>
    <t>"SK KG DN110" ((2,8+0,9+2,3)*0,4*(0,1+0,1))</t>
  </si>
  <si>
    <t>Ostatní konstrukce a práce, bourání</t>
  </si>
  <si>
    <t>11</t>
  </si>
  <si>
    <t>949101111</t>
  </si>
  <si>
    <t>Lešení pomocné pracovní pro objekty pozemních staveb pro zatížení do 150 kg/m2, o výšce lešeňové podlahy do 1,9 m</t>
  </si>
  <si>
    <t>-194951686</t>
  </si>
  <si>
    <t>Poznámka k souboru cen:_x000d_
1. V ceně jsou započteny i náklady na montáž, opotřebení a demontáž lešení._x000d_
2. V ceně nejsou započteny náklady na manipulaci s lešením; tyto jsou již zahrnuty v cenách příslušných stavebních prací._x000d_
3. Množství měrných jednotek se určuje m2 podlahové plochy, na které se práce provádí._x000d_
</t>
  </si>
  <si>
    <t>"SK HT DN110" (2+3+3)*0,6*0,9</t>
  </si>
  <si>
    <t>"SK HT DN110" (4,0)*0,6</t>
  </si>
  <si>
    <t>"SK HT DN50" (1,4*1,5+2,4*0,6)</t>
  </si>
  <si>
    <t>"SV" (4,1+2,7 + 3,4+3,4+3,6+5,1+1,6)*0,6</t>
  </si>
  <si>
    <t>12</t>
  </si>
  <si>
    <t>965041431</t>
  </si>
  <si>
    <t>Bourání mazanin škvárobetonových tl. přes 100 mm, plochy do 4 m2</t>
  </si>
  <si>
    <t>2122813041</t>
  </si>
  <si>
    <t>13</t>
  </si>
  <si>
    <t>974031142</t>
  </si>
  <si>
    <t>Vysekání rýh ve zdivu cihelném na maltu vápennou nebo vápenocementovou do hl. 70 mm a šířky do 70 mm</t>
  </si>
  <si>
    <t>m</t>
  </si>
  <si>
    <t>-166891964</t>
  </si>
  <si>
    <t>"SV" (3,7+3,3+2*2,8+0,5+1,1+2,5+0,9+0,4)</t>
  </si>
  <si>
    <t>"SK HT DN50" (0,4+0,7+3*0,4 + 4*0,4 + 0,9+0,7)</t>
  </si>
  <si>
    <t>14</t>
  </si>
  <si>
    <t>974031144</t>
  </si>
  <si>
    <t>Vysekání rýh ve zdivu cihelném na maltu vápennou nebo vápenocementovou do hl. 70 mm a šířky do 150 mm</t>
  </si>
  <si>
    <t>-1760851374</t>
  </si>
  <si>
    <t>"SV+TV" (7*2,8+3,7+0,8+0,4+0,8+0,7+0+1,0+1,3+2,7)</t>
  </si>
  <si>
    <t>974031164</t>
  </si>
  <si>
    <t>Vysekání rýh ve zdivu cihelném na maltu vápennou nebo vápenocementovou do hl. 150 mm a šířky do 150 mm</t>
  </si>
  <si>
    <t>63140506</t>
  </si>
  <si>
    <t>"SK HT DN110" (3,3+3,3+0 + 0+3,3+3,3+3,3 + 0+3,3+3,3+3,3)</t>
  </si>
  <si>
    <t>"SK HT DN110" (0+0+1,3)</t>
  </si>
  <si>
    <t>16</t>
  </si>
  <si>
    <t>977151113</t>
  </si>
  <si>
    <t>Jádrové vrty diamantovými korunkami do stavebních materiálů (železobetonu, betonu, cihel, obkladů, dlažeb, kamene) průměru přes 40 do 50 mm</t>
  </si>
  <si>
    <t>-1400148441</t>
  </si>
  <si>
    <t>Poznámka k souboru cen:_x000d_
1. V cenách jsou započteny i náklady na rozměření, ukotvení vrtacího stroje, vrtání, opotřebení diamantových vrtacích korunek a spotřebu vody._x000d_
2. V cenách -1211 až -1233 pro dovrchní vrty jsou započteny i náklady na odsátí výplachové vody z vrtu._x000d_
</t>
  </si>
  <si>
    <t>"SV PPR D20" (1)*0,4</t>
  </si>
  <si>
    <t>"SV PPR D32" (1)*0,4</t>
  </si>
  <si>
    <t>"SV PPR D40" (1)*0,4</t>
  </si>
  <si>
    <t>"TV PPR D20" (1)*0,4</t>
  </si>
  <si>
    <t>17</t>
  </si>
  <si>
    <t>977151115</t>
  </si>
  <si>
    <t>Jádrové vrty diamantovými korunkami do stavebních materiálů (železobetonu, betonu, cihel, obkladů, dlažeb, kamene) průměru přes 60 do 70 mm</t>
  </si>
  <si>
    <t>1499134752</t>
  </si>
  <si>
    <t>"SK HT DN50" (0+4+0)*0,2</t>
  </si>
  <si>
    <t>18</t>
  </si>
  <si>
    <t>977151122</t>
  </si>
  <si>
    <t>Jádrové vrty diamantovými korunkami do stavebních materiálů (železobetonu, betonu, cihel, obkladů, dlažeb, kamene) průměru přes 120 do 130 mm</t>
  </si>
  <si>
    <t>677400217</t>
  </si>
  <si>
    <t>"SK KG DN110" (0,5+0+0,65 + 0)</t>
  </si>
  <si>
    <t>"SK HT DN110" (1+2+2 + 3)*0,2</t>
  </si>
  <si>
    <t>997</t>
  </si>
  <si>
    <t>Přesun sutě</t>
  </si>
  <si>
    <t>19</t>
  </si>
  <si>
    <t>997013212</t>
  </si>
  <si>
    <t>Vnitrostaveništní doprava suti a vybouraných hmot vodorovně do 50 m svisle ručně (nošením po schodech) pro budovy a haly výšky přes 6 do 9 m</t>
  </si>
  <si>
    <t>1004898059</t>
  </si>
  <si>
    <t>20</t>
  </si>
  <si>
    <t>997013501</t>
  </si>
  <si>
    <t>Odvoz suti a vybouraných hmot na skládku nebo meziskládku se složením, na vzdálenost do 1 km</t>
  </si>
  <si>
    <t>1779093977</t>
  </si>
  <si>
    <t>997013509</t>
  </si>
  <si>
    <t>Odvoz suti a vybouraných hmot na skládku nebo meziskládku se složením, na vzdálenost Příplatek k ceně za každý další i započatý 1 km přes 1 km</t>
  </si>
  <si>
    <t>473379131</t>
  </si>
  <si>
    <t>22</t>
  </si>
  <si>
    <t>997013801</t>
  </si>
  <si>
    <t>Poplatek za uložení stavebního odpadu na skládce (skládkovné) z prostého betonu zatříděného do Katalogu odpadů pod kódem 170 101</t>
  </si>
  <si>
    <t>1791669791</t>
  </si>
  <si>
    <t>2,886*0,3 'Přepočtené koeficientem množství</t>
  </si>
  <si>
    <t>23</t>
  </si>
  <si>
    <t>997013803</t>
  </si>
  <si>
    <t>Poplatek za uložení stavebního odpadu na skládce (skládkovné) cihelného zatříděného do Katalogu odpadů pod kódem 170 102</t>
  </si>
  <si>
    <t>877075235</t>
  </si>
  <si>
    <t>24</t>
  </si>
  <si>
    <t>997013831</t>
  </si>
  <si>
    <t>Poplatek za uložení stavebního odpadu na skládce (skládkovné) směsného stavebního a demoličního zatříděného do Katalogu odpadů pod kódem 170 904</t>
  </si>
  <si>
    <t>13696128</t>
  </si>
  <si>
    <t>2,886*0,4 'Přepočtené koeficientem množství</t>
  </si>
  <si>
    <t>998</t>
  </si>
  <si>
    <t>Přesun hmot</t>
  </si>
  <si>
    <t>25</t>
  </si>
  <si>
    <t>998011002</t>
  </si>
  <si>
    <t>Přesun hmot pro budovy občanské výstavby, bydlení, výrobu a služby s nosnou svislou konstrukcí zděnou z cihel, tvárnic nebo kamene vodorovná dopravní vzdálenost do 100 m pro budovy výšky přes 6 do 12 m</t>
  </si>
  <si>
    <t>2007570759</t>
  </si>
  <si>
    <t>Poznámka k souboru cen:_x000d_
1. Ceny -7001 až -7006 lze použít v případě, kdy dochází ke ztížení přesunu např. tím, že není možné instalovat jeřáb._x000d_
2. K cenám -7001 až -7006 lze použít příplatky za zvětšený přesun -1014 až -1019, -2034 až -2039 nebo -2114 až 2119._x000d_
3. Jestliže pro svislý přesun používá zařízení investora (např. výtah v budově), užijí se pro ocenění přesunu hmot ceny stanovené pro nejmenší výšku, tj. 6 m._x000d_
</t>
  </si>
  <si>
    <t>PSV</t>
  </si>
  <si>
    <t>Práce a dodávky PSV</t>
  </si>
  <si>
    <t>711</t>
  </si>
  <si>
    <t>Izolace proti vodě, vlhkosti a plynům</t>
  </si>
  <si>
    <t>26</t>
  </si>
  <si>
    <t>711141559</t>
  </si>
  <si>
    <t>Provedení izolace proti zemní vlhkosti pásy přitavením NAIP na ploše vodorovné V</t>
  </si>
  <si>
    <t>-1497986277</t>
  </si>
  <si>
    <t>Poznámka k souboru cen:_x000d_
1. Izolace plochy jednotlivě do 10 m2 se oceňují skladebně cenou příslušné izolace a cenou 711 19-9097 Příplatek za plochu do 10 m2._x000d_
</t>
  </si>
  <si>
    <t>"SK KG DN110" ((2,8+0,9+2,3)*0,4)</t>
  </si>
  <si>
    <t>27</t>
  </si>
  <si>
    <t>62832001</t>
  </si>
  <si>
    <t>pás těžký asfaltovaný V 60 S 35</t>
  </si>
  <si>
    <t>32</t>
  </si>
  <si>
    <t>-1533562624</t>
  </si>
  <si>
    <t>"SK KG DN110" ((2,8+0,9+2,3)*0,4)*1,1</t>
  </si>
  <si>
    <t>28</t>
  </si>
  <si>
    <t>711786066X01</t>
  </si>
  <si>
    <t>Provedení detailů těsnění trubních prostupů těsnící manžetou, průměru do 200 mm</t>
  </si>
  <si>
    <t>kus</t>
  </si>
  <si>
    <t>1188312726</t>
  </si>
  <si>
    <t>"SK KG DN110" 2</t>
  </si>
  <si>
    <t>29</t>
  </si>
  <si>
    <t>1506582X02</t>
  </si>
  <si>
    <t>Prostupová pažnice s těsněním pro d potrubí 0-171</t>
  </si>
  <si>
    <t>209098071</t>
  </si>
  <si>
    <t>713</t>
  </si>
  <si>
    <t>Izolace tepelné</t>
  </si>
  <si>
    <t>30</t>
  </si>
  <si>
    <t>713463211</t>
  </si>
  <si>
    <t>Montáž izolace tepelné potrubí a ohybů tvarovkami nebo deskami potrubními pouzdry s povrchovou úpravou hliníkovou fólií (izolační materiál ve specifikaci) přelepenými samolepící hliníkovou páskou potrubí jednovrstvá D do 50 mm</t>
  </si>
  <si>
    <t>-19886711</t>
  </si>
  <si>
    <t>"SV PPR D16" (0,4+0,7+2,1+1,3+0,4+1,8+0,5+2,3+0,6+1,0+0,4+5*2,3+7*0,3 + 1,3+0,8+0,5+1,3+0,9+2,6+6*2,3+7*0,3 + 0,7+2,8+0,5+3*0,3)</t>
  </si>
  <si>
    <t>"TV PPR D16" (0,4+0,6+1,3+0,4+1,8+0,6+2,1+0,6+3*2,3+4*0,3 + 0,4+0,7+0,6+2,5+2*2,3+4*0,3 + 0,6+2,7+2*0,3)</t>
  </si>
  <si>
    <t>"SV PPR D20" (1,2 + 2,2 + 2,2+1,4 + 0,9)</t>
  </si>
  <si>
    <t>"TV PPR D20" (0,3+0,6+2,3+3,5+0,6 + 0,3+0,4+2,3+1,4+1,6+2,8+0,6 + 2,0 + 1,1)</t>
  </si>
  <si>
    <t>"SV PPR D25" (0 + 1,8+0,9+1,3+2,3+0,4+0,3 + 0,4+1,1 + 0)</t>
  </si>
  <si>
    <t>"SV PPR D32" (1,6+1,8+0,4+0,3 + 0,9+0,7 + 3,7 + 0)</t>
  </si>
  <si>
    <t>"SV PPR D40" (0,3+1,0+2,1+4,1+2,7+0,4 + 3,3+0,8+0,3)</t>
  </si>
  <si>
    <t>31</t>
  </si>
  <si>
    <t>63154510</t>
  </si>
  <si>
    <t>pouzdro izolační potrubní s jednostrannou Al fólií max. 250/100 °C 22/25 mm</t>
  </si>
  <si>
    <t>-1675776585</t>
  </si>
  <si>
    <t>"SV PPR D16" (0,4+0,7+2,1+1,3+0,4+1,8+0,5+2,3+0,6+1,0+0,4+5*2,3+7*0,3 + 1,3+0,8+0,5+1,3+0,9+2,6+6*2,3+7*0,3 + 0,7+2,8+0,5+3*0,3)*1,1</t>
  </si>
  <si>
    <t>"TV PPR D16" (0,4+0,6+1,3+0,4+1,8+0,6+2,1+0,6+3*2,3+4*0,3 + 0,4+0,7+0,6+2,5+2*2,3+4*0,3 + 0,6+2,7+2*0,3)*1,1</t>
  </si>
  <si>
    <t>"SV PPR D20" (1,2 + 2,2 + 2,2+1,4 + 0,9)*1,1</t>
  </si>
  <si>
    <t>"TV PPR D20" (0,3+0,6+2,3+3,5+0,6 + 0,3+0,4+2,3+1,4+1,6+2,8+0,6 + 2,0 + 1,1)*1,1</t>
  </si>
  <si>
    <t>63154511</t>
  </si>
  <si>
    <t>pouzdro izolační potrubní s jednostrannou Al fólií max. 250/100 °C 28/25 mm</t>
  </si>
  <si>
    <t>-554232760</t>
  </si>
  <si>
    <t>"SV PPR D25" (0 + 1,8+0,9+1,3+2,3+0,4+0,3 + 0,4+1,1 + 0)*1,1</t>
  </si>
  <si>
    <t>33</t>
  </si>
  <si>
    <t>63154512</t>
  </si>
  <si>
    <t>pouzdro izolační potrubní s jednostrannou Al fólií max. 250/100 °C 35/25 mm</t>
  </si>
  <si>
    <t>1166774627</t>
  </si>
  <si>
    <t>"SV PPR D32" (1,6+1,8+0,4+0,3 + 0,9+0,7 + 3,7 + 0)*1,1</t>
  </si>
  <si>
    <t>34</t>
  </si>
  <si>
    <t>63154513</t>
  </si>
  <si>
    <t>pouzdro izolační potrubní s jednostrannou Al fólií max. 250/100 °C 42/25 mm</t>
  </si>
  <si>
    <t>-692916039</t>
  </si>
  <si>
    <t>"SV PPR D40" (0,3+1,0+2,1+4,1+2,7+0,4 + 3,3+0,8+0,3)*1,1</t>
  </si>
  <si>
    <t>721</t>
  </si>
  <si>
    <t>Zdravotechnika - vnitřní kanalizace</t>
  </si>
  <si>
    <t>35</t>
  </si>
  <si>
    <t>721140802X01</t>
  </si>
  <si>
    <t>Demontáž stávajícího kanalizačního potrubí</t>
  </si>
  <si>
    <t>1029570256</t>
  </si>
  <si>
    <t>P</t>
  </si>
  <si>
    <t>Poznámka k položce:_x000d_
stávající rozvody: 20m litina DN 100, 20m plast. potrubí DN50</t>
  </si>
  <si>
    <t>36</t>
  </si>
  <si>
    <t>721173401</t>
  </si>
  <si>
    <t>Potrubí z plastových trub PVC SN4 svodné (ležaté) DN 110</t>
  </si>
  <si>
    <t>1376776634</t>
  </si>
  <si>
    <t>Poznámka k souboru cen:_x000d_
1. Cenami -3315 až -3317 se oceňuje svislé potrubí od střešního vtoku po čisticí kus._x000d_
2. Ochrany odpadního a připojovacího potrubí z plastových trub se oceňují cenami souboru cen 722 18- . . Ochrana potrubí, části A 02._x000d_
3. V cenách potrubí z polyetylenových trub jsou započteny náklady na montáž kotevních prvků, jejich dodání se oceňuje ve specifikaci._x000d_
</t>
  </si>
  <si>
    <t>"SK KG DN110" (0,5+2,8+0,65 + 0,4+0,8 + 2,4+0,8 + 0,4+0,7 + 0,9+0,7)</t>
  </si>
  <si>
    <t>37</t>
  </si>
  <si>
    <t>721174005</t>
  </si>
  <si>
    <t>Potrubí z plastových trub polypropylenové svodné (ležaté) DN 100</t>
  </si>
  <si>
    <t>456498983</t>
  </si>
  <si>
    <t>"SK HT DN110" ((0,7+3,9+0,7 + 0,9 + 1,2 + 1,2) + (0,5) + (1,2))</t>
  </si>
  <si>
    <t>38</t>
  </si>
  <si>
    <t>721174025</t>
  </si>
  <si>
    <t>Potrubí z plastových trub polypropylenové odpadní (svislé) DN 100</t>
  </si>
  <si>
    <t>-1651226173</t>
  </si>
  <si>
    <t>"SK HT DN110" (3,65+3,65+1,0 + 0,4+3,65+3,65+1,0 + 0,4+3,65+3,65+1,0)</t>
  </si>
  <si>
    <t>39</t>
  </si>
  <si>
    <t>721174043</t>
  </si>
  <si>
    <t>Potrubí z plastových trub polypropylenové připojovací DN 50</t>
  </si>
  <si>
    <t>-746651758</t>
  </si>
  <si>
    <t>"SK HT DN50" ((0,7+0,4+0,4+4*0,6+4*0,3 + 1,1+1,3+1,3+1,2+1,1+0,9+4*0,4) + (4*0,6+4*0,3 + 0) + (0,9+0,7+0,3))</t>
  </si>
  <si>
    <t>40</t>
  </si>
  <si>
    <t>721174044</t>
  </si>
  <si>
    <t>Potrubí z plastových trub polypropylenové připojovací DN 70</t>
  </si>
  <si>
    <t>-1105221291</t>
  </si>
  <si>
    <t>"SK HT DN75" ((0 + 1,2) + (0) + (0))</t>
  </si>
  <si>
    <t>41</t>
  </si>
  <si>
    <t>721174045</t>
  </si>
  <si>
    <t>Potrubí z plastových trub polypropylenové připojovací DN 100</t>
  </si>
  <si>
    <t>752801251</t>
  </si>
  <si>
    <t>"SK HT DN110" ((3*0,4+3*0,3 + 1,3+0,4 + 2,7+2*0,5+2*0,4) + (3*0,4+2*0,3 + 0) + (0,9+0,5+2*0,3))</t>
  </si>
  <si>
    <t>42</t>
  </si>
  <si>
    <t>721174063</t>
  </si>
  <si>
    <t>Potrubí z plastových trub polypropylenové větrací DN 110</t>
  </si>
  <si>
    <t>787783499</t>
  </si>
  <si>
    <t>"SK HT DN110" (0,8+0,6 + 3,5+0,6 + 3,2-1,0+3,3)</t>
  </si>
  <si>
    <t>43</t>
  </si>
  <si>
    <t>28615603</t>
  </si>
  <si>
    <t>čistící kanalizační tvarovka PP DN 100 pro vysoké teploty</t>
  </si>
  <si>
    <t>7939192</t>
  </si>
  <si>
    <t>"SK HT DN110" (1 + 3 + 3)</t>
  </si>
  <si>
    <t>44</t>
  </si>
  <si>
    <t>721273153</t>
  </si>
  <si>
    <t>Ventilační hlavice z polypropylenu (PP) DN 110</t>
  </si>
  <si>
    <t>-2087826666</t>
  </si>
  <si>
    <t>45</t>
  </si>
  <si>
    <t>899914111</t>
  </si>
  <si>
    <t>Montáž ocelové chráničky v otevřeném výkopu vnějšího průměru D 159 x 10 mm</t>
  </si>
  <si>
    <t>1904453817</t>
  </si>
  <si>
    <t>46</t>
  </si>
  <si>
    <t>14011098X01</t>
  </si>
  <si>
    <t>trubka ocelová bezešvá hladká jakost 11 353 159x4,5mm - chránička pozinkovaná</t>
  </si>
  <si>
    <t>1564600638</t>
  </si>
  <si>
    <t>47</t>
  </si>
  <si>
    <t>899913141</t>
  </si>
  <si>
    <t>Koncové uzavírací manžety chrániček DN potrubí x DN chráničky DN 100 x 150</t>
  </si>
  <si>
    <t>-1062903059</t>
  </si>
  <si>
    <t>Poznámka k souboru cen:_x000d_
1. V cenách jsou započteny i náklady na nerezové upínací pásky daných průměrů._x000d_
</t>
  </si>
  <si>
    <t>"SK KG DN110" (2+0+2 + 0)</t>
  </si>
  <si>
    <t>48</t>
  </si>
  <si>
    <t>721194105</t>
  </si>
  <si>
    <t>Vyměření přípojek na potrubí vyvedení a upevnění odpadních výpustek DN 50</t>
  </si>
  <si>
    <t>-1224110600</t>
  </si>
  <si>
    <t>"Um" 3</t>
  </si>
  <si>
    <t>"Ui" 2</t>
  </si>
  <si>
    <t>"D" 1</t>
  </si>
  <si>
    <t>"DR" 1</t>
  </si>
  <si>
    <t>"PI" 2</t>
  </si>
  <si>
    <t>49</t>
  </si>
  <si>
    <t>721194109</t>
  </si>
  <si>
    <t>Vyměření přípojek na potrubí vyvedení a upevnění odpadních výpustek DN 100</t>
  </si>
  <si>
    <t>1150623659</t>
  </si>
  <si>
    <t>"WCk" 3</t>
  </si>
  <si>
    <t>"WCi" 2</t>
  </si>
  <si>
    <t>"V" 3</t>
  </si>
  <si>
    <t>50</t>
  </si>
  <si>
    <t>721171915X01</t>
  </si>
  <si>
    <t>Napojení nové kanalizace na stávající septik</t>
  </si>
  <si>
    <t>-112831171</t>
  </si>
  <si>
    <t>51</t>
  </si>
  <si>
    <t>998721102</t>
  </si>
  <si>
    <t>Přesun hmot pro vnitřní kanalizace stanovený z hmotnosti přesunovaného materiálu vodorovná dopravní vzdálenost do 50 m v objektech výšky přes 6 do 12 m</t>
  </si>
  <si>
    <t>-875918359</t>
  </si>
  <si>
    <t>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-1181 pro přesun prováděný bez použití mechanizace, tj. za ztížených podmínek, lze použít pouze pro hmotnost materiálu, která se tímto způsobem skutečně přemísťuje._x000d_
</t>
  </si>
  <si>
    <t>722</t>
  </si>
  <si>
    <t>Zdravotechnika - vnitřní vodovod</t>
  </si>
  <si>
    <t>52</t>
  </si>
  <si>
    <t>722130802X01</t>
  </si>
  <si>
    <t>Demontáž stávajícího vodovodního potrubí</t>
  </si>
  <si>
    <t>-1058788205</t>
  </si>
  <si>
    <t>Poznámka k položce:_x000d_
stávající rozvody: 20m D20, 20m D32</t>
  </si>
  <si>
    <t>53</t>
  </si>
  <si>
    <t>722174001</t>
  </si>
  <si>
    <t>Potrubí z plastových trubek z polypropylenu (PPR) svařovaných polyfuzně PN 16 (SDR 7,4) D 16 x 2,2</t>
  </si>
  <si>
    <t>1022324215</t>
  </si>
  <si>
    <t>54</t>
  </si>
  <si>
    <t>722174002</t>
  </si>
  <si>
    <t>Potrubí z plastových trubek z polypropylenu (PPR) svařovaných polyfuzně PN 16 (SDR 7,4) D 20 x 2,8</t>
  </si>
  <si>
    <t>1397432832</t>
  </si>
  <si>
    <t>55</t>
  </si>
  <si>
    <t>722174003</t>
  </si>
  <si>
    <t>Potrubí z plastových trubek z polypropylenu (PPR) svařovaných polyfuzně PN 16 (SDR 7,4) D 25 x 3,5</t>
  </si>
  <si>
    <t>-2040301736</t>
  </si>
  <si>
    <t>56</t>
  </si>
  <si>
    <t>722174004</t>
  </si>
  <si>
    <t>Potrubí z plastových trubek z polypropylenu (PPR) svařovaných polyfuzně PN 16 (SDR 7,4) D 32 x 4,4</t>
  </si>
  <si>
    <t>-2141586171</t>
  </si>
  <si>
    <t>57</t>
  </si>
  <si>
    <t>722174005</t>
  </si>
  <si>
    <t>Potrubí z plastových trubek z polypropylenu (PPR) svařovaných polyfuzně PN 16 (SDR 7,4) D 40 x 5,5</t>
  </si>
  <si>
    <t>227426609</t>
  </si>
  <si>
    <t>58</t>
  </si>
  <si>
    <t>722174021</t>
  </si>
  <si>
    <t>Potrubí z plastových trubek z polypropylenu (PPR) svařovaných polyfuzně PN 20 (SDR 6) D 16 x 2,7</t>
  </si>
  <si>
    <t>1390707901</t>
  </si>
  <si>
    <t>59</t>
  </si>
  <si>
    <t>722174022</t>
  </si>
  <si>
    <t>Potrubí z plastových trubek z polypropylenu (PPR) svařovaných polyfuzně PN 20 (SDR 6) D 20 x 3,4</t>
  </si>
  <si>
    <t>-2032757670</t>
  </si>
  <si>
    <t>Poznámka k souboru cen:_x000d_
1. V cenách -4001 až -4088 jsou započteny náklady na montáž a dodávku potrubí a tvarovek._x000d_
</t>
  </si>
  <si>
    <t>60</t>
  </si>
  <si>
    <t>722190401</t>
  </si>
  <si>
    <t>Zřízení přípojek na potrubí vyvedení a upevnění výpustek do DN 25</t>
  </si>
  <si>
    <t>-365321484</t>
  </si>
  <si>
    <t>"WCi" 2+2</t>
  </si>
  <si>
    <t>"Um" 0</t>
  </si>
  <si>
    <t>"D" 1+1</t>
  </si>
  <si>
    <t>61</t>
  </si>
  <si>
    <t>722131934X01</t>
  </si>
  <si>
    <t>Propojení dosavadního vodovodního potrubí z ocelových trubek pozinkovaných závitových DN 32</t>
  </si>
  <si>
    <t>1745689143</t>
  </si>
  <si>
    <t>Poznámka k souboru cen:_x000d_
1. Množství zpětné montáže závitového potrubí (ceny -1921 až -1929) se určí podle ustanovení kapitol 351 a 352 Všeobecných podmínek části A 02._x000d_
2. Ceny položek -0991 až -0996, -1942 až -1969 platí i pro opravy vodovodního potrubí z plastových trub._x000d_
</t>
  </si>
  <si>
    <t>"napojení rozvodů na stávající vodárnu" 1</t>
  </si>
  <si>
    <t>62</t>
  </si>
  <si>
    <t>998722102</t>
  </si>
  <si>
    <t>Přesun hmot pro vnitřní vodovod stanovený z hmotnosti přesunovaného materiálu vodorovná dopravní vzdálenost do 50 m v objektech výšky přes 6 do 12 m</t>
  </si>
  <si>
    <t>-191862298</t>
  </si>
  <si>
    <t>725</t>
  </si>
  <si>
    <t>Zdravotechnika - zařizovací předměty</t>
  </si>
  <si>
    <t>63</t>
  </si>
  <si>
    <t>725110811X01</t>
  </si>
  <si>
    <t>Demontáž stávajících zařizovacích předmětů</t>
  </si>
  <si>
    <t>2135354605</t>
  </si>
  <si>
    <t>Poznámka k položce:_x000d_
stávající zař. předměty: 12 ks</t>
  </si>
  <si>
    <t>64</t>
  </si>
  <si>
    <t>725119122</t>
  </si>
  <si>
    <t>Zařízení záchodů montáž klozetových mís kombi</t>
  </si>
  <si>
    <t>1504503037</t>
  </si>
  <si>
    <t>Poznámka k souboru cen:_x000d_
1. V cenách -1351, -1361 není započten napájecí zdroj._x000d_
2. V cenách jsou započtená klozetová sedátka._x000d_
</t>
  </si>
  <si>
    <t>65</t>
  </si>
  <si>
    <t>64234041</t>
  </si>
  <si>
    <t>mísa keramická ke kombiklozetu bílá hluboké splachování</t>
  </si>
  <si>
    <t>1375421600</t>
  </si>
  <si>
    <t>66</t>
  </si>
  <si>
    <t>64234211</t>
  </si>
  <si>
    <t>mísa keramická ke kombiklozetu bílá hluboké splachování sedací v 500mm</t>
  </si>
  <si>
    <t>-726864767</t>
  </si>
  <si>
    <t>67</t>
  </si>
  <si>
    <t>55167394</t>
  </si>
  <si>
    <t>sedátko klozetové duroplastové bílé antibakteriální</t>
  </si>
  <si>
    <t>-1717253051</t>
  </si>
  <si>
    <t>68</t>
  </si>
  <si>
    <t>725129101</t>
  </si>
  <si>
    <t>Pisoárové záchodky montáž ostatních typů keramických</t>
  </si>
  <si>
    <t>761701563</t>
  </si>
  <si>
    <t>Poznámka k souboru cen:_x000d_
1. V cenách –1001, -1521, -1525, -1529, -2002 není započten napájecí zdroj._x000d_
2. V cenách -1501 a -1502 není započten ventil na oplach pisoáru._x000d_
</t>
  </si>
  <si>
    <t>69</t>
  </si>
  <si>
    <t>64250907</t>
  </si>
  <si>
    <t>urinál keramický bílý s odsáváním přívod vodorovný vnitřní</t>
  </si>
  <si>
    <t>-1951469672</t>
  </si>
  <si>
    <t>70</t>
  </si>
  <si>
    <t>725129102</t>
  </si>
  <si>
    <t>Pisoárové záchodky montáž ostatních typů automatických</t>
  </si>
  <si>
    <t>-963646236</t>
  </si>
  <si>
    <t>71</t>
  </si>
  <si>
    <t>55145641</t>
  </si>
  <si>
    <t>splachovač pisoárů automatický s napájecím zdrojem montážní krabicí a kulovým ventilem</t>
  </si>
  <si>
    <t>128</t>
  </si>
  <si>
    <t>-390208166</t>
  </si>
  <si>
    <t>72</t>
  </si>
  <si>
    <t>725219102</t>
  </si>
  <si>
    <t>Umyvadla montáž umyvadel ostatních typů na šrouby do zdiva</t>
  </si>
  <si>
    <t>1951939294</t>
  </si>
  <si>
    <t>73</t>
  </si>
  <si>
    <t>64211005</t>
  </si>
  <si>
    <t>umyvadlo keramické závěsné bílé 550x420mm</t>
  </si>
  <si>
    <t>-1735843661</t>
  </si>
  <si>
    <t>74</t>
  </si>
  <si>
    <t>64211023</t>
  </si>
  <si>
    <t>umyvadlo keramické závěsné bezbariérové bílé 640x550mm</t>
  </si>
  <si>
    <t>1391084478</t>
  </si>
  <si>
    <t>75</t>
  </si>
  <si>
    <t>725291712</t>
  </si>
  <si>
    <t>Doplňky zařízení koupelen a záchodů smaltované madla krakorcová, délky 834 mm</t>
  </si>
  <si>
    <t>-1251446182</t>
  </si>
  <si>
    <t>76</t>
  </si>
  <si>
    <t>725291722</t>
  </si>
  <si>
    <t>Doplňky zařízení koupelen a záchodů smaltované madla krakorcová sklopná, délky 834 mm</t>
  </si>
  <si>
    <t>1813615347</t>
  </si>
  <si>
    <t>77</t>
  </si>
  <si>
    <t>725319111</t>
  </si>
  <si>
    <t>Dřezy bez výtokových armatur montáž dřezů ostatních typů</t>
  </si>
  <si>
    <t>2009019112</t>
  </si>
  <si>
    <t>78</t>
  </si>
  <si>
    <t>55231082</t>
  </si>
  <si>
    <t>dřez nerez s odkládací ploškou vestavný matný 560 x 480mm</t>
  </si>
  <si>
    <t>1971485072</t>
  </si>
  <si>
    <t>79</t>
  </si>
  <si>
    <t>55231086</t>
  </si>
  <si>
    <t>dvojdřez nerez vestavný matný 775 x 480 mm</t>
  </si>
  <si>
    <t>-1881002148</t>
  </si>
  <si>
    <t>80</t>
  </si>
  <si>
    <t>725339111</t>
  </si>
  <si>
    <t>Výlevky montáž výlevky</t>
  </si>
  <si>
    <t>13018881</t>
  </si>
  <si>
    <t>81</t>
  </si>
  <si>
    <t>64271101</t>
  </si>
  <si>
    <t>výlevka keramická bílá</t>
  </si>
  <si>
    <t>-1991626719</t>
  </si>
  <si>
    <t>82</t>
  </si>
  <si>
    <t>725813111</t>
  </si>
  <si>
    <t>Ventily rohové bez připojovací trubičky nebo flexi hadičky G 1/2</t>
  </si>
  <si>
    <t>1482091341</t>
  </si>
  <si>
    <t>"V" 0</t>
  </si>
  <si>
    <t>"Um" 3*2</t>
  </si>
  <si>
    <t>"Ui" 0</t>
  </si>
  <si>
    <t>"D" 1*2</t>
  </si>
  <si>
    <t>"DR" 1*2</t>
  </si>
  <si>
    <t>83</t>
  </si>
  <si>
    <t>55190003</t>
  </si>
  <si>
    <t>flexi hadice ohebná sanitární D 9x13mm FF 1/2" 500 mm</t>
  </si>
  <si>
    <t>501985138</t>
  </si>
  <si>
    <t>84</t>
  </si>
  <si>
    <t>725821316</t>
  </si>
  <si>
    <t>Baterie dřezové nástěnné pákové s otáčivým plochým ústím a délkou ramínka 300 mm</t>
  </si>
  <si>
    <t>-2145544948</t>
  </si>
  <si>
    <t>Poznámka k souboru cen:_x000d_
1. V ceně -1422 není započten napájecí zdroj._x000d_
</t>
  </si>
  <si>
    <t>85</t>
  </si>
  <si>
    <t>725821325</t>
  </si>
  <si>
    <t>Baterie dřezové stojánkové pákové s otáčivým ústím a délkou ramínka 220 mm</t>
  </si>
  <si>
    <t>490666255</t>
  </si>
  <si>
    <t>86</t>
  </si>
  <si>
    <t>725822611</t>
  </si>
  <si>
    <t>Baterie umyvadlové stojánkové pákové bez výpusti</t>
  </si>
  <si>
    <t>461144848</t>
  </si>
  <si>
    <t>87</t>
  </si>
  <si>
    <t>725829121</t>
  </si>
  <si>
    <t>Baterie umyvadlové montáž ostatních typů nástěnných pákových nebo klasických</t>
  </si>
  <si>
    <t>193542740</t>
  </si>
  <si>
    <t>Poznámka k souboru cen:_x000d_
1. V cenách –2654, 56, -9101-9202 není započten napájecí zdroj._x000d_
</t>
  </si>
  <si>
    <t>88</t>
  </si>
  <si>
    <t>55144060X01</t>
  </si>
  <si>
    <t>baterie umyvadlová automatická nástěnná pro postižené</t>
  </si>
  <si>
    <t>-1550495903</t>
  </si>
  <si>
    <t>89</t>
  </si>
  <si>
    <t>725861102</t>
  </si>
  <si>
    <t>Zápachové uzávěrky zařizovacích předmětů pro umyvadla DN 40</t>
  </si>
  <si>
    <t>-833364456</t>
  </si>
  <si>
    <t>Poznámka k položce:_x000d_
včetně výpusti</t>
  </si>
  <si>
    <t>90</t>
  </si>
  <si>
    <t>725862103</t>
  </si>
  <si>
    <t>Zápachové uzávěrky zařizovacích předmětů pro dřezy DN 40/50</t>
  </si>
  <si>
    <t>694861917</t>
  </si>
  <si>
    <t>91</t>
  </si>
  <si>
    <t>725862123</t>
  </si>
  <si>
    <t>Zápachové uzávěrky zařizovacích předmětů pro dvojdřezy s přípojkou pro pračku nebo myčku DN 40/50</t>
  </si>
  <si>
    <t>135976080</t>
  </si>
  <si>
    <t>Poznámka k souboru cen:_x000d_
1. Pro volbu cen zápachových uzávěrek je rozhodující vnější průměr připojovací trubky._x000d_
2. V cenách je započteno i propojení zápachové uzávěrky s odpadní výpustkou._x000d_
3. Cenami zápachových uzávěrek nelze oceňovat zápachové uzávěrky, pokud jsou započteny v cenách zařizovacích předmětů._x000d_
4. Přechodové tvarovky pro připojení k armaturám se oceňují samostatně cenami souboru cen 722 22-.._x000d_
</t>
  </si>
  <si>
    <t>92</t>
  </si>
  <si>
    <t>725865411</t>
  </si>
  <si>
    <t>Zápachové uzávěrky zařizovacích předmětů pro pisoáry DN 32/40</t>
  </si>
  <si>
    <t>-396828952</t>
  </si>
  <si>
    <t>93</t>
  </si>
  <si>
    <t>725869101</t>
  </si>
  <si>
    <t>Zápachové uzávěrky zařizovacích předmětů montáž zápachových uzávěrek umyvadlových do DN 40</t>
  </si>
  <si>
    <t>-237356346</t>
  </si>
  <si>
    <t>94</t>
  </si>
  <si>
    <t>55166634</t>
  </si>
  <si>
    <t>sifon umyvadlový pro tělesně postižené DN 40</t>
  </si>
  <si>
    <t>683859573</t>
  </si>
  <si>
    <t>95</t>
  </si>
  <si>
    <t>725532317X05</t>
  </si>
  <si>
    <t>Elektrický ohřívač zásobníkový 125 l / 2,2 kW IP44 včetně pojišťovací sestavy armatur</t>
  </si>
  <si>
    <t>871562542</t>
  </si>
  <si>
    <t>Poznámka k souboru cen:_x000d_
1. V cenách -1101 až -2220 a -9201 až -9206 je započteno upevnění zásobníků na příčky tl. 15 cm, na zdi a na nosné konstrukce. Osazení nosné konstrukce se oceňuje cenami katalogu 800-767 Konstrukce zámečnické._x000d_
</t>
  </si>
  <si>
    <t>96</t>
  </si>
  <si>
    <t>998725102</t>
  </si>
  <si>
    <t>Přesun hmot pro zařizovací předměty stanovený z hmotnosti přesunovaného materiálu vodorovná dopravní vzdálenost do 50 m v objektech výšky přes 6 do 12 m</t>
  </si>
  <si>
    <t>-458767821</t>
  </si>
  <si>
    <t>727</t>
  </si>
  <si>
    <t>Zdravotechnika - požární ochrana</t>
  </si>
  <si>
    <t>97</t>
  </si>
  <si>
    <t>727121101</t>
  </si>
  <si>
    <t>Protipožární ochranné manžety z jedné strany dělící konstrukce požární odolnost EI 90 D 32</t>
  </si>
  <si>
    <t>1942217144</t>
  </si>
  <si>
    <t>"SV PPR D20" (1)</t>
  </si>
  <si>
    <t>"SV PPR D32" (1)</t>
  </si>
  <si>
    <t>"TV PPR D20" (1)</t>
  </si>
  <si>
    <t>98</t>
  </si>
  <si>
    <t>727121102</t>
  </si>
  <si>
    <t>Protipožární ochranné manžety z jedné strany dělící konstrukce požární odolnost EI 90 D 40</t>
  </si>
  <si>
    <t>605742284</t>
  </si>
  <si>
    <t>"SV PPR D40" (1)</t>
  </si>
  <si>
    <t>99</t>
  </si>
  <si>
    <t>727121103</t>
  </si>
  <si>
    <t>Protipožární ochranné manžety z jedné strany dělící konstrukce požární odolnost EI 90 D 50</t>
  </si>
  <si>
    <t>-386573083</t>
  </si>
  <si>
    <t>"SK HT DN50" (0+4+0)</t>
  </si>
  <si>
    <t>100</t>
  </si>
  <si>
    <t>727121107</t>
  </si>
  <si>
    <t>Protipožární ochranné manžety z jedné strany dělící konstrukce požární odolnost EI 90 D 110</t>
  </si>
  <si>
    <t>-1349936085</t>
  </si>
  <si>
    <t>"SK HT DN110" (2+3+3 + 3)</t>
  </si>
  <si>
    <t>741</t>
  </si>
  <si>
    <t>Elektroinstalace - silnoproud</t>
  </si>
  <si>
    <t>101</t>
  </si>
  <si>
    <t>741X642</t>
  </si>
  <si>
    <t>Zapojení ohřívačů vody</t>
  </si>
  <si>
    <t>1596479654</t>
  </si>
  <si>
    <t>VRN</t>
  </si>
  <si>
    <t>Vedlejší rozpočtové náklady</t>
  </si>
  <si>
    <t>VRN9</t>
  </si>
  <si>
    <t>Ostatní náklady</t>
  </si>
  <si>
    <t>102</t>
  </si>
  <si>
    <t>721X982</t>
  </si>
  <si>
    <t>Vyhledání tras stávajícího vedení ZTI</t>
  </si>
  <si>
    <t>262144</t>
  </si>
  <si>
    <t>1873082159</t>
  </si>
  <si>
    <t>Poznámka k položce:_x000d_
Vyhledání tras stávajícího vedení ZTI, určení polohy a hloubky uložení, pomoci kopaných sond nebo nedestruktivního průzkumu</t>
  </si>
  <si>
    <t>103</t>
  </si>
  <si>
    <t>359901212</t>
  </si>
  <si>
    <t>Monitoring stok (kamerový systém) jakékoli výšky stávající kanalizace</t>
  </si>
  <si>
    <t>-398349509</t>
  </si>
  <si>
    <t>Poznámka k souboru cen:_x000d_
1. V ceně jsou započteny náklady na zhotovení záznamu o prohlídce a protokolu prohlídky._x000d_
</t>
  </si>
  <si>
    <t>"stávající kanalizace" 30,0</t>
  </si>
  <si>
    <t>104</t>
  </si>
  <si>
    <t>735X202020</t>
  </si>
  <si>
    <t>Zprovoznění, seřízení a vyzkoušení zařízení</t>
  </si>
  <si>
    <t>hod.</t>
  </si>
  <si>
    <t>984752751</t>
  </si>
  <si>
    <t>Poznámka k položce:_x000d_
Před předáním. Vyhotovení zápisu s popisem postupu zprovoznění, výsledků seřízení, výsledků zkoušek, atd. Zařízení musí být před předáním bez závad.</t>
  </si>
  <si>
    <t>105</t>
  </si>
  <si>
    <t>735X202030</t>
  </si>
  <si>
    <t>Zaučení obsluhy</t>
  </si>
  <si>
    <t>1620565198</t>
  </si>
  <si>
    <t>Poznámka k položce:_x000d_
Zaučení obsluhy mimo jiné dle platných legislativních předpisů ČSN a ostatních norem a doporučení a dále dle návodů jednotlivých výrobců, atd. tak, aby obsluha měla celkové technické a funkční informace o zařízení a uměla jej obsluhovat a reagovat na možné problémy a závady. O zaučení musí být mezi stranami sepsán protokol s obsahem bodů zaučení a seznamem účastněných osob.</t>
  </si>
  <si>
    <t>106</t>
  </si>
  <si>
    <t>721290111</t>
  </si>
  <si>
    <t>Zkouška těsnosti kanalizace v objektech vodou do DN 125</t>
  </si>
  <si>
    <t>-1201418923</t>
  </si>
  <si>
    <t>107</t>
  </si>
  <si>
    <t>892233122</t>
  </si>
  <si>
    <t>Proplach a dezinfekce vodovodního potrubí DN od 40 do 70</t>
  </si>
  <si>
    <t>-938043838</t>
  </si>
  <si>
    <t>108</t>
  </si>
  <si>
    <t>892241111</t>
  </si>
  <si>
    <t>Tlakové zkoušky vodou na potrubí DN do 80</t>
  </si>
  <si>
    <t>356247610</t>
  </si>
  <si>
    <t>109</t>
  </si>
  <si>
    <t>04320300X01</t>
  </si>
  <si>
    <t>Vnější vizuální kontrola</t>
  </si>
  <si>
    <t>-1140978623</t>
  </si>
  <si>
    <t>Poznámka k položce:_x000d_
Vnější vizuální kontrola provedení rozvodů, tras rozvodů, jejich spojů a úchytů</t>
  </si>
  <si>
    <t>110</t>
  </si>
  <si>
    <t>00523X505</t>
  </si>
  <si>
    <t>Hutnící zkouška</t>
  </si>
  <si>
    <t>2097805611</t>
  </si>
  <si>
    <t>Poznámka k položce:_x000d_
Zkouška zhutnění násypů a zásypů během provádění zemních prací.</t>
  </si>
  <si>
    <t>111</t>
  </si>
  <si>
    <t>210020952X001</t>
  </si>
  <si>
    <t>Výstražné, informační, bezpečnostní a další tabulky</t>
  </si>
  <si>
    <t>soubor</t>
  </si>
  <si>
    <t>-930421019</t>
  </si>
  <si>
    <t>112</t>
  </si>
  <si>
    <t>36076000</t>
  </si>
  <si>
    <t>Popisy a označení rozvodu a zařízení</t>
  </si>
  <si>
    <t>1303702375</t>
  </si>
  <si>
    <t>Poznámka k položce:_x000d_
popisy a označení především rozvodů, uzávěrů, měřičů, snímačů a ovládacích prvků atd. dle požadavků technické zprávy a např. ČSN 13 0072, tak aby byla umožněna snadná orientace v zařízení vytápění pro obsluhu, údržbu a servis</t>
  </si>
  <si>
    <t>113</t>
  </si>
  <si>
    <t>99822004</t>
  </si>
  <si>
    <t>Dopracování zadávací dokumentace na dodavatelskou prováděcí a dílenskou dokumentaci</t>
  </si>
  <si>
    <t>971206517</t>
  </si>
  <si>
    <t>Poznámka k položce:_x000d_
Zohlednit zejména požadavky a řešení dle zadávací projektové dokumentace a dále dodavatelem provedený konečný výběr typů a výrobců, jednotlivých materiálů, výrobků a zařízení a s ohledem na jejich skutečné parametry, návody výrobců, své firemní know-how, atd. Bude vypracována, projednána a odsouhlasena s investorem před započetím díla, resp. před započetím montáže a objednáním materiálu. Součástí projednání bude i deklarace (např. doložení výpočtů, soulad s návody výrobců, soulad s touto projektovou dokumentací, ...) provozních a charakteristických parametrů včetně deklarace zadávacím projektem požadovaných parametrů a charakteristik. Deklarace pouhým prohlášením bez objektivních prokázání tvrzení není možná. Teprve po schválení investorem může dodavatel započít s realizací. Schválením dokumentace na sebe investor nebere odpovědnost za její správnost. Včetně předání a převzetí dokumentace skutečného stavu včetně kontroly dokumentace a jejího souladu se skutečným stavem za účasti investora._x000d_
Dokumentace je vypracována dodavatelem technologie či stavební části a je předána provozovateli jako součást komplexní dodávky technologie či stavební části.</t>
  </si>
  <si>
    <t>114</t>
  </si>
  <si>
    <t>005241010X</t>
  </si>
  <si>
    <t>Vypracování dokumentace skutečného stavu</t>
  </si>
  <si>
    <t>1155570916</t>
  </si>
  <si>
    <t>Poznámka k položce:_x000d_
Dokumentace bude vypracována na úrovni prováděcí dokumentace (textová a výkresová část, specifikace skutečně použitého materiálu, zařízení a výrobků) a bude, pokud nebude smlouvou určeno jinak, předána 4 x v papírové podobě, 2 x elektronicky na CD ve formátu *.pdf, 2 x elektronicky výkresová část na CD ve formátu *.dwg. Dokumentace musí být dodána tak, aby provozovatel mohl provádět komplexní provoz, údržbu, servis i případné budoucí zmněny vlastními odbornými silami s využitím této dokumentace. Dokumentace nesmí být provedena způsobem, kdy jsou v předchozí dokumentaci vyznačeny změny, ale musí to být dokumentace pouze skutečného stavu. Dokumentace musí být vypracována elektronicky ve stejných formátech jako dokumentace provedení stavby, nelze tedy např. pouze ručně vymazávat a překreslovat v původní dokumentaci	._x000d_
Dokumentace je vypracována dodavatelem technologie či stavební části a je předána provozovateli jako součást komplexní dodávky technologie či stavební části.</t>
  </si>
  <si>
    <t>115</t>
  </si>
  <si>
    <t>730X205160</t>
  </si>
  <si>
    <t>Předání a převzetí díla vč. vystavení protokolu a převzetí dokumentace skutečného stavu s kontrolou soulasu realizované stavby s touto dokumetací.</t>
  </si>
  <si>
    <t>ks</t>
  </si>
  <si>
    <t>80091919</t>
  </si>
  <si>
    <t>116</t>
  </si>
  <si>
    <t>9988741</t>
  </si>
  <si>
    <t>Ostatní zúčtovatelné stavební, montážní, pomocné a doplňkové práce v potřebném rozsahu</t>
  </si>
  <si>
    <t>1096637646</t>
  </si>
  <si>
    <t>Poznámka k položce:_x000d_
Především materiál, výrobky a zařízení vyplývající z návodů výrobců dodavatelem zvolených a na stavbu dodaných materiálů, výrobků a zařízení (např. zohledňuje skutečná doporučení a požadavky výrobců vůči zadávací dokumentaci, kde konkrétní výrobky nemohou být deklarovány). Dále náklady na přizpůsobování instalovaných materiálů, výrobků a zařízení ostatním technickým zařízením stavby i její stavební části, atd. Také se jedná o veškerý a většinou běžný drobný materiál jako jsou např. šroubení, těsnění, spojovací materiál, atd. Dále se jedná o další náklady na materiál, výrobky a zařízení vyplývající z uplatňování vlastních firemních pracovních, montážních a stavebních postupů, tedy na uplatnění firemního know-how zhotovitele, které např. může být odchylné od postupů jiných firem nebo běžných postupů a vyžaduje vyšší náklady než je obvyklé. Dále je to veškerý ostatní materiál a výrobky potřebné pro řádné dokončení díla tak, aby dodavatel mohl např. naplnit svoje povinnost dle NOZ. Při tomto se mimo jiné vychází z toho, že dodavatel je odborná firma a má tzv. „odpovědnost profesionála“ např. dle §5, odst. 1 nebo §2912, odst. 2, atd. zákona č. 89/2012 Sb. vše dle zákona č. 89/2012 Sb. (tzv. NOZ),</t>
  </si>
  <si>
    <t>117</t>
  </si>
  <si>
    <t>9988744</t>
  </si>
  <si>
    <t>Ostatní zúčtovatelný drobný, pomocný, doplňkový a ostatní materiál , v potřebném rozsahu pro řádné dokončení díla</t>
  </si>
  <si>
    <t>-635218348</t>
  </si>
  <si>
    <t>118</t>
  </si>
  <si>
    <t>005211091X</t>
  </si>
  <si>
    <t>Likvidace odpadů</t>
  </si>
  <si>
    <t>-2052850497</t>
  </si>
  <si>
    <t>Poznámka k položce:_x000d_
Kompletní systém sběru, třídění, odvozu a likvidace odpadu v souladu se zák. č.185/2001 Sb. v platném znění a vyhl. č.381/2001 Sb. v platném znění</t>
  </si>
  <si>
    <t>119</t>
  </si>
  <si>
    <t>005211092X</t>
  </si>
  <si>
    <t>Průběžný a závěrečný úklid</t>
  </si>
  <si>
    <t>-1111554186</t>
  </si>
  <si>
    <t>Poznámka k položce:_x000d_
Provádění průběžného úklidu během stavby pro řádné, bezpečné a ekologické provádění díla. Provedení komplexního úklidu po dokončení stavby a udržování tohoto stavu do doby předání stavby stavebníkovi. Úklid je včetně shromažďování odpadů pro jejich následný odvoz a likvidaci v souladu s platnou legislativou. Úklid a shromažďování musí být prováděno tak, aby nedocházelo k nadměrnému víření prachu a odpadu, všechna pracoviště byla trvale bezpečná a umožňovala plynulý pohyb a přesun materiálu, aby materiál a zařízení stavby a vznikající odapd byly pouze na místech k tomu předem určených  aby stavba plnila i vizuálně uklizený dojem (např. materiál, zařízení a odpad  srovnaný ve vzájemně oddělených skupinách dle účelu použití nebo jeho druhuprůběžné odklízení a oddělené shromažďování vznikajících odpadů dle jejich druhu na k tomu určených místech, nádobách, atd.)</t>
  </si>
  <si>
    <t>120</t>
  </si>
  <si>
    <t>730X205140</t>
  </si>
  <si>
    <t>Koordinační činnost</t>
  </si>
  <si>
    <t>560547830</t>
  </si>
  <si>
    <t>Poznámka k položce:_x000d_
Koordinace stavebních a technologických dodávek stavby.</t>
  </si>
  <si>
    <t>02 - SO 02 - Vodovodní přípojka</t>
  </si>
  <si>
    <t>020001 - SO 02 - Vodovodní přípojka</t>
  </si>
  <si>
    <t>    8 - Trubní vedení</t>
  </si>
  <si>
    <t>    724 - Zdravotechnika - strojní vybavení</t>
  </si>
  <si>
    <t>119002121</t>
  </si>
  <si>
    <t>Pomocné konstrukce při zabezpečení výkopu vodorovné pochozí přechodová lávka délky do 2 m včetně zábradlí zřízení</t>
  </si>
  <si>
    <t>2042007859</t>
  </si>
  <si>
    <t>Poznámka k souboru cen:_x000d_
1. V ceně zřízení -2121, -2131, -2411, -3211, -3212, -3213, -3215, -3217, -3121, -3223, -3227 jsou započteny i náklady na opotřebení._x000d_
2. V ceně zřízení mobilního oplocení -3211, -3213, -3217, -3223, -3227 je zahrnuto i opotřebení betonové patky, vzpěry, spojky._x000d_
3. Položku -2411 lze použít pouze pro šířku výkopu do 1,0 m._x000d_
4. V položce -3131 jsou započteny i náklady na dřevěný sloupek._x000d_
5. U položek -2311, -4111, -4121 je uvažováno se 100% opotřebením. Bezpečný vlez nebo výlez se zpravidla umisťuje po 20 m délky výkopu._x000d_
6. Položky tohoto souboru cen jsou určeny k ocenění pomocných konstrukcí sloužících k zabezpečení výkopů (BOZP) na veřejných prostranstvích (v obcích, na komunikacích apod.). Položky nelze užít k ocenění zařízení staveniště, pokud se toto oceňuje pomocí VRN._x000d_
</t>
  </si>
  <si>
    <t>119002122</t>
  </si>
  <si>
    <t>Pomocné konstrukce při zabezpečení výkopu vodorovné pochozí přechodová lávka délky do 2 m včetně zábradlí odstranění</t>
  </si>
  <si>
    <t>690341150</t>
  </si>
  <si>
    <t>119003131</t>
  </si>
  <si>
    <t>Pomocné konstrukce při zabezpečení výkopu svislé výstražná páska zřízení</t>
  </si>
  <si>
    <t>1446577573</t>
  </si>
  <si>
    <t>"MDPE d40/5,5" (6,9+0)</t>
  </si>
  <si>
    <t>119003132</t>
  </si>
  <si>
    <t>Pomocné konstrukce při zabezpečení výkopu svislé výstražná páska odstranění</t>
  </si>
  <si>
    <t>1304377924</t>
  </si>
  <si>
    <t>121101101</t>
  </si>
  <si>
    <t>Sejmutí ornice nebo lesní půdy s vodorovným přemístěním na hromady v místě upotřebení nebo na dočasné či trvalé skládky se složením, na vzdálenost do 50 m</t>
  </si>
  <si>
    <t>1246875012</t>
  </si>
  <si>
    <t>Poznámka k souboru cen:_x000d_
1. V cenách jsou započteny i náklady na příp. nutné naložení sejmuté ornice na dopravní prostředek._x000d_
2. V cenách nejsou započteny náklady na odstranění nevhodných přimísenin (kamenů, kořenů apod.); tyto práce se ocení individuálně._x000d_
3. Množství ornice odebírané ze skládek se do objemu vykopávek pro volbu cen podle množství nezapočítává. Ceny souboru cen 122 . 0-11 Odkopávky a prokopávky nezapažené, se volí pro ornici odebíranou z projektovaných dočasných skládek;_x000d_
a) na staveništi podle součtu objemu ze všech skládek,_x000d_
b) mimo staveniště podle objemu každé skládky zvlášť._x000d_
4. Uložení ornice na skládky se oceňuje podle ustanovení v poznámkách č. 1 a 2 k ceně 171 20-1201 Uložení sypaniny na skládky. Složení ornice na hromady v místě upotřebení se neoceňuje._x000d_
5. Odebírá-li se ornice z projektované dočasné skládky, oceňuje se její naložení a přemístění podle čl. 3172 Všeobecných podmínek tohoto katalogu._x000d_
6. Přemísťuje-li se ornice na vzdálenost větší něž 250 m, vzdálenost 50 m se pro určení vzdálenosti vodorovného přemístění neodečítá a ocení se sejmutí a přemístění bez ohledu na ustanovení pozn. č. 1 takto:_x000d_
a) sejmutí ornice na vzdálenost 50m cenou 121 10-1101;_x000d_
b) naložení příslušnou cenou souboru cen 167 10- . ._x000d_
c) vodorovné přemístění cenami souboru cen 162 . 0- . . Vodorovné přemístění výkopku._x000d_
7. Sejmutí podorničí se oceňuje cenami odkopávek s přihlédnutím k ustanovení čl. 3112 Všeobecných podmínek tohoto katalogu._x000d_
</t>
  </si>
  <si>
    <t>"MDPE d40/5,5" (6,9+0)*0,6*(0,2)</t>
  </si>
  <si>
    <t>132201101</t>
  </si>
  <si>
    <t>Hloubení zapažených i nezapažených rýh šířky do 600 mm s urovnáním dna do předepsaného profilu a spádu v hornině tř. 3 do 100 m3</t>
  </si>
  <si>
    <t>60837595</t>
  </si>
  <si>
    <t>"MDPE d40/5,5" (6,9+0)*0,6*(1,2+0,1-0,2)</t>
  </si>
  <si>
    <t>132201109</t>
  </si>
  <si>
    <t>Hloubení zapažených i nezapažených rýh šířky do 600 mm s urovnáním dna do předepsaného profilu a spádu v hornině tř. 3 Příplatek k cenám za lepivost horniny tř. 3</t>
  </si>
  <si>
    <t>210161993</t>
  </si>
  <si>
    <t>1092062798</t>
  </si>
  <si>
    <t>"MDPE d40/5,5" 0,6*0,6*(0,7+0,1-0,2)</t>
  </si>
  <si>
    <t>-312552141</t>
  </si>
  <si>
    <t>"MDPE d40/5,5" (6,9+0)*0,6*(0,1)</t>
  </si>
  <si>
    <t>"MDPE d40/5,5" 0,6*0,6*0,1</t>
  </si>
  <si>
    <t>1974273679</t>
  </si>
  <si>
    <t>"MDPE d40/5,5" (6,9+0)*0,6*(0,4)</t>
  </si>
  <si>
    <t>"MDPE d40/5,5" 0,6*0,6*0,4</t>
  </si>
  <si>
    <t>502521767</t>
  </si>
  <si>
    <t>"MDPE d40/5,5" (6,9+0)*0,6*(0,4)*1,7</t>
  </si>
  <si>
    <t>"MDPE d40/5,5" 0,6*0,6*0,4*1,7</t>
  </si>
  <si>
    <t>1700036526</t>
  </si>
  <si>
    <t>"MDPE d40/5,5" (6,9+0)*0,6*(1,2-0,4-0,2)</t>
  </si>
  <si>
    <t>"MDPE d40/5,5" 0,6*0,6*(0,7-0,4-0,2)</t>
  </si>
  <si>
    <t>1361349058</t>
  </si>
  <si>
    <t>-115799926</t>
  </si>
  <si>
    <t>"MDPE d40/5,5" -(6,9+0)*0,6*(1,2-0,4-0,2)</t>
  </si>
  <si>
    <t>"MDPE d40/5,5" -0,6*0,6*(0,7-0,4-0,2)</t>
  </si>
  <si>
    <t>1169215484</t>
  </si>
  <si>
    <t>"MDPE d40/5,5" (6,9+0)*0,6*(1,2+0,1-0,2)*1,7</t>
  </si>
  <si>
    <t>"MDPE d40/5,5" 0,6*0,6*(0,7+0,1-0,2)*1,7</t>
  </si>
  <si>
    <t>"MDPE d40/5,5" -(6,9+0)*0,6*(1,2-0,4-0,2)*1,7</t>
  </si>
  <si>
    <t>"MDPE d40/5,5" -0,6*0,6*(0,7-0,4-0,2)*1,7</t>
  </si>
  <si>
    <t>181301103</t>
  </si>
  <si>
    <t>Rozprostření a urovnání ornice v rovině nebo ve svahu sklonu do 1:5 při souvislé ploše do 500 m2, tl. vrstvy přes 150 do 200 mm</t>
  </si>
  <si>
    <t>-1070272011</t>
  </si>
  <si>
    <t>Poznámka k souboru cen:_x000d_
1. V ceně jsou započteny i náklady na případné nutné přemístění hromad nebo dočasných skládek na místo spotřeby ze vzdálenosti do 30 m._x000d_
2. V ceně nejsou započteny náklady na získání ornice; toto získání se oceňuje cenami souboru cen 121 10-11 Sejmutí ornice._x000d_
3. Případné nakládání ornice, v souvislosti s pozn. č. 2 se oceňuje cenami souboru cen 167 10-11 Nakládání, skládání a překládání neulehlého výkopku nebo sypaniny._x000d_
4. Jsou-li hromady nebo dočasné skládky ornice umístěny podle projektu ve vzdálenosti přes 30 m od místa spotřeby, oceňuje se její přemístění cenami souboru cen 162 . 0-1 . Vodorovné přemístění výkopku, přičemž se vzdálenost 30 m, uvedená v popisu cen, neodečítá._x000d_
</t>
  </si>
  <si>
    <t>"MDPE d40/5,5" (6,9+0)*0,6</t>
  </si>
  <si>
    <t>181411131</t>
  </si>
  <si>
    <t>Založení trávníku na půdě předem připravené plochy do 1000 m2 výsevem včetně utažení parkového v rovině nebo na svahu do 1:5</t>
  </si>
  <si>
    <t>561443538</t>
  </si>
  <si>
    <t>Poznámka k souboru cen:_x000d_
1. V cenách jsou započteny i náklady na pokosení, naložení a odvoz odpadu do 20 km se složením._x000d_
2. V cenách -1161 až -1164 nejsou započteny i náklady na zatravňovací textilii._x000d_
3. V cenách nejsou započteny náklady na:_x000d_
a) přípravu půdy,_x000d_
b) travní semeno, tyto náklady se oceňují ve specifikaci,_x000d_
c) vypletí a zalévání; tyto práce se oceňují cenami části C02 souborů cen 185 80-42 Vypletí a 185 80-43 Zalití rostlin vodou,_x000d_
d) srovnání terénu, tyto práce se oceňují souborem cen 181 1.-..Plošná úprava terénu._x000d_
4. V cenách o sklonu svahu přes 1:1 jsou uvažovány podmínky pro svahy běžně schůdné; bez použití lezeckých technik. V případě použití lezeckých technik se tyto náklady oceňují individuálně._x000d_
</t>
  </si>
  <si>
    <t>00572410</t>
  </si>
  <si>
    <t>osivo směs travní parková</t>
  </si>
  <si>
    <t>kg</t>
  </si>
  <si>
    <t>-91893574</t>
  </si>
  <si>
    <t>"MDPE d40/5,5" (6,9+0)*0,6*3/100</t>
  </si>
  <si>
    <t>-1386693058</t>
  </si>
  <si>
    <t>"MDPE d40/5,5" 0,6*0,6*(0,1+0,1)</t>
  </si>
  <si>
    <t>Trubní vedení</t>
  </si>
  <si>
    <t>871181141X01</t>
  </si>
  <si>
    <t>Montáž potrubí z MDPE PN12,5 otevřený výkop svařovaných na tupo D 40 x 5,5 mm</t>
  </si>
  <si>
    <t>-1482220744</t>
  </si>
  <si>
    <t>Poznámka k souboru cen:_x000d_
1. V cenách potrubí nejsou započteny náklady na:_x000d_
a) dodání potrubí; potrubí se oceňuje ve specifikaci; ztratné lze dohodnout u trub polyetylénových ve výši 1,5 %; u trub z tvrdého PVC ve výši 3 %,_x000d_
b) dodání tvarovek; tvarovky se oceňují ve specifikaci._x000d_
2. Ceny -2111 jsou určeny i pro plošné kolektory primárních okruhů tepelných čerpadel._x000d_
</t>
  </si>
  <si>
    <t>"MDPE d40/5,5" (6,9+0,8+0,7)</t>
  </si>
  <si>
    <t>28613753X01</t>
  </si>
  <si>
    <t>potrubí vodovodní MDPE PN12,5 D 40x5,5mm</t>
  </si>
  <si>
    <t>-1446787717</t>
  </si>
  <si>
    <t>877181112X01</t>
  </si>
  <si>
    <t>Montáž elektrokolen 90° na vodovodním potrubí z MDPE PN12,5 trub d 40</t>
  </si>
  <si>
    <t>-397313797</t>
  </si>
  <si>
    <t>Poznámka k souboru cen:_x000d_
1. V cenách montáže tvarovek nejsou započteny náklady na dodání tvarovek. Tyto náklady se oceňují ve specifikaci._x000d_
</t>
  </si>
  <si>
    <t>28614933X01</t>
  </si>
  <si>
    <t>elektrokoleno 90° MDPE PN12,5 d 40</t>
  </si>
  <si>
    <t>-571297023</t>
  </si>
  <si>
    <t>879171911X01</t>
  </si>
  <si>
    <t>Napojení vodovodní přípojky na stávající potrubí nebo armaturu</t>
  </si>
  <si>
    <t>1275191715</t>
  </si>
  <si>
    <t>Poznámka k souboru cen:_x000d_
1. Ceny jsou určeny pouze pro případy havárií nebo běžných oprav venkovních vodovodů._x000d_
2. Ceny nelze použít při zřízení nových venkovních vodovodů._x000d_
3. Ceny jsou určeny pro:_x000d_
a) PE a PVC potrubí,_x000d_
b) jedno napojení vnitřní instalace objektu na vodovodní přípojku._x000d_
</t>
  </si>
  <si>
    <t>899721111</t>
  </si>
  <si>
    <t>Signalizační vodič na potrubí PVC DN do 150 mm</t>
  </si>
  <si>
    <t>-267056943</t>
  </si>
  <si>
    <t>"MDPE d40/5,5" (6,9+0,8)</t>
  </si>
  <si>
    <t>899722113</t>
  </si>
  <si>
    <t>Krytí potrubí z plastů výstražnou fólií z PVC šířky 34cm</t>
  </si>
  <si>
    <t>943818548</t>
  </si>
  <si>
    <t>-506843195</t>
  </si>
  <si>
    <t>977151114</t>
  </si>
  <si>
    <t>Jádrové vrty diamantovými korunkami do stavebních materiálů (železobetonu, betonu, cihel, obkladů, dlažeb, kamene) průměru přes 50 do 60 mm</t>
  </si>
  <si>
    <t>-288212522</t>
  </si>
  <si>
    <t>"MDPE d40/5,5" (0+0,8)</t>
  </si>
  <si>
    <t>850754242</t>
  </si>
  <si>
    <t>1231886168</t>
  </si>
  <si>
    <t>103618434</t>
  </si>
  <si>
    <t>-1855006242</t>
  </si>
  <si>
    <t>0,309*0,3 'Přepočtené koeficientem množství</t>
  </si>
  <si>
    <t>1398879294</t>
  </si>
  <si>
    <t>373960749</t>
  </si>
  <si>
    <t>0,309*0,4 'Přepočtené koeficientem množství</t>
  </si>
  <si>
    <t>2112099438</t>
  </si>
  <si>
    <t>-709398407</t>
  </si>
  <si>
    <t>"MDPE d40/5,5" 0,6*0,6</t>
  </si>
  <si>
    <t>1996510143</t>
  </si>
  <si>
    <t>"MDPE d40/5,5" 0,6*0,6*1,1</t>
  </si>
  <si>
    <t>-576322284</t>
  </si>
  <si>
    <t>"MDPE d40/5,5" 1</t>
  </si>
  <si>
    <t>1506582X01</t>
  </si>
  <si>
    <t>Prostupová pažnice s těsněním pro d potrubí 0-56</t>
  </si>
  <si>
    <t>2096340245</t>
  </si>
  <si>
    <t>-12606430</t>
  </si>
  <si>
    <t>"SV PPR D40" (1,0+1,0+1,5+2,2)</t>
  </si>
  <si>
    <t>-1632845466</t>
  </si>
  <si>
    <t>722130901</t>
  </si>
  <si>
    <t>Opravy vodovodního potrubí z ocelových trubek pozinkovaných závitových zazátkování vývodu</t>
  </si>
  <si>
    <t>-1361216635</t>
  </si>
  <si>
    <t>"původní rozvod" (1)</t>
  </si>
  <si>
    <t>722170804</t>
  </si>
  <si>
    <t>Demontáž rozvodů vody z plastů přes 25 do Ø 50 mm</t>
  </si>
  <si>
    <t>-1073940081</t>
  </si>
  <si>
    <t>"původní rozvod" (8,0)</t>
  </si>
  <si>
    <t>-1284800586</t>
  </si>
  <si>
    <t>722220234</t>
  </si>
  <si>
    <t>Armatury s jedním závitem přechodové tvarovky PPR, PN 20 (SDR 6) s kovovým závitem vnitřním přechodky dGK D 40 x G 5/4</t>
  </si>
  <si>
    <t>-760467778</t>
  </si>
  <si>
    <t>Poznámka k souboru cen:_x000d_
1. Cenami -9101 až -9106 nelze oceňovat montáž nástěnek._x000d_
2. V cenách –0111 až -0122 je započteno i vyvedení a upevnění výpustek._x000d_
</t>
  </si>
  <si>
    <t>"VS" 1</t>
  </si>
  <si>
    <t>722220243X01</t>
  </si>
  <si>
    <t>Přechodka MDPE PN12,5 D 40 x G 5/4 s kovovým vnitřním závitem</t>
  </si>
  <si>
    <t>18800009</t>
  </si>
  <si>
    <t>722231075</t>
  </si>
  <si>
    <t>Armatury se dvěma závity ventily zpětné mosazné PN 10 do 110°C G 5/4</t>
  </si>
  <si>
    <t>-1603723307</t>
  </si>
  <si>
    <t>722232046</t>
  </si>
  <si>
    <t>Armatury se dvěma závity kulové kohouty PN 42 do 185 °C přímé vnitřní závit G 5/4</t>
  </si>
  <si>
    <t>-1924044637</t>
  </si>
  <si>
    <t>"VS HUV" 1</t>
  </si>
  <si>
    <t>722232064</t>
  </si>
  <si>
    <t>Armatury se dvěma závity kulové kohouty PN 42 do 185 °C přímé vnitřní závit s vypouštěním G 5/4</t>
  </si>
  <si>
    <t>-919833122</t>
  </si>
  <si>
    <t>722262227X01</t>
  </si>
  <si>
    <t>Vodoměry pro vodu do 40°C závitové jednovtokové suchoběžné pro dálkový odečet Qn 2,5</t>
  </si>
  <si>
    <t>1694069831</t>
  </si>
  <si>
    <t>Poznámka k souboru cen:_x000d_
1. Cenami nelze oceňovat montáže vodoměrů při zřizování vodovodních přípojek; tyto práce se oceňují cenami souboru cen 722 26- . 9 Oprava vodoměrů, části C 02._x000d_
</t>
  </si>
  <si>
    <t>722171935X01</t>
  </si>
  <si>
    <t>Propojení rozvodů plast. trub nebo tvarovek D do 40 mm</t>
  </si>
  <si>
    <t>-284269308</t>
  </si>
  <si>
    <t>Poznámka k souboru cen:_x000d_
1. V cenách -1931 až -1940 nejsou započteny náklady na dodání hlavního materiálu; tento se oceňuje ve specifikaci. Ztratné lze stanovit:_x000d_
a) u potrubí 3%,_x000d_
b) u tvarovek se nestanoví._x000d_
</t>
  </si>
  <si>
    <t>1926992189</t>
  </si>
  <si>
    <t>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-2181 pro přesun prováděný bez použití mechanizace, tj. za ztížených podmínek, lze použít pouze pro hmotnost materiálu, která se tímto způsobem skutečně přemísťuje._x000d_
</t>
  </si>
  <si>
    <t>724</t>
  </si>
  <si>
    <t>Zdravotechnika - strojní vybavení</t>
  </si>
  <si>
    <t>724211811</t>
  </si>
  <si>
    <t>Demontáž domovních vodáren s odstředivými čerpadly horizontálními s tlakovými nádržemi objemu do 300 l</t>
  </si>
  <si>
    <t>-133341498</t>
  </si>
  <si>
    <t>1741560679</t>
  </si>
  <si>
    <t>-1089571448</t>
  </si>
  <si>
    <t>-899566397</t>
  </si>
  <si>
    <t>-473432941</t>
  </si>
  <si>
    <t>-1254634025</t>
  </si>
  <si>
    <t>-1054025791</t>
  </si>
  <si>
    <t>-642428115</t>
  </si>
  <si>
    <t>988421785</t>
  </si>
  <si>
    <t>-1732998117</t>
  </si>
  <si>
    <t>-279265848</t>
  </si>
  <si>
    <t>1189080859</t>
  </si>
  <si>
    <t>-431280472</t>
  </si>
  <si>
    <t>Poznámka k položce:_x000d_
Především stavební, montážní, pomocné a doplňkové práce vyplývající z návodů výrobců dodavatelem zvolených a na stavbu dodaných materiálů výrobků a zařízení (např. zohledňuje skutečná doporučení a požadavky výrobců vůči zadávací dokumentaci, kde konkrétní výrobky nemohou být deklarovány). Dále náklady na stavební, montážní, pomocné a doplňkové práce na přizpůsobování instalovaných materiálů, výrobků a zařízení ostatním technickým zařízením stavby i její stavební části, atd. Také se jedná o náklady na stavební, montážní, pomocné a doplňkové práce pro veškerý a většinou běžný drobný materiál jako jsou např. šroubení, těsnění, spojovací materiál, atd. a dále pro materiál, výrobky a zařízení vyplývající z uplatňování vlastních firemních pracovních, montážních a stavebních postupů, tedy na uplatnění firemního know-how zhotovitele, které např. může být odchylné od postupů jiných firem nebo běžných postupů a vyžaduje vyšší náklady než je obvyklé. Dále jsou to stavební, montážní, pomocné a doplňkové práce pro veškerý ostatní materiál a výrobky potřebné pro řádné dokončení díla tak, aby dodavatel mohl např. naplnit svoje povinnost dle NOZ. Při tomto se mimo jiné vychází z toho, že dodavatel je odborná firma a má tzv. „odpovědnost profesionála“ např. dle §5, odst. 1 nebo §2912, odst. 2, atd. zákona č. 89/2012 Sb. vše dle zákona č. 89/2012 Sb. (tzv. NOZ),</t>
  </si>
  <si>
    <t>1548347477</t>
  </si>
  <si>
    <t>2058477631</t>
  </si>
  <si>
    <t>1173219994</t>
  </si>
  <si>
    <t>-1595179663</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</si>
  <si>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</si>
  <si>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</si>
  <si>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</si>
  <si>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</si>
  <si>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sz val="9"/>
        <rFont val="Trebuchet MS"/>
        <family val="2"/>
        <charset val="238"/>
      </rPr>
      <t>Rekapitulace stavby </t>
    </r>
    <r>
      <rPr>
        <sz val="9"/>
        <rFont val="Trebuchet MS"/>
        <family val="2"/>
        <charset val="238"/>
      </rPr>
      <t>obsahuje sestavu Rekapitulace stavby a Rekapitulace objektů stavby a soupisů prací.</t>
    </r>
  </si>
  <si>
    <r>
      <rPr>
        <b val="true"/>
        <sz val="9"/>
        <rFont val="Trebuchet MS"/>
        <family val="2"/>
        <charset val="238"/>
      </rPr>
      <t>V sestavě </t>
    </r>
    <r>
      <rPr>
        <sz val="9"/>
        <rFont val="Trebuchet MS"/>
        <family val="2"/>
        <charset val="238"/>
      </rPr>
      <t>Rekapitulace stavby</t>
    </r>
    <r>
      <rPr>
        <sz val="9"/>
        <rFont val="Trebuchet MS"/>
        <family val="2"/>
        <charset val="238"/>
      </rPr>
      <t> jsou uvedeny informace identifikující předmět veřejné zakázky na stavební práce, KSO, CC-CZ, CZ-CPV, CZ-CPA a rekapitulaci </t>
    </r>
  </si>
  <si>
    <t>celkové nabídkové ceny uchazeče.</t>
  </si>
  <si>
    <t>Termínem "uchazeč" (resp. zhotovitel) se myslí "účastník zadávacího řízení" ve smyslu zákona o zadávání veřejných zakázek. </t>
  </si>
  <si>
    <r>
      <rPr>
        <b val="true"/>
        <sz val="9"/>
        <rFont val="Trebuchet MS"/>
        <family val="2"/>
        <charset val="238"/>
      </rPr>
      <t>V sestavě </t>
    </r>
    <r>
      <rPr>
        <sz val="9"/>
        <rFont val="Trebuchet MS"/>
        <family val="2"/>
        <charset val="238"/>
      </rPr>
      <t>Rekapitulace objektů stavby a soupisů prací</t>
    </r>
    <r>
      <rPr>
        <sz val="9"/>
        <rFont val="Trebuchet MS"/>
        <family val="2"/>
        <charset val="238"/>
      </rPr>
      <t>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</si>
  <si>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</si>
  <si>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</si>
  <si>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</si>
  <si>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</si>
  <si>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</si>
  <si>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</si>
  <si>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</si>
  <si>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</si>
  <si>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Vedlejší a ostatní náklady</t>
  </si>
  <si>
    <t>OST</t>
  </si>
  <si>
    <t>Ostatní</t>
  </si>
  <si>
    <t>Soupis prací pro daný typ objektu</t>
  </si>
  <si>
    <r>
      <rPr>
        <sz val="9"/>
        <rFont val="Trebuchet MS"/>
        <family val="2"/>
        <charset val="238"/>
      </rPr>
      <t>Soupis prací </t>
    </r>
    <r>
      <rPr>
        <sz val="9"/>
        <rFont val="Trebuchet MS"/>
        <family val="2"/>
        <charset val="238"/>
      </rPr>
      <t>pro jednotlivé objekty obsahuje sestavy Krycí list soupisu prací, Rekapitulace členění soupisu prací, Soupis prací. Za soupis prací může být považován</t>
    </r>
  </si>
  <si>
    <t>i objekt stavby v případě, že neobsahuje podřízenou zakázku.</t>
  </si>
  <si>
    <r>
      <rPr>
        <sz val="9"/>
        <rFont val="Trebuchet MS"/>
        <family val="2"/>
        <charset val="238"/>
      </rPr>
      <t>Krycí list soupisu</t>
    </r>
    <r>
      <rPr>
        <sz val="9"/>
        <rFont val="Trebuchet MS"/>
        <family val="2"/>
        <charset val="238"/>
      </rPr>
      <t> obsahuje rekapitulaci informací o předmětu veřejné zakázky ze sestavy Rekapitulace stavby, informaci o zařazení objektu do KSO, </t>
    </r>
  </si>
  <si>
    <t>CC-CZ, CZ-CPV, CZ-CPA a rekapitulaci celkové nabídkové ceny uchazeče za aktuální soupis prací.</t>
  </si>
  <si>
    <r>
      <rPr>
        <sz val="9"/>
        <rFont val="Trebuchet MS"/>
        <family val="2"/>
        <charset val="238"/>
      </rPr>
      <t>Rekapitulace členění soupisu prací</t>
    </r>
    <r>
      <rPr>
        <sz val="9"/>
        <rFont val="Trebuchet MS"/>
        <family val="2"/>
        <charset val="238"/>
      </rPr>
      <t> obsahuje rekapitulaci soupisu prací ve všech úrovních členění soupisu tak, jak byla tato členění použita (např. </t>
    </r>
  </si>
  <si>
    <t>stavební díly, funkční díly, případně jiné členění) s rekapitulací nabídkové ceny.</t>
  </si>
  <si>
    <r>
      <rPr>
        <sz val="9"/>
        <rFont val="Trebuchet MS"/>
        <family val="2"/>
        <charset val="238"/>
      </rPr>
      <t>Soupis prací </t>
    </r>
    <r>
      <rPr>
        <sz val="9"/>
        <rFont val="Trebuchet MS"/>
        <family val="2"/>
        <charset val="238"/>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</si>
  <si>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</si>
  <si>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</si>
  <si>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</si>
  <si>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</si>
  <si>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Typ položky: K - konstrukce, M - materiál, PP - plný popis, PSC - poznámka k souboru cen,  P - poznámka k položce, VV - výkaz výměr</t>
  </si>
  <si>
    <t>Kód položky</t>
  </si>
  <si>
    <t>Zkrácený popis položky</t>
  </si>
  <si>
    <t>Měrná jednotka položky</t>
  </si>
  <si>
    <t>Množství v měrné jednotce</t>
  </si>
  <si>
    <t>J.cena</t>
  </si>
  <si>
    <t>Jednotková cena položky. Zadaní může obsahovat namísto J.ceny sloupce J.materiál a J.montáž, jejichž součet definuje </t>
  </si>
  <si>
    <t>J.cenu položky.</t>
  </si>
  <si>
    <t>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</si>
  <si>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</si>
  <si>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</si>
  <si>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</si>
  <si>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</si>
  <si>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</si>
  <si>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</si>
  <si>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</si>
  <si>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Metodika pro zpracování </t>
  </si>
  <si>
    <t>Jednotlivé sestavy jsou v souboru provázány. Editovatelné pole jsou zvýrazněny žlutým podbarvením, ostatní pole neslouží k editaci a nesmí být jakkoliv</t>
  </si>
  <si>
    <t>modifikovány.</t>
  </si>
  <si>
    <t>Uchazeč je pro podání nabídky povinen vyplnit žlutě podbarvená pole: </t>
  </si>
  <si>
    <t>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</si>
  <si>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</si>
  <si>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</si>
  <si>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</si>
  <si>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měla by být všechna tato pole vyplněna nenulovými</t>
  </si>
  <si>
    <t>Poznámka - nepovinný údaj pro položku soupisu</t>
  </si>
  <si>
    <t>V případě, že sestavy soupisů prací neobsahují pole J.cena, potom ve všech soupisech prací obsahují pole:</t>
  </si>
  <si>
    <t> - J.materiál - jednotková cena materiálu </t>
  </si>
  <si>
    <t> - J.montáž - jednotková cena montáže</t>
  </si>
  <si>
    <t>Uchazeč v tomto případě by měl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</si>
  <si>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</si>
  <si>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Obě pole - J.materiál, J.Montáž u jedné položky by však neměly být vyplněny nulou.</t>
  </si>
  <si>
    <t>Rekapitulace stavby</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</si>
  <si>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</si>
  <si>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</si>
  <si>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</si>
  <si>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</si>
  <si>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</si>
  <si>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</si>
  <si>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</si>
  <si>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</si>
  <si>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</si>
  <si>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</si>
  <si>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</si>
  <si>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</si>
  <si>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</si>
  <si>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</si>
  <si>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</si>
  <si>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</si>
  <si>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</si>
  <si>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</si>
  <si>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</si>
  <si>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</si>
  <si>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</si>
  <si>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</si>
  <si>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</si>
  <si>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</si>
  <si>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</si>
  <si>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</si>
  <si>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</si>
  <si>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</si>
  <si>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</si>
  <si>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</si>
  <si>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</si>
  <si>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</si>
  <si>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</si>
  <si>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</si>
  <si>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</si>
  <si>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</si>
  <si>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</si>
  <si>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</si>
  <si>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</si>
  <si>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</si>
  <si>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</si>
  <si>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</si>
  <si>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</si>
  <si>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</si>
  <si>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</si>
  <si>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</si>
  <si>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</si>
  <si>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</si>
  <si>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</si>
  <si>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</si>
  <si>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</si>
  <si>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</si>
  <si>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</si>
  <si>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</si>
  <si>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</si>
  <si>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</si>
  <si>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</si>
  <si>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</si>
  <si>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</si>
  <si>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</si>
  <si>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</si>
  <si>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</si>
  <si>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</si>
  <si>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</si>
  <si>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</si>
  <si>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</si>
  <si>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</si>
  <si>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</si>
  <si>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</si>
  <si>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</si>
  <si>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</si>
  <si>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</si>
  <si>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</si>
  <si>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</si>
  <si>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</si>
  <si>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</si>
  <si>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</si>
  <si>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</si>
  <si>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</si>
  <si>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</si>
  <si>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</si>
  <si>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</si>
  <si>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</si>
  <si>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</si>
  <si>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</si>
  <si>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</si>
  <si>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</si>
  <si>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</si>
  <si>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</si>
  <si>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</si>
  <si>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</si>
  <si>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</si>
  <si>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</si>
  <si>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</si>
  <si>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</si>
  <si>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</si>
  <si>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</si>
  <si>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</si>
  <si>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</si>
  <si>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</si>
  <si>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</si>
  <si>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</si>
  <si>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</si>
  <si>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</si>
  <si>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</si>
  <si>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</si>
  <si>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</si>
  <si>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</si>
  <si>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</si>
  <si>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</si>
  <si>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</si>
  <si>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</si>
  <si>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</si>
  <si>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</si>
  <si>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</si>
  <si>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Položka typu HSV</t>
  </si>
  <si>
    <t>Položka typu PSV</t>
  </si>
  <si>
    <t>Položka typu M</t>
  </si>
  <si>
    <t>Položka typu OST</t>
  </si>
</sst>
</file>

<file path=xl/styles.xml><?xml version="1.0" encoding="utf-8"?>
<styleSheet xmlns="http://schemas.openxmlformats.org/spreadsheetml/2006/main">
  <numFmts count="7">
    <numFmt numFmtId="164" formatCode="GENERAL"/>
    <numFmt numFmtId="165" formatCode="@"/>
    <numFmt numFmtId="166" formatCode="#,##0.00"/>
    <numFmt numFmtId="167" formatCode="#,##0.00%"/>
    <numFmt numFmtId="168" formatCode="DD/MM/YYYY"/>
    <numFmt numFmtId="169" formatCode="#,##0.00000"/>
    <numFmt numFmtId="170" formatCode="#,##0.000"/>
  </numFmts>
  <fonts count="49">
    <font>
      <sz val="8"/>
      <name val="Arial CE"/>
      <family val="2"/>
      <charset val="1"/>
    </font>
    <font>
      <sz val="10"/>
      <name val="Arial"/>
      <family val="0"/>
      <charset val="238"/>
    </font>
    <font>
      <sz val="10"/>
      <name val="Arial"/>
      <family val="0"/>
      <charset val="238"/>
    </font>
    <font>
      <sz val="10"/>
      <name val="Arial"/>
      <family val="0"/>
      <charset val="238"/>
    </font>
    <font>
      <sz val="8"/>
      <color rgb="FFFFFFFF"/>
      <name val="Arial CE"/>
      <family val="2"/>
      <charset val="1"/>
    </font>
    <font>
      <b val="true"/>
      <sz val="14"/>
      <name val="Arial CE"/>
      <family val="2"/>
      <charset val="1"/>
    </font>
    <font>
      <sz val="8"/>
      <color rgb="FF3366FF"/>
      <name val="Arial CE"/>
      <family val="2"/>
      <charset val="1"/>
    </font>
    <font>
      <b val="true"/>
      <sz val="12"/>
      <color rgb="FF969696"/>
      <name val="Arial CE"/>
      <family val="2"/>
      <charset val="1"/>
    </font>
    <font>
      <sz val="10"/>
      <color rgb="FF969696"/>
      <name val="Arial CE"/>
      <family val="2"/>
      <charset val="1"/>
    </font>
    <font>
      <sz val="10"/>
      <name val="Arial CE"/>
      <family val="2"/>
      <charset val="1"/>
    </font>
    <font>
      <b val="true"/>
      <sz val="8"/>
      <color rgb="FF969696"/>
      <name val="Arial CE"/>
      <family val="2"/>
      <charset val="1"/>
    </font>
    <font>
      <b val="true"/>
      <sz val="11"/>
      <name val="Arial CE"/>
      <family val="2"/>
      <charset val="1"/>
    </font>
    <font>
      <b val="true"/>
      <sz val="10"/>
      <name val="Arial CE"/>
      <family val="2"/>
      <charset val="1"/>
    </font>
    <font>
      <b val="true"/>
      <sz val="10"/>
      <color rgb="FF969696"/>
      <name val="Arial CE"/>
      <family val="2"/>
      <charset val="1"/>
    </font>
    <font>
      <b val="true"/>
      <sz val="12"/>
      <name val="Arial CE"/>
      <family val="2"/>
      <charset val="1"/>
    </font>
    <font>
      <sz val="12"/>
      <color rgb="FF969696"/>
      <name val="Arial CE"/>
      <family val="2"/>
      <charset val="1"/>
    </font>
    <font>
      <sz val="9"/>
      <name val="Arial CE"/>
      <family val="2"/>
      <charset val="1"/>
    </font>
    <font>
      <sz val="9"/>
      <color rgb="FF969696"/>
      <name val="Arial CE"/>
      <family val="2"/>
      <charset val="1"/>
    </font>
    <font>
      <b val="true"/>
      <sz val="12"/>
      <color rgb="FF960000"/>
      <name val="Arial CE"/>
      <family val="2"/>
      <charset val="1"/>
    </font>
    <font>
      <sz val="12"/>
      <name val="Arial CE"/>
      <family val="2"/>
      <charset val="1"/>
    </font>
    <font>
      <sz val="11"/>
      <name val="Arial CE"/>
      <family val="2"/>
      <charset val="1"/>
    </font>
    <font>
      <b val="true"/>
      <sz val="11"/>
      <color rgb="FF003366"/>
      <name val="Arial CE"/>
      <family val="2"/>
      <charset val="1"/>
    </font>
    <font>
      <sz val="11"/>
      <color rgb="FF003366"/>
      <name val="Arial CE"/>
      <family val="2"/>
      <charset val="1"/>
    </font>
    <font>
      <sz val="11"/>
      <color rgb="FF969696"/>
      <name val="Arial CE"/>
      <family val="2"/>
      <charset val="1"/>
    </font>
    <font>
      <sz val="18"/>
      <color rgb="FF0000FF"/>
      <name val="Wingdings 2"/>
      <family val="0"/>
      <charset val="1"/>
    </font>
    <font>
      <u val="single"/>
      <sz val="11"/>
      <color rgb="FF0000FF"/>
      <name val="Calibri"/>
      <family val="2"/>
      <charset val="1"/>
    </font>
    <font>
      <sz val="10"/>
      <color rgb="FF003366"/>
      <name val="Arial CE"/>
      <family val="2"/>
      <charset val="1"/>
    </font>
    <font>
      <b val="true"/>
      <sz val="10"/>
      <color rgb="FF003366"/>
      <name val="Arial CE"/>
      <family val="2"/>
      <charset val="1"/>
    </font>
    <font>
      <sz val="10"/>
      <color rgb="FF3366FF"/>
      <name val="Arial CE"/>
      <family val="2"/>
      <charset val="1"/>
    </font>
    <font>
      <sz val="8"/>
      <color rgb="FF969696"/>
      <name val="Arial CE"/>
      <family val="2"/>
      <charset val="1"/>
    </font>
    <font>
      <b val="true"/>
      <sz val="12"/>
      <color rgb="FF800000"/>
      <name val="Arial CE"/>
      <family val="2"/>
      <charset val="1"/>
    </font>
    <font>
      <sz val="12"/>
      <color rgb="FF003366"/>
      <name val="Arial CE"/>
      <family val="2"/>
      <charset val="1"/>
    </font>
    <font>
      <sz val="8"/>
      <color rgb="FF960000"/>
      <name val="Arial CE"/>
      <family val="2"/>
      <charset val="1"/>
    </font>
    <font>
      <b val="true"/>
      <sz val="8"/>
      <name val="Arial CE"/>
      <family val="2"/>
      <charset val="1"/>
    </font>
    <font>
      <sz val="8"/>
      <color rgb="FF003366"/>
      <name val="Arial CE"/>
      <family val="2"/>
      <charset val="1"/>
    </font>
    <font>
      <sz val="8"/>
      <color rgb="FF505050"/>
      <name val="Arial CE"/>
      <family val="2"/>
      <charset val="1"/>
    </font>
    <font>
      <sz val="7"/>
      <color rgb="FF969696"/>
      <name val="Arial CE"/>
      <family val="2"/>
      <charset val="1"/>
    </font>
    <font>
      <sz val="8"/>
      <color rgb="FFFF0000"/>
      <name val="Arial CE"/>
      <family val="2"/>
      <charset val="1"/>
    </font>
    <font>
      <i val="true"/>
      <sz val="9"/>
      <color rgb="FF0000FF"/>
      <name val="Arial CE"/>
      <family val="2"/>
      <charset val="1"/>
    </font>
    <font>
      <i val="true"/>
      <sz val="8"/>
      <color rgb="FF0000FF"/>
      <name val="Arial CE"/>
      <family val="2"/>
      <charset val="1"/>
    </font>
    <font>
      <i val="true"/>
      <sz val="7"/>
      <color rgb="FF969696"/>
      <name val="Arial CE"/>
      <family val="2"/>
      <charset val="1"/>
    </font>
    <font>
      <sz val="8"/>
      <name val="Trebuchet MS"/>
      <family val="2"/>
      <charset val="238"/>
    </font>
    <font>
      <b val="true"/>
      <sz val="16"/>
      <name val="Trebuchet MS"/>
      <family val="2"/>
      <charset val="238"/>
    </font>
    <font>
      <b val="true"/>
      <sz val="11"/>
      <name val="Trebuchet MS"/>
      <family val="2"/>
      <charset val="238"/>
    </font>
    <font>
      <sz val="9"/>
      <name val="Trebuchet MS"/>
      <family val="2"/>
      <charset val="238"/>
    </font>
    <font>
      <i val="true"/>
      <sz val="9"/>
      <name val="Trebuchet MS"/>
      <family val="2"/>
      <charset val="238"/>
    </font>
    <font>
      <b val="true"/>
      <sz val="9"/>
      <name val="Trebuchet MS"/>
      <family val="2"/>
      <charset val="238"/>
    </font>
    <font>
      <sz val="10"/>
      <name val="Trebuchet MS"/>
      <family val="2"/>
      <charset val="238"/>
    </font>
    <font>
      <sz val="11"/>
      <name val="Trebuchet MS"/>
      <family val="2"/>
      <charset val="238"/>
    </font>
  </fonts>
  <fills count="5">
    <fill>
      <patternFill patternType="none"/>
    </fill>
    <fill>
      <patternFill patternType="gray125"/>
    </fill>
    <fill>
      <patternFill patternType="solid">
        <fgColor rgb="FFFFFFCC"/>
        <bgColor rgb="FFFFFFFF"/>
      </patternFill>
    </fill>
    <fill>
      <patternFill patternType="solid">
        <fgColor rgb="FFBEBEBE"/>
        <bgColor rgb="FFD2D2D2"/>
      </patternFill>
    </fill>
    <fill>
      <patternFill patternType="solid">
        <fgColor rgb="FFD2D2D2"/>
        <bgColor rgb="FFBEBEBE"/>
      </patternFill>
    </fill>
  </fills>
  <borders count="26">
    <border diagonalUp="false" diagonalDown="false">
      <left/>
      <right/>
      <top/>
      <bottom/>
      <diagonal/>
    </border>
    <border diagonalUp="false" diagonalDown="false">
      <left style="thin"/>
      <right/>
      <top style="thin"/>
      <bottom/>
      <diagonal/>
    </border>
    <border diagonalUp="false" diagonalDown="false">
      <left/>
      <right/>
      <top style="thin"/>
      <bottom/>
      <diagonal/>
    </border>
    <border diagonalUp="false" diagonalDown="false">
      <left style="thin"/>
      <right/>
      <top/>
      <bottom/>
      <diagonal/>
    </border>
    <border diagonalUp="false" diagonalDown="false">
      <left/>
      <right/>
      <top style="hair"/>
      <bottom/>
      <diagonal/>
    </border>
    <border diagonalUp="false" diagonalDown="false">
      <left/>
      <right/>
      <top/>
      <bottom style="hair"/>
      <diagonal/>
    </border>
    <border diagonalUp="false" diagonalDown="false">
      <left style="hair"/>
      <right/>
      <top style="hair"/>
      <bottom style="hair"/>
      <diagonal/>
    </border>
    <border diagonalUp="false" diagonalDown="false">
      <left/>
      <right/>
      <top style="hair"/>
      <bottom style="hair"/>
      <diagonal/>
    </border>
    <border diagonalUp="false" diagonalDown="false">
      <left/>
      <right style="hair"/>
      <top style="hair"/>
      <bottom style="hair"/>
      <diagonal/>
    </border>
    <border diagonalUp="false" diagonalDown="false">
      <left style="thin"/>
      <right/>
      <top/>
      <bottom style="thin"/>
      <diagonal/>
    </border>
    <border diagonalUp="false" diagonalDown="false">
      <left/>
      <right/>
      <top/>
      <bottom style="thin"/>
      <diagonal/>
    </border>
    <border diagonalUp="false" diagonalDown="false">
      <left style="hair">
        <color rgb="FF969696"/>
      </left>
      <right/>
      <top style="hair">
        <color rgb="FF969696"/>
      </top>
      <bottom/>
      <diagonal/>
    </border>
    <border diagonalUp="false" diagonalDown="false">
      <left/>
      <right/>
      <top style="hair">
        <color rgb="FF969696"/>
      </top>
      <bottom/>
      <diagonal/>
    </border>
    <border diagonalUp="false" diagonalDown="false">
      <left/>
      <right style="hair">
        <color rgb="FF969696"/>
      </right>
      <top style="hair">
        <color rgb="FF969696"/>
      </top>
      <bottom/>
      <diagonal/>
    </border>
    <border diagonalUp="false" diagonalDown="false">
      <left/>
      <right style="hair">
        <color rgb="FF969696"/>
      </right>
      <top/>
      <bottom/>
      <diagonal/>
    </border>
    <border diagonalUp="false" diagonalDown="false">
      <left style="hair">
        <color rgb="FF969696"/>
      </left>
      <right/>
      <top style="hair">
        <color rgb="FF969696"/>
      </top>
      <bottom style="hair">
        <color rgb="FF969696"/>
      </bottom>
      <diagonal/>
    </border>
    <border diagonalUp="false" diagonalDown="false">
      <left/>
      <right/>
      <top style="hair">
        <color rgb="FF969696"/>
      </top>
      <bottom style="hair">
        <color rgb="FF969696"/>
      </bottom>
      <diagonal/>
    </border>
    <border diagonalUp="false" diagonalDown="false">
      <left/>
      <right style="hair">
        <color rgb="FF969696"/>
      </right>
      <top style="hair">
        <color rgb="FF969696"/>
      </top>
      <bottom style="hair">
        <color rgb="FF969696"/>
      </bottom>
      <diagonal/>
    </border>
    <border diagonalUp="false" diagonalDown="false">
      <left style="hair">
        <color rgb="FF969696"/>
      </left>
      <right/>
      <top/>
      <bottom/>
      <diagonal/>
    </border>
    <border diagonalUp="false" diagonalDown="false">
      <left style="hair">
        <color rgb="FF969696"/>
      </left>
      <right/>
      <top/>
      <bottom style="hair">
        <color rgb="FF969696"/>
      </bottom>
      <diagonal/>
    </border>
    <border diagonalUp="false" diagonalDown="false">
      <left/>
      <right/>
      <top/>
      <bottom style="hair">
        <color rgb="FF969696"/>
      </bottom>
      <diagonal/>
    </border>
    <border diagonalUp="false" diagonalDown="false">
      <left/>
      <right style="hair">
        <color rgb="FF969696"/>
      </right>
      <top/>
      <bottom style="hair">
        <color rgb="FF969696"/>
      </bottom>
      <diagonal/>
    </border>
    <border diagonalUp="false" diagonalDown="false">
      <left style="hair">
        <color rgb="FF969696"/>
      </left>
      <right style="hair">
        <color rgb="FF969696"/>
      </right>
      <top style="hair">
        <color rgb="FF969696"/>
      </top>
      <bottom style="hair">
        <color rgb="FF969696"/>
      </bottom>
      <diagonal/>
    </border>
    <border diagonalUp="false" diagonalDown="false">
      <left/>
      <right style="thin"/>
      <top style="thin"/>
      <bottom/>
      <diagonal/>
    </border>
    <border diagonalUp="false" diagonalDown="false">
      <left/>
      <right style="thin"/>
      <top/>
      <bottom/>
      <diagonal/>
    </border>
    <border diagonalUp="false" diagonalDown="false">
      <left/>
      <right style="thin"/>
      <top/>
      <bottom style="thin"/>
      <diagonal/>
    </border>
  </borders>
  <cellStyleXfs count="21">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xf numFmtId="164" fontId="25" fillId="0" borderId="0" applyFont="true" applyBorder="false" applyAlignment="true" applyProtection="false">
      <alignment horizontal="general" vertical="bottom" textRotation="0" wrapText="false" indent="0" shrinkToFit="false"/>
    </xf>
  </cellStyleXfs>
  <cellXfs count="351">
    <xf numFmtId="164" fontId="0" fillId="0" borderId="0" xfId="0" applyFont="false" applyBorder="false" applyAlignment="false" applyProtection="false">
      <alignment horizontal="general" vertical="bottom" textRotation="0" wrapText="false" indent="0" shrinkToFit="false"/>
      <protection locked="true" hidden="false"/>
    </xf>
    <xf numFmtId="164" fontId="4" fillId="0" borderId="0" xfId="0" applyFont="true" applyBorder="false" applyAlignment="true" applyProtection="false">
      <alignment horizontal="left" vertical="center" textRotation="0" wrapText="false" indent="0" shrinkToFit="false"/>
      <protection locked="true" hidden="false"/>
    </xf>
    <xf numFmtId="164" fontId="0" fillId="0" borderId="0" xfId="0" applyFont="false" applyBorder="true" applyAlignment="false" applyProtection="false">
      <alignment horizontal="general" vertical="bottom" textRotation="0" wrapText="false" indent="0" shrinkToFit="false"/>
      <protection locked="true" hidden="false"/>
    </xf>
    <xf numFmtId="164" fontId="0" fillId="0" borderId="0" xfId="0" applyFont="true" applyBorder="false" applyAlignment="true" applyProtection="false">
      <alignment horizontal="left" vertical="center" textRotation="0" wrapText="false" indent="0" shrinkToFit="false"/>
      <protection locked="true" hidden="false"/>
    </xf>
    <xf numFmtId="164" fontId="0" fillId="0" borderId="1" xfId="0" applyFont="false" applyBorder="true" applyAlignment="false" applyProtection="true">
      <alignment horizontal="general" vertical="bottom" textRotation="0" wrapText="false" indent="0" shrinkToFit="false"/>
      <protection locked="true" hidden="false"/>
    </xf>
    <xf numFmtId="164" fontId="0" fillId="0" borderId="2" xfId="0" applyFont="false" applyBorder="true" applyAlignment="false" applyProtection="true">
      <alignment horizontal="general" vertical="bottom" textRotation="0" wrapText="false" indent="0" shrinkToFit="false"/>
      <protection locked="true" hidden="false"/>
    </xf>
    <xf numFmtId="164" fontId="0" fillId="0" borderId="3" xfId="0" applyFont="false" applyBorder="true" applyAlignment="false" applyProtection="false">
      <alignment horizontal="general" vertical="bottom" textRotation="0" wrapText="false" indent="0" shrinkToFit="false"/>
      <protection locked="true" hidden="false"/>
    </xf>
    <xf numFmtId="164" fontId="0" fillId="0" borderId="3" xfId="0" applyFont="false" applyBorder="true" applyAlignment="false" applyProtection="true">
      <alignment horizontal="general" vertical="bottom" textRotation="0" wrapText="false" indent="0" shrinkToFit="false"/>
      <protection locked="true" hidden="false"/>
    </xf>
    <xf numFmtId="164" fontId="0" fillId="0" borderId="0" xfId="0" applyFont="false" applyBorder="false" applyAlignment="false" applyProtection="true">
      <alignment horizontal="general" vertical="bottom" textRotation="0" wrapText="false" indent="0" shrinkToFit="false"/>
      <protection locked="true" hidden="false"/>
    </xf>
    <xf numFmtId="164" fontId="5" fillId="0" borderId="0" xfId="0" applyFont="true" applyBorder="false" applyAlignment="true" applyProtection="true">
      <alignment horizontal="left" vertical="center" textRotation="0" wrapText="false" indent="0" shrinkToFit="false"/>
      <protection locked="true" hidden="false"/>
    </xf>
    <xf numFmtId="164" fontId="6" fillId="0" borderId="0" xfId="0" applyFont="true" applyBorder="false" applyAlignment="true" applyProtection="false">
      <alignment horizontal="left" vertical="center" textRotation="0" wrapText="false" indent="0" shrinkToFit="false"/>
      <protection locked="true" hidden="false"/>
    </xf>
    <xf numFmtId="164" fontId="7" fillId="0" borderId="0" xfId="0" applyFont="true" applyBorder="false" applyAlignment="true" applyProtection="false">
      <alignment horizontal="left" vertical="center" textRotation="0" wrapText="false" indent="0" shrinkToFit="false"/>
      <protection locked="true" hidden="false"/>
    </xf>
    <xf numFmtId="164" fontId="8" fillId="0" borderId="0" xfId="0" applyFont="true" applyBorder="false" applyAlignment="true" applyProtection="true">
      <alignment horizontal="left" vertical="top" textRotation="0" wrapText="false" indent="0" shrinkToFit="false"/>
      <protection locked="true" hidden="false"/>
    </xf>
    <xf numFmtId="164" fontId="9" fillId="0" borderId="0" xfId="0" applyFont="true" applyBorder="true" applyAlignment="true" applyProtection="true">
      <alignment horizontal="left" vertical="center" textRotation="0" wrapText="false" indent="0" shrinkToFit="false"/>
      <protection locked="true" hidden="false"/>
    </xf>
    <xf numFmtId="164" fontId="10" fillId="0" borderId="0" xfId="0" applyFont="true" applyBorder="true" applyAlignment="true" applyProtection="false">
      <alignment horizontal="left" vertical="top" textRotation="0" wrapText="true" indent="0" shrinkToFit="false"/>
      <protection locked="true" hidden="false"/>
    </xf>
    <xf numFmtId="164" fontId="11" fillId="0" borderId="0" xfId="0" applyFont="true" applyBorder="false" applyAlignment="true" applyProtection="true">
      <alignment horizontal="left" vertical="top" textRotation="0" wrapText="false" indent="0" shrinkToFit="false"/>
      <protection locked="true" hidden="false"/>
    </xf>
    <xf numFmtId="164" fontId="11" fillId="0" borderId="0" xfId="0" applyFont="true" applyBorder="true" applyAlignment="true" applyProtection="true">
      <alignment horizontal="left" vertical="top" textRotation="0" wrapText="true" indent="0" shrinkToFit="false"/>
      <protection locked="true" hidden="false"/>
    </xf>
    <xf numFmtId="164" fontId="8" fillId="0" borderId="0" xfId="0" applyFont="true" applyBorder="false" applyAlignment="true" applyProtection="true">
      <alignment horizontal="left" vertical="center" textRotation="0" wrapText="false" indent="0" shrinkToFit="false"/>
      <protection locked="true" hidden="false"/>
    </xf>
    <xf numFmtId="164" fontId="9" fillId="0" borderId="0" xfId="0" applyFont="true" applyBorder="false" applyAlignment="true" applyProtection="true">
      <alignment horizontal="left" vertical="center" textRotation="0" wrapText="false" indent="0" shrinkToFit="false"/>
      <protection locked="true" hidden="false"/>
    </xf>
    <xf numFmtId="164" fontId="9" fillId="2" borderId="0" xfId="0" applyFont="true" applyBorder="false" applyAlignment="true" applyProtection="true">
      <alignment horizontal="left" vertical="center" textRotation="0" wrapText="false" indent="0" shrinkToFit="false"/>
      <protection locked="false" hidden="false"/>
    </xf>
    <xf numFmtId="164" fontId="9" fillId="0" borderId="0" xfId="0" applyFont="true" applyBorder="false" applyAlignment="true" applyProtection="true">
      <alignment horizontal="left" vertical="top" textRotation="0" wrapText="false" indent="0" shrinkToFit="false"/>
      <protection locked="true" hidden="false"/>
    </xf>
    <xf numFmtId="165" fontId="9" fillId="2" borderId="0" xfId="0" applyFont="true" applyBorder="false" applyAlignment="true" applyProtection="true">
      <alignment horizontal="left" vertical="center" textRotation="0" wrapText="false" indent="0" shrinkToFit="false"/>
      <protection locked="false" hidden="false"/>
    </xf>
    <xf numFmtId="165" fontId="9" fillId="2" borderId="0" xfId="0" applyFont="true" applyBorder="true" applyAlignment="true" applyProtection="true">
      <alignment horizontal="left" vertical="center" textRotation="0" wrapText="false" indent="0" shrinkToFit="false"/>
      <protection locked="false" hidden="false"/>
    </xf>
    <xf numFmtId="164" fontId="9" fillId="0" borderId="0" xfId="0" applyFont="true" applyBorder="true" applyAlignment="true" applyProtection="true">
      <alignment horizontal="left" vertical="center" textRotation="0" wrapText="true" indent="0" shrinkToFit="false"/>
      <protection locked="true" hidden="false"/>
    </xf>
    <xf numFmtId="164" fontId="0" fillId="0" borderId="4" xfId="0" applyFont="false" applyBorder="true" applyAlignment="false" applyProtection="true">
      <alignment horizontal="general" vertical="bottom" textRotation="0" wrapText="false" indent="0" shrinkToFit="false"/>
      <protection locked="true" hidden="false"/>
    </xf>
    <xf numFmtId="164" fontId="0" fillId="0" borderId="0" xfId="0" applyFont="true" applyBorder="false" applyAlignment="true" applyProtection="false">
      <alignment horizontal="general" vertical="center" textRotation="0" wrapText="false" indent="0" shrinkToFit="false"/>
      <protection locked="true" hidden="false"/>
    </xf>
    <xf numFmtId="164" fontId="0" fillId="0" borderId="3" xfId="0" applyFont="true" applyBorder="true" applyAlignment="true" applyProtection="true">
      <alignment horizontal="general" vertical="center" textRotation="0" wrapText="false" indent="0" shrinkToFit="false"/>
      <protection locked="true" hidden="false"/>
    </xf>
    <xf numFmtId="164" fontId="0" fillId="0" borderId="0" xfId="0" applyFont="true" applyBorder="false" applyAlignment="true" applyProtection="true">
      <alignment horizontal="general" vertical="center" textRotation="0" wrapText="false" indent="0" shrinkToFit="false"/>
      <protection locked="true" hidden="false"/>
    </xf>
    <xf numFmtId="164" fontId="12" fillId="0" borderId="5" xfId="0" applyFont="true" applyBorder="true" applyAlignment="true" applyProtection="true">
      <alignment horizontal="left" vertical="center" textRotation="0" wrapText="false" indent="0" shrinkToFit="false"/>
      <protection locked="true" hidden="false"/>
    </xf>
    <xf numFmtId="164" fontId="0" fillId="0" borderId="5" xfId="0" applyFont="true" applyBorder="true" applyAlignment="true" applyProtection="true">
      <alignment horizontal="general" vertical="center" textRotation="0" wrapText="false" indent="0" shrinkToFit="false"/>
      <protection locked="true" hidden="false"/>
    </xf>
    <xf numFmtId="166" fontId="12" fillId="0" borderId="5" xfId="0" applyFont="true" applyBorder="true" applyAlignment="true" applyProtection="true">
      <alignment horizontal="general" vertical="center" textRotation="0" wrapText="false" indent="0" shrinkToFit="false"/>
      <protection locked="true" hidden="false"/>
    </xf>
    <xf numFmtId="164" fontId="0" fillId="0" borderId="3" xfId="0" applyFont="true" applyBorder="true" applyAlignment="true" applyProtection="false">
      <alignment horizontal="general" vertical="center" textRotation="0" wrapText="false" indent="0" shrinkToFit="false"/>
      <protection locked="true" hidden="false"/>
    </xf>
    <xf numFmtId="164" fontId="8" fillId="0" borderId="0" xfId="0" applyFont="true" applyBorder="true" applyAlignment="true" applyProtection="true">
      <alignment horizontal="right" vertical="center" textRotation="0" wrapText="false" indent="0" shrinkToFit="false"/>
      <protection locked="true" hidden="false"/>
    </xf>
    <xf numFmtId="164" fontId="8" fillId="0" borderId="0" xfId="0" applyFont="true" applyBorder="false" applyAlignment="true" applyProtection="false">
      <alignment horizontal="general" vertical="center" textRotation="0" wrapText="false" indent="0" shrinkToFit="false"/>
      <protection locked="true" hidden="false"/>
    </xf>
    <xf numFmtId="164" fontId="8" fillId="0" borderId="3" xfId="0" applyFont="true" applyBorder="true" applyAlignment="true" applyProtection="true">
      <alignment horizontal="general" vertical="center" textRotation="0" wrapText="false" indent="0" shrinkToFit="false"/>
      <protection locked="true" hidden="false"/>
    </xf>
    <xf numFmtId="164" fontId="8" fillId="0" borderId="0" xfId="0" applyFont="true" applyBorder="false" applyAlignment="true" applyProtection="true">
      <alignment horizontal="general" vertical="center" textRotation="0" wrapText="false" indent="0" shrinkToFit="false"/>
      <protection locked="true" hidden="false"/>
    </xf>
    <xf numFmtId="167" fontId="8" fillId="0" borderId="0" xfId="0" applyFont="true" applyBorder="true" applyAlignment="true" applyProtection="true">
      <alignment horizontal="left" vertical="center" textRotation="0" wrapText="false" indent="0" shrinkToFit="false"/>
      <protection locked="true" hidden="false"/>
    </xf>
    <xf numFmtId="166" fontId="13" fillId="0" borderId="0" xfId="0" applyFont="true" applyBorder="true" applyAlignment="true" applyProtection="true">
      <alignment horizontal="general" vertical="center" textRotation="0" wrapText="false" indent="0" shrinkToFit="false"/>
      <protection locked="true" hidden="false"/>
    </xf>
    <xf numFmtId="164" fontId="8" fillId="0" borderId="3" xfId="0" applyFont="true" applyBorder="true" applyAlignment="true" applyProtection="false">
      <alignment horizontal="general" vertical="center" textRotation="0" wrapText="false" indent="0" shrinkToFit="false"/>
      <protection locked="true" hidden="false"/>
    </xf>
    <xf numFmtId="164" fontId="0" fillId="3" borderId="0" xfId="0" applyFont="true" applyBorder="false" applyAlignment="true" applyProtection="true">
      <alignment horizontal="general" vertical="center" textRotation="0" wrapText="false" indent="0" shrinkToFit="false"/>
      <protection locked="true" hidden="false"/>
    </xf>
    <xf numFmtId="164" fontId="14" fillId="3" borderId="6" xfId="0" applyFont="true" applyBorder="true" applyAlignment="true" applyProtection="true">
      <alignment horizontal="left" vertical="center" textRotation="0" wrapText="false" indent="0" shrinkToFit="false"/>
      <protection locked="true" hidden="false"/>
    </xf>
    <xf numFmtId="164" fontId="0" fillId="3" borderId="7" xfId="0" applyFont="true" applyBorder="true" applyAlignment="true" applyProtection="true">
      <alignment horizontal="general" vertical="center" textRotation="0" wrapText="false" indent="0" shrinkToFit="false"/>
      <protection locked="true" hidden="false"/>
    </xf>
    <xf numFmtId="164" fontId="14" fillId="3" borderId="7" xfId="0" applyFont="true" applyBorder="true" applyAlignment="true" applyProtection="true">
      <alignment horizontal="center" vertical="center" textRotation="0" wrapText="false" indent="0" shrinkToFit="false"/>
      <protection locked="true" hidden="false"/>
    </xf>
    <xf numFmtId="164" fontId="14" fillId="3" borderId="7" xfId="0" applyFont="true" applyBorder="true" applyAlignment="true" applyProtection="true">
      <alignment horizontal="left" vertical="center" textRotation="0" wrapText="false" indent="0" shrinkToFit="false"/>
      <protection locked="true" hidden="false"/>
    </xf>
    <xf numFmtId="166" fontId="14" fillId="3" borderId="8" xfId="0" applyFont="true" applyBorder="true" applyAlignment="true" applyProtection="true">
      <alignment horizontal="general" vertical="center" textRotation="0" wrapText="false" indent="0" shrinkToFit="false"/>
      <protection locked="true" hidden="false"/>
    </xf>
    <xf numFmtId="164" fontId="0" fillId="0" borderId="9" xfId="0" applyFont="true" applyBorder="true" applyAlignment="true" applyProtection="true">
      <alignment horizontal="general" vertical="center" textRotation="0" wrapText="false" indent="0" shrinkToFit="false"/>
      <protection locked="true" hidden="false"/>
    </xf>
    <xf numFmtId="164" fontId="0" fillId="0" borderId="10" xfId="0" applyFont="true" applyBorder="true" applyAlignment="true" applyProtection="true">
      <alignment horizontal="general" vertical="center" textRotation="0" wrapText="false" indent="0" shrinkToFit="false"/>
      <protection locked="true" hidden="false"/>
    </xf>
    <xf numFmtId="164" fontId="0" fillId="0" borderId="1" xfId="0" applyFont="true" applyBorder="true" applyAlignment="true" applyProtection="true">
      <alignment horizontal="general" vertical="center" textRotation="0" wrapText="false" indent="0" shrinkToFit="false"/>
      <protection locked="true" hidden="false"/>
    </xf>
    <xf numFmtId="164" fontId="0" fillId="0" borderId="2" xfId="0" applyFont="true" applyBorder="true" applyAlignment="true" applyProtection="true">
      <alignment horizontal="general" vertical="center" textRotation="0" wrapText="false" indent="0" shrinkToFit="false"/>
      <protection locked="true" hidden="false"/>
    </xf>
    <xf numFmtId="164" fontId="9" fillId="0" borderId="0" xfId="0" applyFont="true" applyBorder="false" applyAlignment="true" applyProtection="false">
      <alignment horizontal="general" vertical="center" textRotation="0" wrapText="false" indent="0" shrinkToFit="false"/>
      <protection locked="true" hidden="false"/>
    </xf>
    <xf numFmtId="164" fontId="9" fillId="0" borderId="3" xfId="0" applyFont="true" applyBorder="true" applyAlignment="true" applyProtection="true">
      <alignment horizontal="general" vertical="center" textRotation="0" wrapText="false" indent="0" shrinkToFit="false"/>
      <protection locked="true" hidden="false"/>
    </xf>
    <xf numFmtId="164" fontId="9" fillId="0" borderId="0" xfId="0" applyFont="true" applyBorder="false" applyAlignment="true" applyProtection="true">
      <alignment horizontal="general" vertical="center" textRotation="0" wrapText="false" indent="0" shrinkToFit="false"/>
      <protection locked="true" hidden="false"/>
    </xf>
    <xf numFmtId="164" fontId="9" fillId="0" borderId="3" xfId="0" applyFont="true" applyBorder="true" applyAlignment="true" applyProtection="false">
      <alignment horizontal="general" vertical="center" textRotation="0" wrapText="false" indent="0" shrinkToFit="false"/>
      <protection locked="true" hidden="false"/>
    </xf>
    <xf numFmtId="164" fontId="11" fillId="0" borderId="0" xfId="0" applyFont="true" applyBorder="false" applyAlignment="true" applyProtection="false">
      <alignment horizontal="general" vertical="center" textRotation="0" wrapText="false" indent="0" shrinkToFit="false"/>
      <protection locked="true" hidden="false"/>
    </xf>
    <xf numFmtId="164" fontId="11" fillId="0" borderId="3" xfId="0" applyFont="true" applyBorder="true" applyAlignment="true" applyProtection="true">
      <alignment horizontal="general" vertical="center" textRotation="0" wrapText="false" indent="0" shrinkToFit="false"/>
      <protection locked="true" hidden="false"/>
    </xf>
    <xf numFmtId="164" fontId="11" fillId="0" borderId="0" xfId="0" applyFont="true" applyBorder="false" applyAlignment="true" applyProtection="true">
      <alignment horizontal="left" vertical="center" textRotation="0" wrapText="false" indent="0" shrinkToFit="false"/>
      <protection locked="true" hidden="false"/>
    </xf>
    <xf numFmtId="164" fontId="11" fillId="0" borderId="0" xfId="0" applyFont="true" applyBorder="false" applyAlignment="true" applyProtection="true">
      <alignment horizontal="general" vertical="center" textRotation="0" wrapText="false" indent="0" shrinkToFit="false"/>
      <protection locked="true" hidden="false"/>
    </xf>
    <xf numFmtId="164" fontId="11" fillId="0" borderId="0" xfId="0" applyFont="true" applyBorder="true" applyAlignment="true" applyProtection="true">
      <alignment horizontal="left" vertical="center" textRotation="0" wrapText="true" indent="0" shrinkToFit="false"/>
      <protection locked="true" hidden="false"/>
    </xf>
    <xf numFmtId="164" fontId="11" fillId="0" borderId="3" xfId="0" applyFont="true" applyBorder="true" applyAlignment="true" applyProtection="false">
      <alignment horizontal="general" vertical="center" textRotation="0" wrapText="false" indent="0" shrinkToFit="false"/>
      <protection locked="true" hidden="false"/>
    </xf>
    <xf numFmtId="164" fontId="12" fillId="0" borderId="0" xfId="0" applyFont="true" applyBorder="false" applyAlignment="true" applyProtection="true">
      <alignment horizontal="general" vertical="center" textRotation="0" wrapText="false" indent="0" shrinkToFit="false"/>
      <protection locked="true" hidden="false"/>
    </xf>
    <xf numFmtId="168" fontId="9" fillId="0" borderId="0" xfId="0" applyFont="true" applyBorder="true" applyAlignment="true" applyProtection="true">
      <alignment horizontal="left" vertical="center" textRotation="0" wrapText="false" indent="0" shrinkToFit="false"/>
      <protection locked="true" hidden="false"/>
    </xf>
    <xf numFmtId="164" fontId="9" fillId="0" borderId="0" xfId="0" applyFont="true" applyBorder="true" applyAlignment="true" applyProtection="true">
      <alignment horizontal="general" vertical="center" textRotation="0" wrapText="true" indent="0" shrinkToFit="false"/>
      <protection locked="true" hidden="false"/>
    </xf>
    <xf numFmtId="164" fontId="15" fillId="0" borderId="11" xfId="0" applyFont="true" applyBorder="true" applyAlignment="true" applyProtection="false">
      <alignment horizontal="center" vertical="center" textRotation="0" wrapText="false" indent="0" shrinkToFit="false"/>
      <protection locked="true" hidden="false"/>
    </xf>
    <xf numFmtId="164" fontId="0" fillId="0" borderId="12" xfId="0" applyFont="true" applyBorder="true" applyAlignment="true" applyProtection="false">
      <alignment horizontal="general" vertical="center" textRotation="0" wrapText="false" indent="0" shrinkToFit="false"/>
      <protection locked="true" hidden="false"/>
    </xf>
    <xf numFmtId="164" fontId="0" fillId="0" borderId="13" xfId="0" applyFont="true" applyBorder="true" applyAlignment="true" applyProtection="false">
      <alignment horizontal="general" vertical="center" textRotation="0" wrapText="false" indent="0" shrinkToFit="false"/>
      <protection locked="true" hidden="false"/>
    </xf>
    <xf numFmtId="164" fontId="0" fillId="0" borderId="0" xfId="0" applyFont="true" applyBorder="true" applyAlignment="true" applyProtection="false">
      <alignment horizontal="general" vertical="center" textRotation="0" wrapText="false" indent="0" shrinkToFit="false"/>
      <protection locked="true" hidden="false"/>
    </xf>
    <xf numFmtId="164" fontId="0" fillId="0" borderId="14" xfId="0" applyFont="true" applyBorder="true" applyAlignment="true" applyProtection="false">
      <alignment horizontal="general" vertical="center" textRotation="0" wrapText="false" indent="0" shrinkToFit="false"/>
      <protection locked="true" hidden="false"/>
    </xf>
    <xf numFmtId="164" fontId="0" fillId="0" borderId="0" xfId="0" applyFont="true" applyBorder="true" applyAlignment="true" applyProtection="true">
      <alignment horizontal="general" vertical="center" textRotation="0" wrapText="false" indent="0" shrinkToFit="false"/>
      <protection locked="true" hidden="false"/>
    </xf>
    <xf numFmtId="164" fontId="0" fillId="0" borderId="14" xfId="0" applyFont="true" applyBorder="true" applyAlignment="true" applyProtection="true">
      <alignment horizontal="general" vertical="center" textRotation="0" wrapText="false" indent="0" shrinkToFit="false"/>
      <protection locked="true" hidden="false"/>
    </xf>
    <xf numFmtId="164" fontId="16" fillId="4" borderId="6" xfId="0" applyFont="true" applyBorder="true" applyAlignment="true" applyProtection="true">
      <alignment horizontal="center" vertical="center" textRotation="0" wrapText="false" indent="0" shrinkToFit="false"/>
      <protection locked="true" hidden="false"/>
    </xf>
    <xf numFmtId="164" fontId="0" fillId="4" borderId="7" xfId="0" applyFont="true" applyBorder="true" applyAlignment="true" applyProtection="true">
      <alignment horizontal="general" vertical="center" textRotation="0" wrapText="false" indent="0" shrinkToFit="false"/>
      <protection locked="true" hidden="false"/>
    </xf>
    <xf numFmtId="164" fontId="16" fillId="4" borderId="7" xfId="0" applyFont="true" applyBorder="true" applyAlignment="true" applyProtection="true">
      <alignment horizontal="center" vertical="center" textRotation="0" wrapText="false" indent="0" shrinkToFit="false"/>
      <protection locked="true" hidden="false"/>
    </xf>
    <xf numFmtId="164" fontId="16" fillId="4" borderId="7" xfId="0" applyFont="true" applyBorder="true" applyAlignment="true" applyProtection="true">
      <alignment horizontal="right" vertical="center" textRotation="0" wrapText="false" indent="0" shrinkToFit="false"/>
      <protection locked="true" hidden="false"/>
    </xf>
    <xf numFmtId="164" fontId="16" fillId="4" borderId="8" xfId="0" applyFont="true" applyBorder="true" applyAlignment="true" applyProtection="true">
      <alignment horizontal="center" vertical="center" textRotation="0" wrapText="false" indent="0" shrinkToFit="false"/>
      <protection locked="true" hidden="false"/>
    </xf>
    <xf numFmtId="164" fontId="17" fillId="0" borderId="15" xfId="0" applyFont="true" applyBorder="true" applyAlignment="true" applyProtection="true">
      <alignment horizontal="center" vertical="center" textRotation="0" wrapText="true" indent="0" shrinkToFit="false"/>
      <protection locked="true" hidden="false"/>
    </xf>
    <xf numFmtId="164" fontId="17" fillId="0" borderId="16" xfId="0" applyFont="true" applyBorder="true" applyAlignment="true" applyProtection="true">
      <alignment horizontal="center" vertical="center" textRotation="0" wrapText="true" indent="0" shrinkToFit="false"/>
      <protection locked="true" hidden="false"/>
    </xf>
    <xf numFmtId="164" fontId="17" fillId="0" borderId="17" xfId="0" applyFont="true" applyBorder="true" applyAlignment="true" applyProtection="true">
      <alignment horizontal="center" vertical="center" textRotation="0" wrapText="true" indent="0" shrinkToFit="false"/>
      <protection locked="true" hidden="false"/>
    </xf>
    <xf numFmtId="164" fontId="0" fillId="0" borderId="11" xfId="0" applyFont="true" applyBorder="true" applyAlignment="true" applyProtection="true">
      <alignment horizontal="general" vertical="center" textRotation="0" wrapText="false" indent="0" shrinkToFit="false"/>
      <protection locked="true" hidden="false"/>
    </xf>
    <xf numFmtId="164" fontId="0" fillId="0" borderId="12" xfId="0" applyFont="true" applyBorder="true" applyAlignment="true" applyProtection="true">
      <alignment horizontal="general" vertical="center" textRotation="0" wrapText="false" indent="0" shrinkToFit="false"/>
      <protection locked="true" hidden="false"/>
    </xf>
    <xf numFmtId="164" fontId="0" fillId="0" borderId="13" xfId="0" applyFont="true" applyBorder="true" applyAlignment="true" applyProtection="true">
      <alignment horizontal="general" vertical="center" textRotation="0" wrapText="false" indent="0" shrinkToFit="false"/>
      <protection locked="true" hidden="false"/>
    </xf>
    <xf numFmtId="164" fontId="14" fillId="0" borderId="0" xfId="0" applyFont="true" applyBorder="false" applyAlignment="true" applyProtection="false">
      <alignment horizontal="general" vertical="center" textRotation="0" wrapText="false" indent="0" shrinkToFit="false"/>
      <protection locked="true" hidden="false"/>
    </xf>
    <xf numFmtId="164" fontId="14" fillId="0" borderId="3" xfId="0" applyFont="true" applyBorder="true" applyAlignment="true" applyProtection="true">
      <alignment horizontal="general" vertical="center" textRotation="0" wrapText="false" indent="0" shrinkToFit="false"/>
      <protection locked="true" hidden="false"/>
    </xf>
    <xf numFmtId="164" fontId="18" fillId="0" borderId="0" xfId="0" applyFont="true" applyBorder="false" applyAlignment="true" applyProtection="true">
      <alignment horizontal="left" vertical="center" textRotation="0" wrapText="false" indent="0" shrinkToFit="false"/>
      <protection locked="true" hidden="false"/>
    </xf>
    <xf numFmtId="164" fontId="18" fillId="0" borderId="0" xfId="0" applyFont="true" applyBorder="false" applyAlignment="true" applyProtection="true">
      <alignment horizontal="general" vertical="center" textRotation="0" wrapText="false" indent="0" shrinkToFit="false"/>
      <protection locked="true" hidden="false"/>
    </xf>
    <xf numFmtId="166" fontId="18" fillId="0" borderId="0" xfId="0" applyFont="true" applyBorder="true" applyAlignment="true" applyProtection="true">
      <alignment horizontal="right" vertical="center" textRotation="0" wrapText="false" indent="0" shrinkToFit="false"/>
      <protection locked="true" hidden="false"/>
    </xf>
    <xf numFmtId="166" fontId="18" fillId="0" borderId="0" xfId="0" applyFont="true" applyBorder="true" applyAlignment="true" applyProtection="true">
      <alignment horizontal="general" vertical="center" textRotation="0" wrapText="false" indent="0" shrinkToFit="false"/>
      <protection locked="true" hidden="false"/>
    </xf>
    <xf numFmtId="164" fontId="14" fillId="0" borderId="0" xfId="0" applyFont="true" applyBorder="false" applyAlignment="true" applyProtection="true">
      <alignment horizontal="center" vertical="center" textRotation="0" wrapText="false" indent="0" shrinkToFit="false"/>
      <protection locked="true" hidden="false"/>
    </xf>
    <xf numFmtId="164" fontId="14" fillId="0" borderId="3" xfId="0" applyFont="true" applyBorder="true" applyAlignment="true" applyProtection="false">
      <alignment horizontal="general" vertical="center" textRotation="0" wrapText="false" indent="0" shrinkToFit="false"/>
      <protection locked="true" hidden="false"/>
    </xf>
    <xf numFmtId="166" fontId="15" fillId="0" borderId="18" xfId="0" applyFont="true" applyBorder="true" applyAlignment="true" applyProtection="true">
      <alignment horizontal="general" vertical="center" textRotation="0" wrapText="false" indent="0" shrinkToFit="false"/>
      <protection locked="true" hidden="false"/>
    </xf>
    <xf numFmtId="166" fontId="15" fillId="0" borderId="0" xfId="0" applyFont="true" applyBorder="true" applyAlignment="true" applyProtection="true">
      <alignment horizontal="general" vertical="center" textRotation="0" wrapText="false" indent="0" shrinkToFit="false"/>
      <protection locked="true" hidden="false"/>
    </xf>
    <xf numFmtId="169" fontId="15" fillId="0" borderId="0" xfId="0" applyFont="true" applyBorder="true" applyAlignment="true" applyProtection="true">
      <alignment horizontal="general" vertical="center" textRotation="0" wrapText="false" indent="0" shrinkToFit="false"/>
      <protection locked="true" hidden="false"/>
    </xf>
    <xf numFmtId="166" fontId="15" fillId="0" borderId="14" xfId="0" applyFont="true" applyBorder="true" applyAlignment="true" applyProtection="true">
      <alignment horizontal="general" vertical="center" textRotation="0" wrapText="false" indent="0" shrinkToFit="false"/>
      <protection locked="true" hidden="false"/>
    </xf>
    <xf numFmtId="164" fontId="14" fillId="0" borderId="0" xfId="0" applyFont="true" applyBorder="false" applyAlignment="true" applyProtection="false">
      <alignment horizontal="left" vertical="center" textRotation="0" wrapText="false" indent="0" shrinkToFit="false"/>
      <protection locked="true" hidden="false"/>
    </xf>
    <xf numFmtId="164" fontId="19" fillId="0" borderId="0" xfId="0" applyFont="true" applyBorder="false" applyAlignment="true" applyProtection="false">
      <alignment horizontal="left" vertical="center" textRotation="0" wrapText="false" indent="0" shrinkToFit="false"/>
      <protection locked="true" hidden="false"/>
    </xf>
    <xf numFmtId="164" fontId="20" fillId="0" borderId="0" xfId="0" applyFont="true" applyBorder="false" applyAlignment="true" applyProtection="false">
      <alignment horizontal="general" vertical="center" textRotation="0" wrapText="false" indent="0" shrinkToFit="false"/>
      <protection locked="true" hidden="false"/>
    </xf>
    <xf numFmtId="164" fontId="20" fillId="0" borderId="3" xfId="0" applyFont="true" applyBorder="true" applyAlignment="true" applyProtection="true">
      <alignment horizontal="general" vertical="center" textRotation="0" wrapText="false" indent="0" shrinkToFit="false"/>
      <protection locked="true" hidden="false"/>
    </xf>
    <xf numFmtId="164" fontId="21" fillId="0" borderId="0" xfId="0" applyFont="true" applyBorder="false" applyAlignment="true" applyProtection="true">
      <alignment horizontal="general" vertical="center" textRotation="0" wrapText="false" indent="0" shrinkToFit="false"/>
      <protection locked="true" hidden="false"/>
    </xf>
    <xf numFmtId="164" fontId="21" fillId="0" borderId="0" xfId="0" applyFont="true" applyBorder="true" applyAlignment="true" applyProtection="true">
      <alignment horizontal="left" vertical="center" textRotation="0" wrapText="true" indent="0" shrinkToFit="false"/>
      <protection locked="true" hidden="false"/>
    </xf>
    <xf numFmtId="164" fontId="22" fillId="0" borderId="0" xfId="0" applyFont="true" applyBorder="false" applyAlignment="true" applyProtection="true">
      <alignment horizontal="general" vertical="center" textRotation="0" wrapText="false" indent="0" shrinkToFit="false"/>
      <protection locked="true" hidden="false"/>
    </xf>
    <xf numFmtId="166" fontId="22" fillId="0" borderId="0" xfId="0" applyFont="true" applyBorder="true" applyAlignment="true" applyProtection="true">
      <alignment horizontal="right" vertical="center" textRotation="0" wrapText="false" indent="0" shrinkToFit="false"/>
      <protection locked="true" hidden="false"/>
    </xf>
    <xf numFmtId="166" fontId="22" fillId="0" borderId="0" xfId="0" applyFont="true" applyBorder="true" applyAlignment="true" applyProtection="true">
      <alignment horizontal="general" vertical="center" textRotation="0" wrapText="false" indent="0" shrinkToFit="false"/>
      <protection locked="true" hidden="false"/>
    </xf>
    <xf numFmtId="164" fontId="11" fillId="0" borderId="0" xfId="0" applyFont="true" applyBorder="false" applyAlignment="true" applyProtection="true">
      <alignment horizontal="center" vertical="center" textRotation="0" wrapText="false" indent="0" shrinkToFit="false"/>
      <protection locked="true" hidden="false"/>
    </xf>
    <xf numFmtId="164" fontId="20" fillId="0" borderId="3" xfId="0" applyFont="true" applyBorder="true" applyAlignment="true" applyProtection="false">
      <alignment horizontal="general" vertical="center" textRotation="0" wrapText="false" indent="0" shrinkToFit="false"/>
      <protection locked="true" hidden="false"/>
    </xf>
    <xf numFmtId="166" fontId="23" fillId="0" borderId="18" xfId="0" applyFont="true" applyBorder="true" applyAlignment="true" applyProtection="true">
      <alignment horizontal="general" vertical="center" textRotation="0" wrapText="false" indent="0" shrinkToFit="false"/>
      <protection locked="true" hidden="false"/>
    </xf>
    <xf numFmtId="166" fontId="23" fillId="0" borderId="0" xfId="0" applyFont="true" applyBorder="true" applyAlignment="true" applyProtection="true">
      <alignment horizontal="general" vertical="center" textRotation="0" wrapText="false" indent="0" shrinkToFit="false"/>
      <protection locked="true" hidden="false"/>
    </xf>
    <xf numFmtId="169" fontId="23" fillId="0" borderId="0" xfId="0" applyFont="true" applyBorder="true" applyAlignment="true" applyProtection="true">
      <alignment horizontal="general" vertical="center" textRotation="0" wrapText="false" indent="0" shrinkToFit="false"/>
      <protection locked="true" hidden="false"/>
    </xf>
    <xf numFmtId="166" fontId="23" fillId="0" borderId="14" xfId="0" applyFont="true" applyBorder="true" applyAlignment="true" applyProtection="true">
      <alignment horizontal="general" vertical="center" textRotation="0" wrapText="false" indent="0" shrinkToFit="false"/>
      <protection locked="true" hidden="false"/>
    </xf>
    <xf numFmtId="164" fontId="20" fillId="0" borderId="0" xfId="0" applyFont="true" applyBorder="false" applyAlignment="true" applyProtection="false">
      <alignment horizontal="left" vertical="center" textRotation="0" wrapText="false" indent="0" shrinkToFit="false"/>
      <protection locked="true" hidden="false"/>
    </xf>
    <xf numFmtId="164" fontId="24" fillId="0" borderId="0" xfId="20" applyFont="true" applyBorder="true" applyAlignment="true" applyProtection="true">
      <alignment horizontal="center" vertical="center" textRotation="0" wrapText="false" indent="0" shrinkToFit="false"/>
      <protection locked="true" hidden="false"/>
    </xf>
    <xf numFmtId="164" fontId="26" fillId="0" borderId="0" xfId="0" applyFont="true" applyBorder="false" applyAlignment="true" applyProtection="true">
      <alignment horizontal="general" vertical="center" textRotation="0" wrapText="false" indent="0" shrinkToFit="false"/>
      <protection locked="true" hidden="false"/>
    </xf>
    <xf numFmtId="164" fontId="27" fillId="0" borderId="0" xfId="0" applyFont="true" applyBorder="true" applyAlignment="true" applyProtection="true">
      <alignment horizontal="left" vertical="center" textRotation="0" wrapText="true" indent="0" shrinkToFit="false"/>
      <protection locked="true" hidden="false"/>
    </xf>
    <xf numFmtId="166" fontId="26" fillId="0" borderId="0" xfId="0" applyFont="true" applyBorder="true" applyAlignment="true" applyProtection="true">
      <alignment horizontal="general" vertical="center" textRotation="0" wrapText="false" indent="0" shrinkToFit="false"/>
      <protection locked="true" hidden="false"/>
    </xf>
    <xf numFmtId="164" fontId="9" fillId="0" borderId="0" xfId="0" applyFont="true" applyBorder="false" applyAlignment="true" applyProtection="true">
      <alignment horizontal="center" vertical="center" textRotation="0" wrapText="false" indent="0" shrinkToFit="false"/>
      <protection locked="true" hidden="false"/>
    </xf>
    <xf numFmtId="166" fontId="8" fillId="0" borderId="18" xfId="0" applyFont="true" applyBorder="true" applyAlignment="true" applyProtection="true">
      <alignment horizontal="general" vertical="center" textRotation="0" wrapText="false" indent="0" shrinkToFit="false"/>
      <protection locked="true" hidden="false"/>
    </xf>
    <xf numFmtId="166" fontId="8" fillId="0" borderId="0" xfId="0" applyFont="true" applyBorder="true" applyAlignment="true" applyProtection="true">
      <alignment horizontal="general" vertical="center" textRotation="0" wrapText="false" indent="0" shrinkToFit="false"/>
      <protection locked="true" hidden="false"/>
    </xf>
    <xf numFmtId="169" fontId="8" fillId="0" borderId="0" xfId="0" applyFont="true" applyBorder="true" applyAlignment="true" applyProtection="true">
      <alignment horizontal="general" vertical="center" textRotation="0" wrapText="false" indent="0" shrinkToFit="false"/>
      <protection locked="true" hidden="false"/>
    </xf>
    <xf numFmtId="166" fontId="8" fillId="0" borderId="14" xfId="0" applyFont="true" applyBorder="true" applyAlignment="true" applyProtection="true">
      <alignment horizontal="general" vertical="center" textRotation="0" wrapText="false" indent="0" shrinkToFit="false"/>
      <protection locked="true" hidden="false"/>
    </xf>
    <xf numFmtId="164" fontId="9" fillId="0" borderId="0" xfId="0" applyFont="true" applyBorder="false" applyAlignment="true" applyProtection="false">
      <alignment horizontal="left" vertical="center" textRotation="0" wrapText="false" indent="0" shrinkToFit="false"/>
      <protection locked="true" hidden="false"/>
    </xf>
    <xf numFmtId="166" fontId="8" fillId="0" borderId="19" xfId="0" applyFont="true" applyBorder="true" applyAlignment="true" applyProtection="true">
      <alignment horizontal="general" vertical="center" textRotation="0" wrapText="false" indent="0" shrinkToFit="false"/>
      <protection locked="true" hidden="false"/>
    </xf>
    <xf numFmtId="166" fontId="8" fillId="0" borderId="20" xfId="0" applyFont="true" applyBorder="true" applyAlignment="true" applyProtection="true">
      <alignment horizontal="general" vertical="center" textRotation="0" wrapText="false" indent="0" shrinkToFit="false"/>
      <protection locked="true" hidden="false"/>
    </xf>
    <xf numFmtId="169" fontId="8" fillId="0" borderId="20" xfId="0" applyFont="true" applyBorder="true" applyAlignment="true" applyProtection="true">
      <alignment horizontal="general" vertical="center" textRotation="0" wrapText="false" indent="0" shrinkToFit="false"/>
      <protection locked="true" hidden="false"/>
    </xf>
    <xf numFmtId="166" fontId="8" fillId="0" borderId="21" xfId="0" applyFont="true" applyBorder="true" applyAlignment="true" applyProtection="true">
      <alignment horizontal="general" vertical="center" textRotation="0" wrapText="false" indent="0" shrinkToFit="false"/>
      <protection locked="true" hidden="false"/>
    </xf>
    <xf numFmtId="164" fontId="0" fillId="0" borderId="0" xfId="0" applyFont="false" applyBorder="false" applyAlignment="false" applyProtection="true">
      <alignment horizontal="general" vertical="bottom" textRotation="0" wrapText="false" indent="0" shrinkToFit="false"/>
      <protection locked="false" hidden="false"/>
    </xf>
    <xf numFmtId="164" fontId="0" fillId="0" borderId="1" xfId="0" applyFont="false" applyBorder="true" applyAlignment="false" applyProtection="false">
      <alignment horizontal="general" vertical="bottom" textRotation="0" wrapText="false" indent="0" shrinkToFit="false"/>
      <protection locked="true" hidden="false"/>
    </xf>
    <xf numFmtId="164" fontId="0" fillId="0" borderId="2" xfId="0" applyFont="false" applyBorder="true" applyAlignment="false" applyProtection="false">
      <alignment horizontal="general" vertical="bottom" textRotation="0" wrapText="false" indent="0" shrinkToFit="false"/>
      <protection locked="true" hidden="false"/>
    </xf>
    <xf numFmtId="164" fontId="0" fillId="0" borderId="2" xfId="0" applyFont="false" applyBorder="true" applyAlignment="false" applyProtection="true">
      <alignment horizontal="general" vertical="bottom" textRotation="0" wrapText="false" indent="0" shrinkToFit="false"/>
      <protection locked="false" hidden="false"/>
    </xf>
    <xf numFmtId="164" fontId="5" fillId="0" borderId="0" xfId="0" applyFont="true" applyBorder="false" applyAlignment="true" applyProtection="false">
      <alignment horizontal="left" vertical="center" textRotation="0" wrapText="false" indent="0" shrinkToFit="false"/>
      <protection locked="true" hidden="false"/>
    </xf>
    <xf numFmtId="164" fontId="28" fillId="0" borderId="0" xfId="0" applyFont="true" applyBorder="false" applyAlignment="true" applyProtection="false">
      <alignment horizontal="left" vertical="center" textRotation="0" wrapText="false" indent="0" shrinkToFit="false"/>
      <protection locked="true" hidden="false"/>
    </xf>
    <xf numFmtId="164" fontId="8" fillId="0" borderId="0" xfId="0" applyFont="true" applyBorder="false" applyAlignment="true" applyProtection="false">
      <alignment horizontal="left" vertical="center" textRotation="0" wrapText="false" indent="0" shrinkToFit="false"/>
      <protection locked="true" hidden="false"/>
    </xf>
    <xf numFmtId="164" fontId="8" fillId="0" borderId="0" xfId="0" applyFont="true" applyBorder="true" applyAlignment="true" applyProtection="false">
      <alignment horizontal="left" vertical="center" textRotation="0" wrapText="true" indent="0" shrinkToFit="false"/>
      <protection locked="true" hidden="false"/>
    </xf>
    <xf numFmtId="164" fontId="0" fillId="0" borderId="0" xfId="0" applyFont="true" applyBorder="false" applyAlignment="true" applyProtection="true">
      <alignment horizontal="general" vertical="center" textRotation="0" wrapText="false" indent="0" shrinkToFit="false"/>
      <protection locked="false" hidden="false"/>
    </xf>
    <xf numFmtId="164" fontId="11" fillId="0" borderId="0" xfId="0" applyFont="true" applyBorder="true" applyAlignment="true" applyProtection="false">
      <alignment horizontal="left" vertical="center" textRotation="0" wrapText="true" indent="0" shrinkToFit="false"/>
      <protection locked="true" hidden="false"/>
    </xf>
    <xf numFmtId="164" fontId="8" fillId="0" borderId="0" xfId="0" applyFont="true" applyBorder="false" applyAlignment="true" applyProtection="true">
      <alignment horizontal="left" vertical="center" textRotation="0" wrapText="false" indent="0" shrinkToFit="false"/>
      <protection locked="false" hidden="false"/>
    </xf>
    <xf numFmtId="168" fontId="9" fillId="0" borderId="0" xfId="0" applyFont="true" applyBorder="false" applyAlignment="true" applyProtection="false">
      <alignment horizontal="left" vertical="center" textRotation="0" wrapText="false" indent="0" shrinkToFit="false"/>
      <protection locked="true" hidden="false"/>
    </xf>
    <xf numFmtId="164" fontId="9" fillId="2" borderId="0" xfId="0" applyFont="true" applyBorder="true" applyAlignment="true" applyProtection="true">
      <alignment horizontal="left" vertical="center" textRotation="0" wrapText="false" indent="0" shrinkToFit="false"/>
      <protection locked="false" hidden="false"/>
    </xf>
    <xf numFmtId="164" fontId="0" fillId="0" borderId="0" xfId="0" applyFont="true" applyBorder="false" applyAlignment="true" applyProtection="false">
      <alignment horizontal="general" vertical="center" textRotation="0" wrapText="true" indent="0" shrinkToFit="false"/>
      <protection locked="true" hidden="false"/>
    </xf>
    <xf numFmtId="164" fontId="0" fillId="0" borderId="3" xfId="0" applyFont="true" applyBorder="true" applyAlignment="true" applyProtection="false">
      <alignment horizontal="general" vertical="center" textRotation="0" wrapText="true" indent="0" shrinkToFit="false"/>
      <protection locked="true" hidden="false"/>
    </xf>
    <xf numFmtId="164" fontId="9" fillId="0" borderId="0" xfId="0" applyFont="true" applyBorder="true" applyAlignment="true" applyProtection="false">
      <alignment horizontal="left" vertical="center" textRotation="0" wrapText="true" indent="0" shrinkToFit="false"/>
      <protection locked="true" hidden="false"/>
    </xf>
    <xf numFmtId="164" fontId="0" fillId="0" borderId="0" xfId="0" applyFont="true" applyBorder="false" applyAlignment="true" applyProtection="true">
      <alignment horizontal="general" vertical="center" textRotation="0" wrapText="true" indent="0" shrinkToFit="false"/>
      <protection locked="false" hidden="false"/>
    </xf>
    <xf numFmtId="164" fontId="0" fillId="0" borderId="12" xfId="0" applyFont="true" applyBorder="true" applyAlignment="true" applyProtection="true">
      <alignment horizontal="general" vertical="center" textRotation="0" wrapText="false" indent="0" shrinkToFit="false"/>
      <protection locked="false" hidden="false"/>
    </xf>
    <xf numFmtId="164" fontId="12" fillId="0" borderId="0" xfId="0" applyFont="true" applyBorder="false" applyAlignment="true" applyProtection="false">
      <alignment horizontal="left" vertical="center" textRotation="0" wrapText="false" indent="0" shrinkToFit="false"/>
      <protection locked="true" hidden="false"/>
    </xf>
    <xf numFmtId="166" fontId="18" fillId="0" borderId="0" xfId="0" applyFont="true" applyBorder="false" applyAlignment="true" applyProtection="false">
      <alignment horizontal="general" vertical="center" textRotation="0" wrapText="false" indent="0" shrinkToFit="false"/>
      <protection locked="true" hidden="false"/>
    </xf>
    <xf numFmtId="164" fontId="8" fillId="0" borderId="0" xfId="0" applyFont="true" applyBorder="false" applyAlignment="true" applyProtection="false">
      <alignment horizontal="right" vertical="center" textRotation="0" wrapText="false" indent="0" shrinkToFit="false"/>
      <protection locked="true" hidden="false"/>
    </xf>
    <xf numFmtId="164" fontId="8" fillId="0" borderId="0" xfId="0" applyFont="true" applyBorder="false" applyAlignment="true" applyProtection="true">
      <alignment horizontal="right" vertical="center" textRotation="0" wrapText="false" indent="0" shrinkToFit="false"/>
      <protection locked="false" hidden="false"/>
    </xf>
    <xf numFmtId="164" fontId="29" fillId="0" borderId="0" xfId="0" applyFont="true" applyBorder="false" applyAlignment="true" applyProtection="false">
      <alignment horizontal="left" vertical="center" textRotation="0" wrapText="false" indent="0" shrinkToFit="false"/>
      <protection locked="true" hidden="false"/>
    </xf>
    <xf numFmtId="166" fontId="8" fillId="0" borderId="0" xfId="0" applyFont="true" applyBorder="false" applyAlignment="true" applyProtection="false">
      <alignment horizontal="general" vertical="center" textRotation="0" wrapText="false" indent="0" shrinkToFit="false"/>
      <protection locked="true" hidden="false"/>
    </xf>
    <xf numFmtId="167" fontId="8" fillId="0" borderId="0" xfId="0" applyFont="true" applyBorder="false" applyAlignment="true" applyProtection="true">
      <alignment horizontal="right" vertical="center" textRotation="0" wrapText="false" indent="0" shrinkToFit="false"/>
      <protection locked="false" hidden="false"/>
    </xf>
    <xf numFmtId="164" fontId="0" fillId="4" borderId="0" xfId="0" applyFont="true" applyBorder="false" applyAlignment="true" applyProtection="false">
      <alignment horizontal="general" vertical="center" textRotation="0" wrapText="false" indent="0" shrinkToFit="false"/>
      <protection locked="true" hidden="false"/>
    </xf>
    <xf numFmtId="164" fontId="14" fillId="4" borderId="6" xfId="0" applyFont="true" applyBorder="true" applyAlignment="true" applyProtection="false">
      <alignment horizontal="left" vertical="center" textRotation="0" wrapText="false" indent="0" shrinkToFit="false"/>
      <protection locked="true" hidden="false"/>
    </xf>
    <xf numFmtId="164" fontId="0" fillId="4" borderId="7" xfId="0" applyFont="true" applyBorder="true" applyAlignment="true" applyProtection="false">
      <alignment horizontal="general" vertical="center" textRotation="0" wrapText="false" indent="0" shrinkToFit="false"/>
      <protection locked="true" hidden="false"/>
    </xf>
    <xf numFmtId="164" fontId="14" fillId="4" borderId="7" xfId="0" applyFont="true" applyBorder="true" applyAlignment="true" applyProtection="false">
      <alignment horizontal="right" vertical="center" textRotation="0" wrapText="false" indent="0" shrinkToFit="false"/>
      <protection locked="true" hidden="false"/>
    </xf>
    <xf numFmtId="164" fontId="14" fillId="4" borderId="7" xfId="0" applyFont="true" applyBorder="true" applyAlignment="true" applyProtection="false">
      <alignment horizontal="center" vertical="center" textRotation="0" wrapText="false" indent="0" shrinkToFit="false"/>
      <protection locked="true" hidden="false"/>
    </xf>
    <xf numFmtId="164" fontId="0" fillId="4" borderId="7" xfId="0" applyFont="true" applyBorder="true" applyAlignment="true" applyProtection="true">
      <alignment horizontal="general" vertical="center" textRotation="0" wrapText="false" indent="0" shrinkToFit="false"/>
      <protection locked="false" hidden="false"/>
    </xf>
    <xf numFmtId="166" fontId="14" fillId="4" borderId="7" xfId="0" applyFont="true" applyBorder="true" applyAlignment="true" applyProtection="false">
      <alignment horizontal="general" vertical="center" textRotation="0" wrapText="false" indent="0" shrinkToFit="false"/>
      <protection locked="true" hidden="false"/>
    </xf>
    <xf numFmtId="164" fontId="0" fillId="4" borderId="8" xfId="0" applyFont="true" applyBorder="true" applyAlignment="true" applyProtection="false">
      <alignment horizontal="general" vertical="center" textRotation="0" wrapText="false" indent="0" shrinkToFit="false"/>
      <protection locked="true" hidden="false"/>
    </xf>
    <xf numFmtId="164" fontId="0" fillId="0" borderId="9" xfId="0" applyFont="true" applyBorder="true" applyAlignment="true" applyProtection="false">
      <alignment horizontal="general" vertical="center" textRotation="0" wrapText="false" indent="0" shrinkToFit="false"/>
      <protection locked="true" hidden="false"/>
    </xf>
    <xf numFmtId="164" fontId="0" fillId="0" borderId="10" xfId="0" applyFont="true" applyBorder="true" applyAlignment="true" applyProtection="false">
      <alignment horizontal="general" vertical="center" textRotation="0" wrapText="false" indent="0" shrinkToFit="false"/>
      <protection locked="true" hidden="false"/>
    </xf>
    <xf numFmtId="164" fontId="0" fillId="0" borderId="10" xfId="0" applyFont="true" applyBorder="true" applyAlignment="true" applyProtection="true">
      <alignment horizontal="general" vertical="center" textRotation="0" wrapText="false" indent="0" shrinkToFit="false"/>
      <protection locked="false" hidden="false"/>
    </xf>
    <xf numFmtId="164" fontId="0" fillId="0" borderId="1" xfId="0" applyFont="true" applyBorder="true" applyAlignment="true" applyProtection="false">
      <alignment horizontal="general" vertical="center" textRotation="0" wrapText="false" indent="0" shrinkToFit="false"/>
      <protection locked="true" hidden="false"/>
    </xf>
    <xf numFmtId="164" fontId="0" fillId="0" borderId="2" xfId="0" applyFont="true" applyBorder="true" applyAlignment="true" applyProtection="false">
      <alignment horizontal="general" vertical="center" textRotation="0" wrapText="false" indent="0" shrinkToFit="false"/>
      <protection locked="true" hidden="false"/>
    </xf>
    <xf numFmtId="164" fontId="0" fillId="0" borderId="2" xfId="0" applyFont="true" applyBorder="true" applyAlignment="true" applyProtection="true">
      <alignment horizontal="general" vertical="center" textRotation="0" wrapText="false" indent="0" shrinkToFit="false"/>
      <protection locked="false" hidden="false"/>
    </xf>
    <xf numFmtId="164" fontId="8" fillId="0" borderId="0" xfId="0" applyFont="true" applyBorder="true" applyAlignment="true" applyProtection="true">
      <alignment horizontal="left" vertical="center" textRotation="0" wrapText="true" indent="0" shrinkToFit="false"/>
      <protection locked="true" hidden="false"/>
    </xf>
    <xf numFmtId="168" fontId="9" fillId="0" borderId="0" xfId="0" applyFont="true" applyBorder="false" applyAlignment="true" applyProtection="true">
      <alignment horizontal="left" vertical="center" textRotation="0" wrapText="false" indent="0" shrinkToFit="false"/>
      <protection locked="true" hidden="false"/>
    </xf>
    <xf numFmtId="164" fontId="9" fillId="0" borderId="0" xfId="0" applyFont="true" applyBorder="false" applyAlignment="true" applyProtection="true">
      <alignment horizontal="left" vertical="center" textRotation="0" wrapText="true" indent="0" shrinkToFit="false"/>
      <protection locked="true" hidden="false"/>
    </xf>
    <xf numFmtId="164" fontId="16" fillId="4" borderId="0" xfId="0" applyFont="true" applyBorder="false" applyAlignment="true" applyProtection="true">
      <alignment horizontal="left" vertical="center" textRotation="0" wrapText="false" indent="0" shrinkToFit="false"/>
      <protection locked="true" hidden="false"/>
    </xf>
    <xf numFmtId="164" fontId="0" fillId="4" borderId="0" xfId="0" applyFont="true" applyBorder="false" applyAlignment="true" applyProtection="true">
      <alignment horizontal="general" vertical="center" textRotation="0" wrapText="false" indent="0" shrinkToFit="false"/>
      <protection locked="true" hidden="false"/>
    </xf>
    <xf numFmtId="164" fontId="0" fillId="4" borderId="0" xfId="0" applyFont="true" applyBorder="false" applyAlignment="true" applyProtection="true">
      <alignment horizontal="general" vertical="center" textRotation="0" wrapText="false" indent="0" shrinkToFit="false"/>
      <protection locked="false" hidden="false"/>
    </xf>
    <xf numFmtId="164" fontId="16" fillId="4" borderId="0" xfId="0" applyFont="true" applyBorder="false" applyAlignment="true" applyProtection="true">
      <alignment horizontal="right" vertical="center" textRotation="0" wrapText="false" indent="0" shrinkToFit="false"/>
      <protection locked="true" hidden="false"/>
    </xf>
    <xf numFmtId="164" fontId="30" fillId="0" borderId="0" xfId="0" applyFont="true" applyBorder="false" applyAlignment="true" applyProtection="true">
      <alignment horizontal="left" vertical="center" textRotation="0" wrapText="false" indent="0" shrinkToFit="false"/>
      <protection locked="true" hidden="false"/>
    </xf>
    <xf numFmtId="166" fontId="18" fillId="0" borderId="0" xfId="0" applyFont="true" applyBorder="false" applyAlignment="true" applyProtection="true">
      <alignment horizontal="general" vertical="center" textRotation="0" wrapText="false" indent="0" shrinkToFit="false"/>
      <protection locked="true" hidden="false"/>
    </xf>
    <xf numFmtId="164" fontId="31" fillId="0" borderId="0" xfId="0" applyFont="true" applyBorder="false" applyAlignment="true" applyProtection="false">
      <alignment horizontal="general" vertical="center" textRotation="0" wrapText="false" indent="0" shrinkToFit="false"/>
      <protection locked="true" hidden="false"/>
    </xf>
    <xf numFmtId="164" fontId="31" fillId="0" borderId="3" xfId="0" applyFont="true" applyBorder="true" applyAlignment="true" applyProtection="true">
      <alignment horizontal="general" vertical="center" textRotation="0" wrapText="false" indent="0" shrinkToFit="false"/>
      <protection locked="true" hidden="false"/>
    </xf>
    <xf numFmtId="164" fontId="31" fillId="0" borderId="0" xfId="0" applyFont="true" applyBorder="false" applyAlignment="true" applyProtection="true">
      <alignment horizontal="general" vertical="center" textRotation="0" wrapText="false" indent="0" shrinkToFit="false"/>
      <protection locked="true" hidden="false"/>
    </xf>
    <xf numFmtId="164" fontId="31" fillId="0" borderId="20" xfId="0" applyFont="true" applyBorder="true" applyAlignment="true" applyProtection="true">
      <alignment horizontal="left" vertical="center" textRotation="0" wrapText="false" indent="0" shrinkToFit="false"/>
      <protection locked="true" hidden="false"/>
    </xf>
    <xf numFmtId="164" fontId="31" fillId="0" borderId="20" xfId="0" applyFont="true" applyBorder="true" applyAlignment="true" applyProtection="true">
      <alignment horizontal="general" vertical="center" textRotation="0" wrapText="false" indent="0" shrinkToFit="false"/>
      <protection locked="true" hidden="false"/>
    </xf>
    <xf numFmtId="164" fontId="31" fillId="0" borderId="20" xfId="0" applyFont="true" applyBorder="true" applyAlignment="true" applyProtection="true">
      <alignment horizontal="general" vertical="center" textRotation="0" wrapText="false" indent="0" shrinkToFit="false"/>
      <protection locked="false" hidden="false"/>
    </xf>
    <xf numFmtId="166" fontId="31" fillId="0" borderId="20" xfId="0" applyFont="true" applyBorder="true" applyAlignment="true" applyProtection="true">
      <alignment horizontal="general" vertical="center" textRotation="0" wrapText="false" indent="0" shrinkToFit="false"/>
      <protection locked="true" hidden="false"/>
    </xf>
    <xf numFmtId="164" fontId="31" fillId="0" borderId="3" xfId="0" applyFont="true" applyBorder="true" applyAlignment="true" applyProtection="false">
      <alignment horizontal="general" vertical="center" textRotation="0" wrapText="false" indent="0" shrinkToFit="false"/>
      <protection locked="true" hidden="false"/>
    </xf>
    <xf numFmtId="164" fontId="26" fillId="0" borderId="0" xfId="0" applyFont="true" applyBorder="false" applyAlignment="true" applyProtection="false">
      <alignment horizontal="general" vertical="center" textRotation="0" wrapText="false" indent="0" shrinkToFit="false"/>
      <protection locked="true" hidden="false"/>
    </xf>
    <xf numFmtId="164" fontId="26" fillId="0" borderId="3" xfId="0" applyFont="true" applyBorder="true" applyAlignment="true" applyProtection="true">
      <alignment horizontal="general" vertical="center" textRotation="0" wrapText="false" indent="0" shrinkToFit="false"/>
      <protection locked="true" hidden="false"/>
    </xf>
    <xf numFmtId="164" fontId="26" fillId="0" borderId="20" xfId="0" applyFont="true" applyBorder="true" applyAlignment="true" applyProtection="true">
      <alignment horizontal="left" vertical="center" textRotation="0" wrapText="false" indent="0" shrinkToFit="false"/>
      <protection locked="true" hidden="false"/>
    </xf>
    <xf numFmtId="164" fontId="26" fillId="0" borderId="20" xfId="0" applyFont="true" applyBorder="true" applyAlignment="true" applyProtection="true">
      <alignment horizontal="general" vertical="center" textRotation="0" wrapText="false" indent="0" shrinkToFit="false"/>
      <protection locked="true" hidden="false"/>
    </xf>
    <xf numFmtId="164" fontId="26" fillId="0" borderId="20" xfId="0" applyFont="true" applyBorder="true" applyAlignment="true" applyProtection="true">
      <alignment horizontal="general" vertical="center" textRotation="0" wrapText="false" indent="0" shrinkToFit="false"/>
      <protection locked="false" hidden="false"/>
    </xf>
    <xf numFmtId="166" fontId="26" fillId="0" borderId="20" xfId="0" applyFont="true" applyBorder="true" applyAlignment="true" applyProtection="true">
      <alignment horizontal="general" vertical="center" textRotation="0" wrapText="false" indent="0" shrinkToFit="false"/>
      <protection locked="true" hidden="false"/>
    </xf>
    <xf numFmtId="164" fontId="26" fillId="0" borderId="3" xfId="0" applyFont="true" applyBorder="true" applyAlignment="true" applyProtection="false">
      <alignment horizontal="general" vertical="center" textRotation="0" wrapText="false" indent="0" shrinkToFit="false"/>
      <protection locked="true" hidden="false"/>
    </xf>
    <xf numFmtId="164" fontId="0" fillId="0" borderId="0" xfId="0" applyFont="true" applyBorder="false" applyAlignment="true" applyProtection="false">
      <alignment horizontal="center" vertical="center" textRotation="0" wrapText="true" indent="0" shrinkToFit="false"/>
      <protection locked="true" hidden="false"/>
    </xf>
    <xf numFmtId="164" fontId="0" fillId="0" borderId="3" xfId="0" applyFont="true" applyBorder="true" applyAlignment="true" applyProtection="true">
      <alignment horizontal="center" vertical="center" textRotation="0" wrapText="true" indent="0" shrinkToFit="false"/>
      <protection locked="true" hidden="false"/>
    </xf>
    <xf numFmtId="164" fontId="16" fillId="4" borderId="15" xfId="0" applyFont="true" applyBorder="true" applyAlignment="true" applyProtection="true">
      <alignment horizontal="center" vertical="center" textRotation="0" wrapText="true" indent="0" shrinkToFit="false"/>
      <protection locked="true" hidden="false"/>
    </xf>
    <xf numFmtId="164" fontId="16" fillId="4" borderId="16" xfId="0" applyFont="true" applyBorder="true" applyAlignment="true" applyProtection="true">
      <alignment horizontal="center" vertical="center" textRotation="0" wrapText="true" indent="0" shrinkToFit="false"/>
      <protection locked="true" hidden="false"/>
    </xf>
    <xf numFmtId="164" fontId="16" fillId="4" borderId="16" xfId="0" applyFont="true" applyBorder="true" applyAlignment="true" applyProtection="true">
      <alignment horizontal="center" vertical="center" textRotation="0" wrapText="true" indent="0" shrinkToFit="false"/>
      <protection locked="false" hidden="false"/>
    </xf>
    <xf numFmtId="164" fontId="16" fillId="4" borderId="17" xfId="0" applyFont="true" applyBorder="true" applyAlignment="true" applyProtection="true">
      <alignment horizontal="center" vertical="center" textRotation="0" wrapText="true" indent="0" shrinkToFit="false"/>
      <protection locked="true" hidden="false"/>
    </xf>
    <xf numFmtId="164" fontId="0" fillId="0" borderId="3" xfId="0" applyFont="true" applyBorder="true" applyAlignment="true" applyProtection="false">
      <alignment horizontal="center" vertical="center" textRotation="0" wrapText="true" indent="0" shrinkToFit="false"/>
      <protection locked="true" hidden="false"/>
    </xf>
    <xf numFmtId="166" fontId="18" fillId="0" borderId="0" xfId="0" applyFont="true" applyBorder="false" applyAlignment="true" applyProtection="true">
      <alignment horizontal="general" vertical="bottom" textRotation="0" wrapText="false" indent="0" shrinkToFit="false"/>
      <protection locked="true" hidden="false"/>
    </xf>
    <xf numFmtId="169" fontId="32" fillId="0" borderId="12" xfId="0" applyFont="true" applyBorder="true" applyAlignment="true" applyProtection="true">
      <alignment horizontal="general" vertical="bottom" textRotation="0" wrapText="false" indent="0" shrinkToFit="false"/>
      <protection locked="true" hidden="false"/>
    </xf>
    <xf numFmtId="169" fontId="32" fillId="0" borderId="13" xfId="0" applyFont="true" applyBorder="true" applyAlignment="true" applyProtection="true">
      <alignment horizontal="general" vertical="bottom" textRotation="0" wrapText="false" indent="0" shrinkToFit="false"/>
      <protection locked="true" hidden="false"/>
    </xf>
    <xf numFmtId="166" fontId="33" fillId="0" borderId="0" xfId="0" applyFont="true" applyBorder="false" applyAlignment="true" applyProtection="false">
      <alignment horizontal="general" vertical="center" textRotation="0" wrapText="false" indent="0" shrinkToFit="false"/>
      <protection locked="true" hidden="false"/>
    </xf>
    <xf numFmtId="164" fontId="34" fillId="0" borderId="0" xfId="0" applyFont="true" applyBorder="false" applyAlignment="true" applyProtection="false">
      <alignment horizontal="general" vertical="bottom" textRotation="0" wrapText="false" indent="0" shrinkToFit="false"/>
      <protection locked="true" hidden="false"/>
    </xf>
    <xf numFmtId="164" fontId="34" fillId="0" borderId="3" xfId="0" applyFont="true" applyBorder="true" applyAlignment="true" applyProtection="true">
      <alignment horizontal="general" vertical="bottom" textRotation="0" wrapText="false" indent="0" shrinkToFit="false"/>
      <protection locked="true" hidden="false"/>
    </xf>
    <xf numFmtId="164" fontId="34" fillId="0" borderId="0" xfId="0" applyFont="true" applyBorder="false" applyAlignment="true" applyProtection="true">
      <alignment horizontal="general" vertical="bottom" textRotation="0" wrapText="false" indent="0" shrinkToFit="false"/>
      <protection locked="true" hidden="false"/>
    </xf>
    <xf numFmtId="164" fontId="34" fillId="0" borderId="0" xfId="0" applyFont="true" applyBorder="false" applyAlignment="true" applyProtection="true">
      <alignment horizontal="left" vertical="bottom" textRotation="0" wrapText="false" indent="0" shrinkToFit="false"/>
      <protection locked="true" hidden="false"/>
    </xf>
    <xf numFmtId="164" fontId="31" fillId="0" borderId="0" xfId="0" applyFont="true" applyBorder="false" applyAlignment="true" applyProtection="true">
      <alignment horizontal="left" vertical="bottom" textRotation="0" wrapText="false" indent="0" shrinkToFit="false"/>
      <protection locked="true" hidden="false"/>
    </xf>
    <xf numFmtId="164" fontId="34" fillId="0" borderId="0" xfId="0" applyFont="true" applyBorder="false" applyAlignment="true" applyProtection="true">
      <alignment horizontal="general" vertical="bottom" textRotation="0" wrapText="false" indent="0" shrinkToFit="false"/>
      <protection locked="false" hidden="false"/>
    </xf>
    <xf numFmtId="166" fontId="31" fillId="0" borderId="0" xfId="0" applyFont="true" applyBorder="false" applyAlignment="true" applyProtection="true">
      <alignment horizontal="general" vertical="bottom" textRotation="0" wrapText="false" indent="0" shrinkToFit="false"/>
      <protection locked="true" hidden="false"/>
    </xf>
    <xf numFmtId="164" fontId="34" fillId="0" borderId="3" xfId="0" applyFont="true" applyBorder="true" applyAlignment="true" applyProtection="false">
      <alignment horizontal="general" vertical="bottom" textRotation="0" wrapText="false" indent="0" shrinkToFit="false"/>
      <protection locked="true" hidden="false"/>
    </xf>
    <xf numFmtId="164" fontId="34" fillId="0" borderId="18" xfId="0" applyFont="true" applyBorder="true" applyAlignment="true" applyProtection="true">
      <alignment horizontal="general" vertical="bottom" textRotation="0" wrapText="false" indent="0" shrinkToFit="false"/>
      <protection locked="true" hidden="false"/>
    </xf>
    <xf numFmtId="164" fontId="34" fillId="0" borderId="0" xfId="0" applyFont="true" applyBorder="true" applyAlignment="true" applyProtection="true">
      <alignment horizontal="general" vertical="bottom" textRotation="0" wrapText="false" indent="0" shrinkToFit="false"/>
      <protection locked="true" hidden="false"/>
    </xf>
    <xf numFmtId="169" fontId="34" fillId="0" borderId="0" xfId="0" applyFont="true" applyBorder="true" applyAlignment="true" applyProtection="true">
      <alignment horizontal="general" vertical="bottom" textRotation="0" wrapText="false" indent="0" shrinkToFit="false"/>
      <protection locked="true" hidden="false"/>
    </xf>
    <xf numFmtId="169" fontId="34" fillId="0" borderId="14" xfId="0" applyFont="true" applyBorder="true" applyAlignment="true" applyProtection="true">
      <alignment horizontal="general" vertical="bottom" textRotation="0" wrapText="false" indent="0" shrinkToFit="false"/>
      <protection locked="true" hidden="false"/>
    </xf>
    <xf numFmtId="164" fontId="34" fillId="0" borderId="0" xfId="0" applyFont="true" applyBorder="false" applyAlignment="true" applyProtection="false">
      <alignment horizontal="left" vertical="bottom" textRotation="0" wrapText="false" indent="0" shrinkToFit="false"/>
      <protection locked="true" hidden="false"/>
    </xf>
    <xf numFmtId="164" fontId="34" fillId="0" borderId="0" xfId="0" applyFont="true" applyBorder="false" applyAlignment="true" applyProtection="false">
      <alignment horizontal="center" vertical="bottom" textRotation="0" wrapText="false" indent="0" shrinkToFit="false"/>
      <protection locked="true" hidden="false"/>
    </xf>
    <xf numFmtId="166" fontId="34" fillId="0" borderId="0" xfId="0" applyFont="true" applyBorder="false" applyAlignment="true" applyProtection="false">
      <alignment horizontal="general" vertical="center" textRotation="0" wrapText="false" indent="0" shrinkToFit="false"/>
      <protection locked="true" hidden="false"/>
    </xf>
    <xf numFmtId="164" fontId="26" fillId="0" borderId="0" xfId="0" applyFont="true" applyBorder="false" applyAlignment="true" applyProtection="true">
      <alignment horizontal="left" vertical="bottom" textRotation="0" wrapText="false" indent="0" shrinkToFit="false"/>
      <protection locked="true" hidden="false"/>
    </xf>
    <xf numFmtId="166" fontId="26" fillId="0" borderId="0" xfId="0" applyFont="true" applyBorder="false" applyAlignment="true" applyProtection="true">
      <alignment horizontal="general" vertical="bottom" textRotation="0" wrapText="false" indent="0" shrinkToFit="false"/>
      <protection locked="true" hidden="false"/>
    </xf>
    <xf numFmtId="164" fontId="16" fillId="0" borderId="22" xfId="0" applyFont="true" applyBorder="true" applyAlignment="true" applyProtection="true">
      <alignment horizontal="center" vertical="center" textRotation="0" wrapText="false" indent="0" shrinkToFit="false"/>
      <protection locked="true" hidden="false"/>
    </xf>
    <xf numFmtId="165" fontId="16" fillId="0" borderId="22" xfId="0" applyFont="true" applyBorder="true" applyAlignment="true" applyProtection="true">
      <alignment horizontal="left" vertical="center" textRotation="0" wrapText="true" indent="0" shrinkToFit="false"/>
      <protection locked="true" hidden="false"/>
    </xf>
    <xf numFmtId="164" fontId="16" fillId="0" borderId="22" xfId="0" applyFont="true" applyBorder="true" applyAlignment="true" applyProtection="true">
      <alignment horizontal="left" vertical="center" textRotation="0" wrapText="true" indent="0" shrinkToFit="false"/>
      <protection locked="true" hidden="false"/>
    </xf>
    <xf numFmtId="164" fontId="16" fillId="0" borderId="22" xfId="0" applyFont="true" applyBorder="true" applyAlignment="true" applyProtection="true">
      <alignment horizontal="center" vertical="center" textRotation="0" wrapText="true" indent="0" shrinkToFit="false"/>
      <protection locked="true" hidden="false"/>
    </xf>
    <xf numFmtId="170" fontId="16" fillId="0" borderId="22" xfId="0" applyFont="true" applyBorder="true" applyAlignment="true" applyProtection="true">
      <alignment horizontal="general" vertical="center" textRotation="0" wrapText="false" indent="0" shrinkToFit="false"/>
      <protection locked="true" hidden="false"/>
    </xf>
    <xf numFmtId="166" fontId="16" fillId="2" borderId="22" xfId="0" applyFont="true" applyBorder="true" applyAlignment="true" applyProtection="true">
      <alignment horizontal="general" vertical="center" textRotation="0" wrapText="false" indent="0" shrinkToFit="false"/>
      <protection locked="false" hidden="false"/>
    </xf>
    <xf numFmtId="166" fontId="16" fillId="0" borderId="22" xfId="0" applyFont="true" applyBorder="true" applyAlignment="true" applyProtection="true">
      <alignment horizontal="general" vertical="center" textRotation="0" wrapText="false" indent="0" shrinkToFit="false"/>
      <protection locked="true" hidden="false"/>
    </xf>
    <xf numFmtId="164" fontId="17" fillId="2" borderId="18" xfId="0" applyFont="true" applyBorder="true" applyAlignment="true" applyProtection="true">
      <alignment horizontal="left" vertical="center" textRotation="0" wrapText="false" indent="0" shrinkToFit="false"/>
      <protection locked="false" hidden="false"/>
    </xf>
    <xf numFmtId="164" fontId="17" fillId="0" borderId="0" xfId="0" applyFont="true" applyBorder="true" applyAlignment="true" applyProtection="true">
      <alignment horizontal="center" vertical="center" textRotation="0" wrapText="false" indent="0" shrinkToFit="false"/>
      <protection locked="true" hidden="false"/>
    </xf>
    <xf numFmtId="169" fontId="17" fillId="0" borderId="0" xfId="0" applyFont="true" applyBorder="true" applyAlignment="true" applyProtection="true">
      <alignment horizontal="general" vertical="center" textRotation="0" wrapText="false" indent="0" shrinkToFit="false"/>
      <protection locked="true" hidden="false"/>
    </xf>
    <xf numFmtId="169" fontId="17" fillId="0" borderId="14" xfId="0" applyFont="true" applyBorder="true" applyAlignment="true" applyProtection="true">
      <alignment horizontal="general" vertical="center" textRotation="0" wrapText="false" indent="0" shrinkToFit="false"/>
      <protection locked="true" hidden="false"/>
    </xf>
    <xf numFmtId="164" fontId="16" fillId="0" borderId="0" xfId="0" applyFont="true" applyBorder="false" applyAlignment="true" applyProtection="false">
      <alignment horizontal="left" vertical="center" textRotation="0" wrapText="false" indent="0" shrinkToFit="false"/>
      <protection locked="true" hidden="false"/>
    </xf>
    <xf numFmtId="166" fontId="0" fillId="0" borderId="0" xfId="0" applyFont="true" applyBorder="false" applyAlignment="true" applyProtection="false">
      <alignment horizontal="general" vertical="center" textRotation="0" wrapText="false" indent="0" shrinkToFit="false"/>
      <protection locked="true" hidden="false"/>
    </xf>
    <xf numFmtId="164" fontId="35" fillId="0" borderId="0" xfId="0" applyFont="true" applyBorder="false" applyAlignment="true" applyProtection="false">
      <alignment horizontal="general" vertical="center" textRotation="0" wrapText="false" indent="0" shrinkToFit="false"/>
      <protection locked="true" hidden="false"/>
    </xf>
    <xf numFmtId="164" fontId="35" fillId="0" borderId="3" xfId="0" applyFont="true" applyBorder="true" applyAlignment="true" applyProtection="true">
      <alignment horizontal="general" vertical="center" textRotation="0" wrapText="false" indent="0" shrinkToFit="false"/>
      <protection locked="true" hidden="false"/>
    </xf>
    <xf numFmtId="164" fontId="35" fillId="0" borderId="0" xfId="0" applyFont="true" applyBorder="false" applyAlignment="true" applyProtection="true">
      <alignment horizontal="general" vertical="center" textRotation="0" wrapText="false" indent="0" shrinkToFit="false"/>
      <protection locked="true" hidden="false"/>
    </xf>
    <xf numFmtId="164" fontId="36" fillId="0" borderId="0" xfId="0" applyFont="true" applyBorder="false" applyAlignment="true" applyProtection="true">
      <alignment horizontal="left" vertical="center" textRotation="0" wrapText="false" indent="0" shrinkToFit="false"/>
      <protection locked="true" hidden="false"/>
    </xf>
    <xf numFmtId="164" fontId="35" fillId="0" borderId="0" xfId="0" applyFont="true" applyBorder="false" applyAlignment="true" applyProtection="true">
      <alignment horizontal="left" vertical="center" textRotation="0" wrapText="false" indent="0" shrinkToFit="false"/>
      <protection locked="true" hidden="false"/>
    </xf>
    <xf numFmtId="164" fontId="35" fillId="0" borderId="0" xfId="0" applyFont="true" applyBorder="false" applyAlignment="true" applyProtection="true">
      <alignment horizontal="left" vertical="center" textRotation="0" wrapText="true" indent="0" shrinkToFit="false"/>
      <protection locked="true" hidden="false"/>
    </xf>
    <xf numFmtId="170" fontId="35" fillId="0" borderId="0" xfId="0" applyFont="true" applyBorder="false" applyAlignment="true" applyProtection="true">
      <alignment horizontal="general" vertical="center" textRotation="0" wrapText="false" indent="0" shrinkToFit="false"/>
      <protection locked="true" hidden="false"/>
    </xf>
    <xf numFmtId="164" fontId="35" fillId="0" borderId="0" xfId="0" applyFont="true" applyBorder="false" applyAlignment="true" applyProtection="true">
      <alignment horizontal="general" vertical="center" textRotation="0" wrapText="false" indent="0" shrinkToFit="false"/>
      <protection locked="false" hidden="false"/>
    </xf>
    <xf numFmtId="164" fontId="35" fillId="0" borderId="3" xfId="0" applyFont="true" applyBorder="true" applyAlignment="true" applyProtection="false">
      <alignment horizontal="general" vertical="center" textRotation="0" wrapText="false" indent="0" shrinkToFit="false"/>
      <protection locked="true" hidden="false"/>
    </xf>
    <xf numFmtId="164" fontId="35" fillId="0" borderId="18" xfId="0" applyFont="true" applyBorder="true" applyAlignment="true" applyProtection="true">
      <alignment horizontal="general" vertical="center" textRotation="0" wrapText="false" indent="0" shrinkToFit="false"/>
      <protection locked="true" hidden="false"/>
    </xf>
    <xf numFmtId="164" fontId="35" fillId="0" borderId="0" xfId="0" applyFont="true" applyBorder="true" applyAlignment="true" applyProtection="true">
      <alignment horizontal="general" vertical="center" textRotation="0" wrapText="false" indent="0" shrinkToFit="false"/>
      <protection locked="true" hidden="false"/>
    </xf>
    <xf numFmtId="164" fontId="35" fillId="0" borderId="14" xfId="0" applyFont="true" applyBorder="true" applyAlignment="true" applyProtection="true">
      <alignment horizontal="general" vertical="center" textRotation="0" wrapText="false" indent="0" shrinkToFit="false"/>
      <protection locked="true" hidden="false"/>
    </xf>
    <xf numFmtId="164" fontId="35" fillId="0" borderId="0" xfId="0" applyFont="true" applyBorder="false" applyAlignment="true" applyProtection="false">
      <alignment horizontal="left" vertical="center" textRotation="0" wrapText="false" indent="0" shrinkToFit="false"/>
      <protection locked="true" hidden="false"/>
    </xf>
    <xf numFmtId="164" fontId="37" fillId="0" borderId="0" xfId="0" applyFont="true" applyBorder="false" applyAlignment="true" applyProtection="false">
      <alignment horizontal="general" vertical="center" textRotation="0" wrapText="false" indent="0" shrinkToFit="false"/>
      <protection locked="true" hidden="false"/>
    </xf>
    <xf numFmtId="164" fontId="37" fillId="0" borderId="3" xfId="0" applyFont="true" applyBorder="true" applyAlignment="true" applyProtection="true">
      <alignment horizontal="general" vertical="center" textRotation="0" wrapText="false" indent="0" shrinkToFit="false"/>
      <protection locked="true" hidden="false"/>
    </xf>
    <xf numFmtId="164" fontId="37" fillId="0" borderId="0" xfId="0" applyFont="true" applyBorder="false" applyAlignment="true" applyProtection="true">
      <alignment horizontal="general" vertical="center" textRotation="0" wrapText="false" indent="0" shrinkToFit="false"/>
      <protection locked="true" hidden="false"/>
    </xf>
    <xf numFmtId="164" fontId="37" fillId="0" borderId="0" xfId="0" applyFont="true" applyBorder="false" applyAlignment="true" applyProtection="true">
      <alignment horizontal="left" vertical="center" textRotation="0" wrapText="false" indent="0" shrinkToFit="false"/>
      <protection locked="true" hidden="false"/>
    </xf>
    <xf numFmtId="164" fontId="37" fillId="0" borderId="0" xfId="0" applyFont="true" applyBorder="false" applyAlignment="true" applyProtection="true">
      <alignment horizontal="left" vertical="center" textRotation="0" wrapText="true" indent="0" shrinkToFit="false"/>
      <protection locked="true" hidden="false"/>
    </xf>
    <xf numFmtId="170" fontId="37" fillId="0" borderId="0" xfId="0" applyFont="true" applyBorder="false" applyAlignment="true" applyProtection="true">
      <alignment horizontal="general" vertical="center" textRotation="0" wrapText="false" indent="0" shrinkToFit="false"/>
      <protection locked="true" hidden="false"/>
    </xf>
    <xf numFmtId="164" fontId="37" fillId="0" borderId="0" xfId="0" applyFont="true" applyBorder="false" applyAlignment="true" applyProtection="true">
      <alignment horizontal="general" vertical="center" textRotation="0" wrapText="false" indent="0" shrinkToFit="false"/>
      <protection locked="false" hidden="false"/>
    </xf>
    <xf numFmtId="164" fontId="37" fillId="0" borderId="3" xfId="0" applyFont="true" applyBorder="true" applyAlignment="true" applyProtection="false">
      <alignment horizontal="general" vertical="center" textRotation="0" wrapText="false" indent="0" shrinkToFit="false"/>
      <protection locked="true" hidden="false"/>
    </xf>
    <xf numFmtId="164" fontId="37" fillId="0" borderId="18" xfId="0" applyFont="true" applyBorder="true" applyAlignment="true" applyProtection="true">
      <alignment horizontal="general" vertical="center" textRotation="0" wrapText="false" indent="0" shrinkToFit="false"/>
      <protection locked="true" hidden="false"/>
    </xf>
    <xf numFmtId="164" fontId="37" fillId="0" borderId="0" xfId="0" applyFont="true" applyBorder="true" applyAlignment="true" applyProtection="true">
      <alignment horizontal="general" vertical="center" textRotation="0" wrapText="false" indent="0" shrinkToFit="false"/>
      <protection locked="true" hidden="false"/>
    </xf>
    <xf numFmtId="164" fontId="37" fillId="0" borderId="14" xfId="0" applyFont="true" applyBorder="true" applyAlignment="true" applyProtection="true">
      <alignment horizontal="general" vertical="center" textRotation="0" wrapText="false" indent="0" shrinkToFit="false"/>
      <protection locked="true" hidden="false"/>
    </xf>
    <xf numFmtId="164" fontId="37" fillId="0" borderId="0" xfId="0" applyFont="true" applyBorder="false" applyAlignment="true" applyProtection="false">
      <alignment horizontal="left" vertical="center" textRotation="0" wrapText="false" indent="0" shrinkToFit="false"/>
      <protection locked="true" hidden="false"/>
    </xf>
    <xf numFmtId="164" fontId="38" fillId="0" borderId="22" xfId="0" applyFont="true" applyBorder="true" applyAlignment="true" applyProtection="true">
      <alignment horizontal="center" vertical="center" textRotation="0" wrapText="false" indent="0" shrinkToFit="false"/>
      <protection locked="true" hidden="false"/>
    </xf>
    <xf numFmtId="165" fontId="38" fillId="0" borderId="22" xfId="0" applyFont="true" applyBorder="true" applyAlignment="true" applyProtection="true">
      <alignment horizontal="left" vertical="center" textRotation="0" wrapText="true" indent="0" shrinkToFit="false"/>
      <protection locked="true" hidden="false"/>
    </xf>
    <xf numFmtId="164" fontId="38" fillId="0" borderId="22" xfId="0" applyFont="true" applyBorder="true" applyAlignment="true" applyProtection="true">
      <alignment horizontal="left" vertical="center" textRotation="0" wrapText="true" indent="0" shrinkToFit="false"/>
      <protection locked="true" hidden="false"/>
    </xf>
    <xf numFmtId="164" fontId="38" fillId="0" borderId="22" xfId="0" applyFont="true" applyBorder="true" applyAlignment="true" applyProtection="true">
      <alignment horizontal="center" vertical="center" textRotation="0" wrapText="true" indent="0" shrinkToFit="false"/>
      <protection locked="true" hidden="false"/>
    </xf>
    <xf numFmtId="170" fontId="38" fillId="0" borderId="22" xfId="0" applyFont="true" applyBorder="true" applyAlignment="true" applyProtection="true">
      <alignment horizontal="general" vertical="center" textRotation="0" wrapText="false" indent="0" shrinkToFit="false"/>
      <protection locked="true" hidden="false"/>
    </xf>
    <xf numFmtId="166" fontId="38" fillId="2" borderId="22" xfId="0" applyFont="true" applyBorder="true" applyAlignment="true" applyProtection="true">
      <alignment horizontal="general" vertical="center" textRotation="0" wrapText="false" indent="0" shrinkToFit="false"/>
      <protection locked="false" hidden="false"/>
    </xf>
    <xf numFmtId="166" fontId="38" fillId="0" borderId="22" xfId="0" applyFont="true" applyBorder="true" applyAlignment="true" applyProtection="true">
      <alignment horizontal="general" vertical="center" textRotation="0" wrapText="false" indent="0" shrinkToFit="false"/>
      <protection locked="true" hidden="false"/>
    </xf>
    <xf numFmtId="164" fontId="39" fillId="0" borderId="3" xfId="0" applyFont="true" applyBorder="true" applyAlignment="true" applyProtection="false">
      <alignment horizontal="general" vertical="center" textRotation="0" wrapText="false" indent="0" shrinkToFit="false"/>
      <protection locked="true" hidden="false"/>
    </xf>
    <xf numFmtId="164" fontId="38" fillId="2" borderId="18" xfId="0" applyFont="true" applyBorder="true" applyAlignment="true" applyProtection="true">
      <alignment horizontal="left" vertical="center" textRotation="0" wrapText="false" indent="0" shrinkToFit="false"/>
      <protection locked="false" hidden="false"/>
    </xf>
    <xf numFmtId="164" fontId="38" fillId="0" borderId="0" xfId="0" applyFont="true" applyBorder="true" applyAlignment="true" applyProtection="true">
      <alignment horizontal="center" vertical="center" textRotation="0" wrapText="false" indent="0" shrinkToFit="false"/>
      <protection locked="true" hidden="false"/>
    </xf>
    <xf numFmtId="164" fontId="40" fillId="0" borderId="0" xfId="0" applyFont="true" applyBorder="false" applyAlignment="true" applyProtection="true">
      <alignment horizontal="general" vertical="center" textRotation="0" wrapText="true" indent="0" shrinkToFit="false"/>
      <protection locked="true" hidden="false"/>
    </xf>
    <xf numFmtId="164" fontId="0" fillId="0" borderId="18" xfId="0" applyFont="true" applyBorder="true" applyAlignment="true" applyProtection="true">
      <alignment horizontal="general" vertical="center" textRotation="0" wrapText="false" indent="0" shrinkToFit="false"/>
      <protection locked="true" hidden="false"/>
    </xf>
    <xf numFmtId="164" fontId="0" fillId="0" borderId="19" xfId="0" applyFont="true" applyBorder="true" applyAlignment="true" applyProtection="true">
      <alignment horizontal="general" vertical="center" textRotation="0" wrapText="false" indent="0" shrinkToFit="false"/>
      <protection locked="true" hidden="false"/>
    </xf>
    <xf numFmtId="164" fontId="0" fillId="0" borderId="20" xfId="0" applyFont="true" applyBorder="true" applyAlignment="true" applyProtection="true">
      <alignment horizontal="general" vertical="center" textRotation="0" wrapText="false" indent="0" shrinkToFit="false"/>
      <protection locked="true" hidden="false"/>
    </xf>
    <xf numFmtId="164" fontId="0" fillId="0" borderId="21" xfId="0" applyFont="true" applyBorder="true" applyAlignment="true" applyProtection="true">
      <alignment horizontal="general" vertical="center" textRotation="0" wrapText="false" indent="0" shrinkToFit="false"/>
      <protection locked="true" hidden="false"/>
    </xf>
    <xf numFmtId="164" fontId="0" fillId="0" borderId="0" xfId="0" applyFont="false" applyBorder="false" applyAlignment="true" applyProtection="false">
      <alignment horizontal="general" vertical="bottom" textRotation="0" wrapText="false" indent="0" shrinkToFit="false"/>
      <protection locked="true" hidden="false"/>
    </xf>
    <xf numFmtId="164" fontId="41" fillId="0" borderId="1" xfId="0" applyFont="true" applyBorder="true" applyAlignment="true" applyProtection="false">
      <alignment horizontal="general" vertical="center" textRotation="0" wrapText="true" indent="0" shrinkToFit="false"/>
      <protection locked="true" hidden="false"/>
    </xf>
    <xf numFmtId="164" fontId="41" fillId="0" borderId="2" xfId="0" applyFont="true" applyBorder="true" applyAlignment="true" applyProtection="false">
      <alignment horizontal="general" vertical="center" textRotation="0" wrapText="true" indent="0" shrinkToFit="false"/>
      <protection locked="true" hidden="false"/>
    </xf>
    <xf numFmtId="164" fontId="41" fillId="0" borderId="23" xfId="0" applyFont="true" applyBorder="true" applyAlignment="true" applyProtection="false">
      <alignment horizontal="general" vertical="center" textRotation="0" wrapText="true" indent="0" shrinkToFit="false"/>
      <protection locked="true" hidden="false"/>
    </xf>
    <xf numFmtId="164" fontId="0" fillId="0" borderId="0" xfId="0" applyFont="false" applyBorder="false" applyAlignment="true" applyProtection="false">
      <alignment horizontal="center" vertical="center" textRotation="0" wrapText="false" indent="0" shrinkToFit="false"/>
      <protection locked="true" hidden="false"/>
    </xf>
    <xf numFmtId="164" fontId="41" fillId="0" borderId="3" xfId="0" applyFont="true" applyBorder="true" applyAlignment="true" applyProtection="false">
      <alignment horizontal="center" vertical="center" textRotation="0" wrapText="true" indent="0" shrinkToFit="false"/>
      <protection locked="true" hidden="false"/>
    </xf>
    <xf numFmtId="164" fontId="42" fillId="0" borderId="0" xfId="0" applyFont="true" applyBorder="true" applyAlignment="true" applyProtection="false">
      <alignment horizontal="center" vertical="center" textRotation="0" wrapText="true" indent="0" shrinkToFit="false"/>
      <protection locked="true" hidden="false"/>
    </xf>
    <xf numFmtId="164" fontId="41" fillId="0" borderId="24" xfId="0" applyFont="true" applyBorder="true" applyAlignment="true" applyProtection="false">
      <alignment horizontal="center" vertical="center" textRotation="0" wrapText="true" indent="0" shrinkToFit="false"/>
      <protection locked="true" hidden="false"/>
    </xf>
    <xf numFmtId="164" fontId="41" fillId="0" borderId="3" xfId="0" applyFont="true" applyBorder="true" applyAlignment="true" applyProtection="false">
      <alignment horizontal="general" vertical="center" textRotation="0" wrapText="true" indent="0" shrinkToFit="false"/>
      <protection locked="true" hidden="false"/>
    </xf>
    <xf numFmtId="164" fontId="43" fillId="0" borderId="10" xfId="0" applyFont="true" applyBorder="true" applyAlignment="true" applyProtection="false">
      <alignment horizontal="left" vertical="bottom" textRotation="0" wrapText="true" indent="0" shrinkToFit="false"/>
      <protection locked="true" hidden="false"/>
    </xf>
    <xf numFmtId="164" fontId="41" fillId="0" borderId="24" xfId="0" applyFont="true" applyBorder="true" applyAlignment="true" applyProtection="false">
      <alignment horizontal="general" vertical="center" textRotation="0" wrapText="true" indent="0" shrinkToFit="false"/>
      <protection locked="true" hidden="false"/>
    </xf>
    <xf numFmtId="164" fontId="43" fillId="0" borderId="0" xfId="0" applyFont="true" applyBorder="true" applyAlignment="true" applyProtection="false">
      <alignment horizontal="left" vertical="center" textRotation="0" wrapText="true" indent="0" shrinkToFit="false"/>
      <protection locked="true" hidden="false"/>
    </xf>
    <xf numFmtId="164" fontId="44" fillId="0" borderId="0" xfId="0" applyFont="true" applyBorder="true" applyAlignment="true" applyProtection="false">
      <alignment horizontal="left" vertical="center" textRotation="0" wrapText="true" indent="0" shrinkToFit="false"/>
      <protection locked="true" hidden="false"/>
    </xf>
    <xf numFmtId="164" fontId="44" fillId="0" borderId="3" xfId="0" applyFont="true" applyBorder="true" applyAlignment="true" applyProtection="false">
      <alignment horizontal="general" vertical="center" textRotation="0" wrapText="true" indent="0" shrinkToFit="false"/>
      <protection locked="true" hidden="false"/>
    </xf>
    <xf numFmtId="164" fontId="45" fillId="0" borderId="0" xfId="0" applyFont="true" applyBorder="true" applyAlignment="true" applyProtection="false">
      <alignment horizontal="left" vertical="center" textRotation="0" wrapText="true" indent="0" shrinkToFit="false"/>
      <protection locked="true" hidden="false"/>
    </xf>
    <xf numFmtId="164" fontId="44" fillId="0" borderId="0" xfId="0" applyFont="true" applyBorder="true" applyAlignment="true" applyProtection="false">
      <alignment horizontal="general" vertical="center" textRotation="0" wrapText="true" indent="0" shrinkToFit="false"/>
      <protection locked="true" hidden="false"/>
    </xf>
    <xf numFmtId="164" fontId="44" fillId="0" borderId="0" xfId="0" applyFont="true" applyBorder="true" applyAlignment="true" applyProtection="false">
      <alignment horizontal="left" vertical="center" textRotation="0" wrapText="false" indent="0" shrinkToFit="false"/>
      <protection locked="true" hidden="false"/>
    </xf>
    <xf numFmtId="164" fontId="44" fillId="0" borderId="0" xfId="0" applyFont="true" applyBorder="true" applyAlignment="true" applyProtection="false">
      <alignment horizontal="general" vertical="center" textRotation="0" wrapText="false" indent="0" shrinkToFit="false"/>
      <protection locked="true" hidden="false"/>
    </xf>
    <xf numFmtId="164" fontId="46" fillId="0" borderId="0" xfId="0" applyFont="true" applyBorder="true" applyAlignment="true" applyProtection="false">
      <alignment horizontal="left" vertical="center" textRotation="0" wrapText="true" indent="0" shrinkToFit="false"/>
      <protection locked="true" hidden="false"/>
    </xf>
    <xf numFmtId="165" fontId="44" fillId="0" borderId="0" xfId="0" applyFont="true" applyBorder="true" applyAlignment="true" applyProtection="false">
      <alignment horizontal="left" vertical="center" textRotation="0" wrapText="true" indent="0" shrinkToFit="false"/>
      <protection locked="true" hidden="false"/>
    </xf>
    <xf numFmtId="165" fontId="44" fillId="0" borderId="0" xfId="0" applyFont="true" applyBorder="true" applyAlignment="true" applyProtection="false">
      <alignment horizontal="general" vertical="center" textRotation="0" wrapText="true" indent="0" shrinkToFit="false"/>
      <protection locked="true" hidden="false"/>
    </xf>
    <xf numFmtId="164" fontId="41" fillId="0" borderId="9" xfId="0" applyFont="true" applyBorder="true" applyAlignment="true" applyProtection="false">
      <alignment horizontal="general" vertical="center" textRotation="0" wrapText="true" indent="0" shrinkToFit="false"/>
      <protection locked="true" hidden="false"/>
    </xf>
    <xf numFmtId="164" fontId="47" fillId="0" borderId="10" xfId="0" applyFont="true" applyBorder="true" applyAlignment="true" applyProtection="false">
      <alignment horizontal="general" vertical="center" textRotation="0" wrapText="true" indent="0" shrinkToFit="false"/>
      <protection locked="true" hidden="false"/>
    </xf>
    <xf numFmtId="164" fontId="41" fillId="0" borderId="25" xfId="0" applyFont="true" applyBorder="true" applyAlignment="true" applyProtection="false">
      <alignment horizontal="general" vertical="center" textRotation="0" wrapText="true" indent="0" shrinkToFit="false"/>
      <protection locked="true" hidden="false"/>
    </xf>
    <xf numFmtId="164" fontId="41" fillId="0" borderId="0" xfId="0" applyFont="true" applyBorder="true" applyAlignment="true" applyProtection="false">
      <alignment horizontal="general" vertical="top" textRotation="0" wrapText="false" indent="0" shrinkToFit="false"/>
      <protection locked="true" hidden="false"/>
    </xf>
    <xf numFmtId="164" fontId="41" fillId="0" borderId="0" xfId="0" applyFont="true" applyBorder="false" applyAlignment="true" applyProtection="false">
      <alignment horizontal="general" vertical="top" textRotation="0" wrapText="false" indent="0" shrinkToFit="false"/>
      <protection locked="true" hidden="false"/>
    </xf>
    <xf numFmtId="164" fontId="41" fillId="0" borderId="1" xfId="0" applyFont="true" applyBorder="true" applyAlignment="true" applyProtection="false">
      <alignment horizontal="left" vertical="center" textRotation="0" wrapText="false" indent="0" shrinkToFit="false"/>
      <protection locked="true" hidden="false"/>
    </xf>
    <xf numFmtId="164" fontId="41" fillId="0" borderId="2" xfId="0" applyFont="true" applyBorder="true" applyAlignment="true" applyProtection="false">
      <alignment horizontal="left" vertical="center" textRotation="0" wrapText="false" indent="0" shrinkToFit="false"/>
      <protection locked="true" hidden="false"/>
    </xf>
    <xf numFmtId="164" fontId="41" fillId="0" borderId="23" xfId="0" applyFont="true" applyBorder="true" applyAlignment="true" applyProtection="false">
      <alignment horizontal="left" vertical="center" textRotation="0" wrapText="false" indent="0" shrinkToFit="false"/>
      <protection locked="true" hidden="false"/>
    </xf>
    <xf numFmtId="164" fontId="41" fillId="0" borderId="3" xfId="0" applyFont="true" applyBorder="true" applyAlignment="true" applyProtection="false">
      <alignment horizontal="left" vertical="center" textRotation="0" wrapText="false" indent="0" shrinkToFit="false"/>
      <protection locked="true" hidden="false"/>
    </xf>
    <xf numFmtId="164" fontId="42" fillId="0" borderId="0" xfId="0" applyFont="true" applyBorder="true" applyAlignment="true" applyProtection="false">
      <alignment horizontal="center" vertical="center" textRotation="0" wrapText="false" indent="0" shrinkToFit="false"/>
      <protection locked="true" hidden="false"/>
    </xf>
    <xf numFmtId="164" fontId="41" fillId="0" borderId="24" xfId="0" applyFont="true" applyBorder="true" applyAlignment="true" applyProtection="false">
      <alignment horizontal="left" vertical="center" textRotation="0" wrapText="false" indent="0" shrinkToFit="false"/>
      <protection locked="true" hidden="false"/>
    </xf>
    <xf numFmtId="164" fontId="43" fillId="0" borderId="0" xfId="0" applyFont="true" applyBorder="true" applyAlignment="true" applyProtection="false">
      <alignment horizontal="left" vertical="center" textRotation="0" wrapText="false" indent="0" shrinkToFit="false"/>
      <protection locked="true" hidden="false"/>
    </xf>
    <xf numFmtId="164" fontId="48" fillId="0" borderId="0" xfId="0" applyFont="true" applyBorder="false" applyAlignment="true" applyProtection="false">
      <alignment horizontal="left" vertical="center" textRotation="0" wrapText="false" indent="0" shrinkToFit="false"/>
      <protection locked="true" hidden="false"/>
    </xf>
    <xf numFmtId="164" fontId="43" fillId="0" borderId="10" xfId="0" applyFont="true" applyBorder="true" applyAlignment="true" applyProtection="false">
      <alignment horizontal="left" vertical="center" textRotation="0" wrapText="false" indent="0" shrinkToFit="false"/>
      <protection locked="true" hidden="false"/>
    </xf>
    <xf numFmtId="164" fontId="43" fillId="0" borderId="10" xfId="0" applyFont="true" applyBorder="true" applyAlignment="true" applyProtection="false">
      <alignment horizontal="center" vertical="center" textRotation="0" wrapText="false" indent="0" shrinkToFit="false"/>
      <protection locked="true" hidden="false"/>
    </xf>
    <xf numFmtId="164" fontId="48" fillId="0" borderId="10" xfId="0" applyFont="true" applyBorder="true" applyAlignment="true" applyProtection="false">
      <alignment horizontal="left" vertical="center" textRotation="0" wrapText="false" indent="0" shrinkToFit="false"/>
      <protection locked="true" hidden="false"/>
    </xf>
    <xf numFmtId="164" fontId="46" fillId="0" borderId="0" xfId="0" applyFont="true" applyBorder="true" applyAlignment="true" applyProtection="false">
      <alignment horizontal="left" vertical="center" textRotation="0" wrapText="false" indent="0" shrinkToFit="false"/>
      <protection locked="true" hidden="false"/>
    </xf>
    <xf numFmtId="164" fontId="44" fillId="0" borderId="0" xfId="0" applyFont="true" applyBorder="false" applyAlignment="true" applyProtection="false">
      <alignment horizontal="left" vertical="center" textRotation="0" wrapText="false" indent="0" shrinkToFit="false"/>
      <protection locked="true" hidden="false"/>
    </xf>
    <xf numFmtId="164" fontId="44" fillId="0" borderId="0" xfId="0" applyFont="true" applyBorder="true" applyAlignment="true" applyProtection="false">
      <alignment horizontal="center" vertical="center" textRotation="0" wrapText="false" indent="0" shrinkToFit="false"/>
      <protection locked="true" hidden="false"/>
    </xf>
    <xf numFmtId="164" fontId="44" fillId="0" borderId="3" xfId="0" applyFont="true" applyBorder="true" applyAlignment="true" applyProtection="false">
      <alignment horizontal="left" vertical="center" textRotation="0" wrapText="false" indent="0" shrinkToFit="false"/>
      <protection locked="true" hidden="false"/>
    </xf>
    <xf numFmtId="164" fontId="44" fillId="0" borderId="0" xfId="0" applyFont="true" applyBorder="true" applyAlignment="true" applyProtection="false">
      <alignment horizontal="left" vertical="center" textRotation="0" wrapText="false" indent="0" shrinkToFit="false"/>
      <protection locked="true" hidden="false"/>
    </xf>
    <xf numFmtId="164" fontId="44" fillId="0" borderId="0" xfId="0" applyFont="true" applyBorder="true" applyAlignment="true" applyProtection="false">
      <alignment horizontal="center" vertical="center" textRotation="0" wrapText="false" indent="0" shrinkToFit="false"/>
      <protection locked="true" hidden="false"/>
    </xf>
    <xf numFmtId="164" fontId="41" fillId="0" borderId="9" xfId="0" applyFont="true" applyBorder="true" applyAlignment="true" applyProtection="false">
      <alignment horizontal="left" vertical="center" textRotation="0" wrapText="false" indent="0" shrinkToFit="false"/>
      <protection locked="true" hidden="false"/>
    </xf>
    <xf numFmtId="164" fontId="47" fillId="0" borderId="10" xfId="0" applyFont="true" applyBorder="true" applyAlignment="true" applyProtection="false">
      <alignment horizontal="left" vertical="center" textRotation="0" wrapText="false" indent="0" shrinkToFit="false"/>
      <protection locked="true" hidden="false"/>
    </xf>
    <xf numFmtId="164" fontId="41" fillId="0" borderId="25" xfId="0" applyFont="true" applyBorder="true" applyAlignment="true" applyProtection="false">
      <alignment horizontal="left" vertical="center" textRotation="0" wrapText="false" indent="0" shrinkToFit="false"/>
      <protection locked="true" hidden="false"/>
    </xf>
    <xf numFmtId="164" fontId="41" fillId="0" borderId="0" xfId="0" applyFont="true" applyBorder="true" applyAlignment="true" applyProtection="false">
      <alignment horizontal="left" vertical="center" textRotation="0" wrapText="false" indent="0" shrinkToFit="false"/>
      <protection locked="true" hidden="false"/>
    </xf>
    <xf numFmtId="164" fontId="47" fillId="0" borderId="0" xfId="0" applyFont="true" applyBorder="true" applyAlignment="true" applyProtection="false">
      <alignment horizontal="left" vertical="center" textRotation="0" wrapText="false" indent="0" shrinkToFit="false"/>
      <protection locked="true" hidden="false"/>
    </xf>
    <xf numFmtId="164" fontId="48" fillId="0" borderId="0" xfId="0" applyFont="true" applyBorder="true" applyAlignment="true" applyProtection="false">
      <alignment horizontal="left" vertical="center" textRotation="0" wrapText="false" indent="0" shrinkToFit="false"/>
      <protection locked="true" hidden="false"/>
    </xf>
    <xf numFmtId="164" fontId="44" fillId="0" borderId="10" xfId="0" applyFont="true" applyBorder="true" applyAlignment="true" applyProtection="false">
      <alignment horizontal="left" vertical="center" textRotation="0" wrapText="false" indent="0" shrinkToFit="false"/>
      <protection locked="true" hidden="false"/>
    </xf>
    <xf numFmtId="164" fontId="41" fillId="0" borderId="0" xfId="0" applyFont="true" applyBorder="true" applyAlignment="true" applyProtection="false">
      <alignment horizontal="left" vertical="center" textRotation="0" wrapText="true" indent="0" shrinkToFit="false"/>
      <protection locked="true" hidden="false"/>
    </xf>
    <xf numFmtId="164" fontId="44" fillId="0" borderId="0" xfId="0" applyFont="true" applyBorder="true" applyAlignment="true" applyProtection="false">
      <alignment horizontal="center" vertical="center" textRotation="0" wrapText="true" indent="0" shrinkToFit="false"/>
      <protection locked="true" hidden="false"/>
    </xf>
    <xf numFmtId="164" fontId="41" fillId="0" borderId="1" xfId="0" applyFont="true" applyBorder="true" applyAlignment="true" applyProtection="false">
      <alignment horizontal="left" vertical="center" textRotation="0" wrapText="true" indent="0" shrinkToFit="false"/>
      <protection locked="true" hidden="false"/>
    </xf>
    <xf numFmtId="164" fontId="41" fillId="0" borderId="2" xfId="0" applyFont="true" applyBorder="true" applyAlignment="true" applyProtection="false">
      <alignment horizontal="left" vertical="center" textRotation="0" wrapText="true" indent="0" shrinkToFit="false"/>
      <protection locked="true" hidden="false"/>
    </xf>
    <xf numFmtId="164" fontId="41" fillId="0" borderId="23" xfId="0" applyFont="true" applyBorder="true" applyAlignment="true" applyProtection="false">
      <alignment horizontal="left" vertical="center" textRotation="0" wrapText="true" indent="0" shrinkToFit="false"/>
      <protection locked="true" hidden="false"/>
    </xf>
    <xf numFmtId="164" fontId="41" fillId="0" borderId="3" xfId="0" applyFont="true" applyBorder="true" applyAlignment="true" applyProtection="false">
      <alignment horizontal="left" vertical="center" textRotation="0" wrapText="true" indent="0" shrinkToFit="false"/>
      <protection locked="true" hidden="false"/>
    </xf>
    <xf numFmtId="164" fontId="41" fillId="0" borderId="24" xfId="0" applyFont="true" applyBorder="true" applyAlignment="true" applyProtection="false">
      <alignment horizontal="left" vertical="center" textRotation="0" wrapText="true" indent="0" shrinkToFit="false"/>
      <protection locked="true" hidden="false"/>
    </xf>
    <xf numFmtId="164" fontId="48" fillId="0" borderId="3" xfId="0" applyFont="true" applyBorder="true" applyAlignment="true" applyProtection="false">
      <alignment horizontal="left" vertical="center" textRotation="0" wrapText="true" indent="0" shrinkToFit="false"/>
      <protection locked="true" hidden="false"/>
    </xf>
    <xf numFmtId="164" fontId="48" fillId="0" borderId="24" xfId="0" applyFont="true" applyBorder="true" applyAlignment="true" applyProtection="false">
      <alignment horizontal="left" vertical="center" textRotation="0" wrapText="true" indent="0" shrinkToFit="false"/>
      <protection locked="true" hidden="false"/>
    </xf>
    <xf numFmtId="164" fontId="44" fillId="0" borderId="3" xfId="0" applyFont="true" applyBorder="true" applyAlignment="true" applyProtection="false">
      <alignment horizontal="left" vertical="center" textRotation="0" wrapText="true" indent="0" shrinkToFit="false"/>
      <protection locked="true" hidden="false"/>
    </xf>
    <xf numFmtId="164" fontId="44" fillId="0" borderId="24" xfId="0" applyFont="true" applyBorder="true" applyAlignment="true" applyProtection="false">
      <alignment horizontal="left" vertical="center" textRotation="0" wrapText="true" indent="0" shrinkToFit="false"/>
      <protection locked="true" hidden="false"/>
    </xf>
    <xf numFmtId="164" fontId="44" fillId="0" borderId="24" xfId="0" applyFont="true" applyBorder="true" applyAlignment="true" applyProtection="false">
      <alignment horizontal="left" vertical="center" textRotation="0" wrapText="false" indent="0" shrinkToFit="false"/>
      <protection locked="true" hidden="false"/>
    </xf>
    <xf numFmtId="164" fontId="44" fillId="0" borderId="9" xfId="0" applyFont="true" applyBorder="true" applyAlignment="true" applyProtection="false">
      <alignment horizontal="left" vertical="center" textRotation="0" wrapText="true" indent="0" shrinkToFit="false"/>
      <protection locked="true" hidden="false"/>
    </xf>
    <xf numFmtId="164" fontId="44" fillId="0" borderId="10" xfId="0" applyFont="true" applyBorder="true" applyAlignment="true" applyProtection="false">
      <alignment horizontal="left" vertical="center" textRotation="0" wrapText="true" indent="0" shrinkToFit="false"/>
      <protection locked="true" hidden="false"/>
    </xf>
    <xf numFmtId="164" fontId="44" fillId="0" borderId="25" xfId="0" applyFont="true" applyBorder="true" applyAlignment="true" applyProtection="false">
      <alignment horizontal="left" vertical="center" textRotation="0" wrapText="true" indent="0" shrinkToFit="false"/>
      <protection locked="true" hidden="false"/>
    </xf>
    <xf numFmtId="164" fontId="44" fillId="0" borderId="0" xfId="0" applyFont="true" applyBorder="true" applyAlignment="true" applyProtection="false">
      <alignment horizontal="left" vertical="top" textRotation="0" wrapText="false" indent="0" shrinkToFit="false"/>
      <protection locked="true" hidden="false"/>
    </xf>
    <xf numFmtId="164" fontId="44" fillId="0" borderId="0" xfId="0" applyFont="true" applyBorder="true" applyAlignment="true" applyProtection="false">
      <alignment horizontal="center" vertical="top" textRotation="0" wrapText="false" indent="0" shrinkToFit="false"/>
      <protection locked="true" hidden="false"/>
    </xf>
    <xf numFmtId="164" fontId="44" fillId="0" borderId="9" xfId="0" applyFont="true" applyBorder="true" applyAlignment="true" applyProtection="false">
      <alignment horizontal="left" vertical="center" textRotation="0" wrapText="false" indent="0" shrinkToFit="false"/>
      <protection locked="true" hidden="false"/>
    </xf>
    <xf numFmtId="164" fontId="44" fillId="0" borderId="25" xfId="0" applyFont="true" applyBorder="true" applyAlignment="true" applyProtection="false">
      <alignment horizontal="left" vertical="center" textRotation="0" wrapText="false" indent="0" shrinkToFit="false"/>
      <protection locked="true" hidden="false"/>
    </xf>
    <xf numFmtId="164" fontId="48" fillId="0" borderId="0" xfId="0" applyFont="true" applyBorder="false" applyAlignment="true" applyProtection="false">
      <alignment horizontal="general" vertical="center" textRotation="0" wrapText="false" indent="0" shrinkToFit="false"/>
      <protection locked="true" hidden="false"/>
    </xf>
    <xf numFmtId="164" fontId="43" fillId="0" borderId="0" xfId="0" applyFont="true" applyBorder="true" applyAlignment="true" applyProtection="false">
      <alignment horizontal="general" vertical="center" textRotation="0" wrapText="false" indent="0" shrinkToFit="false"/>
      <protection locked="true" hidden="false"/>
    </xf>
    <xf numFmtId="164" fontId="48" fillId="0" borderId="10" xfId="0" applyFont="true" applyBorder="true" applyAlignment="true" applyProtection="false">
      <alignment horizontal="general" vertical="center" textRotation="0" wrapText="false" indent="0" shrinkToFit="false"/>
      <protection locked="true" hidden="false"/>
    </xf>
    <xf numFmtId="164" fontId="43" fillId="0" borderId="10" xfId="0" applyFont="true" applyBorder="true" applyAlignment="true" applyProtection="false">
      <alignment horizontal="general" vertical="center" textRotation="0" wrapText="false" indent="0" shrinkToFit="false"/>
      <protection locked="true" hidden="false"/>
    </xf>
    <xf numFmtId="164" fontId="0" fillId="0" borderId="0" xfId="0" applyFont="true" applyBorder="true" applyAlignment="true" applyProtection="false">
      <alignment horizontal="general" vertical="top" textRotation="0" wrapText="false" indent="0" shrinkToFit="false"/>
      <protection locked="true" hidden="false"/>
    </xf>
    <xf numFmtId="165" fontId="44" fillId="0" borderId="0" xfId="0" applyFont="true" applyBorder="true" applyAlignment="true" applyProtection="false">
      <alignment horizontal="left" vertical="center" textRotation="0" wrapText="false" indent="0" shrinkToFit="false"/>
      <protection locked="true" hidden="false"/>
    </xf>
    <xf numFmtId="164" fontId="0" fillId="0" borderId="10" xfId="0" applyFont="false" applyBorder="true" applyAlignment="true" applyProtection="false">
      <alignment horizontal="general" vertical="top" textRotation="0" wrapText="false" indent="0" shrinkToFit="false"/>
      <protection locked="true" hidden="false"/>
    </xf>
    <xf numFmtId="164" fontId="43" fillId="0" borderId="10" xfId="0" applyFont="true" applyBorder="true" applyAlignment="true" applyProtection="false">
      <alignment horizontal="left" vertical="bottom" textRotation="0" wrapText="false" indent="0" shrinkToFit="false"/>
      <protection locked="true" hidden="false"/>
    </xf>
    <xf numFmtId="164" fontId="48" fillId="0" borderId="10" xfId="0" applyFont="true" applyBorder="true" applyAlignment="true" applyProtection="false">
      <alignment horizontal="general" vertical="bottom" textRotation="0" wrapText="false" indent="0" shrinkToFit="false"/>
      <protection locked="true" hidden="false"/>
    </xf>
    <xf numFmtId="164" fontId="41" fillId="0" borderId="3" xfId="0" applyFont="true" applyBorder="true" applyAlignment="true" applyProtection="false">
      <alignment horizontal="general" vertical="top" textRotation="0" wrapText="false" indent="0" shrinkToFit="false"/>
      <protection locked="true" hidden="false"/>
    </xf>
    <xf numFmtId="164" fontId="41" fillId="0" borderId="24" xfId="0" applyFont="true" applyBorder="true" applyAlignment="true" applyProtection="false">
      <alignment horizontal="general" vertical="top" textRotation="0" wrapText="false" indent="0" shrinkToFit="false"/>
      <protection locked="true" hidden="false"/>
    </xf>
    <xf numFmtId="164" fontId="41" fillId="0" borderId="0" xfId="0" applyFont="true" applyBorder="true" applyAlignment="true" applyProtection="false">
      <alignment horizontal="center" vertical="center" textRotation="0" wrapText="false" indent="0" shrinkToFit="false"/>
      <protection locked="true" hidden="false"/>
    </xf>
    <xf numFmtId="164" fontId="41" fillId="0" borderId="0" xfId="0" applyFont="true" applyBorder="true" applyAlignment="true" applyProtection="false">
      <alignment horizontal="left" vertical="top" textRotation="0" wrapText="false" indent="0" shrinkToFit="false"/>
      <protection locked="true" hidden="false"/>
    </xf>
    <xf numFmtId="164" fontId="41" fillId="0" borderId="9" xfId="0" applyFont="true" applyBorder="true" applyAlignment="true" applyProtection="false">
      <alignment horizontal="general" vertical="top" textRotation="0" wrapText="false" indent="0" shrinkToFit="false"/>
      <protection locked="true" hidden="false"/>
    </xf>
    <xf numFmtId="164" fontId="41" fillId="0" borderId="10" xfId="0" applyFont="true" applyBorder="true" applyAlignment="true" applyProtection="false">
      <alignment horizontal="general" vertical="top" textRotation="0" wrapText="false" indent="0" shrinkToFit="false"/>
      <protection locked="true" hidden="false"/>
    </xf>
    <xf numFmtId="164" fontId="41" fillId="0" borderId="25" xfId="0" applyFont="true" applyBorder="true" applyAlignment="true" applyProtection="false">
      <alignment horizontal="general" vertical="top" textRotation="0" wrapText="false" indent="0" shrinkToFit="false"/>
      <protection locked="true" hidden="false"/>
    </xf>
  </cellXfs>
  <cellStyles count="7">
    <cellStyle name="Normal" xfId="0" builtinId="0" customBuiltin="false"/>
    <cellStyle name="Comma" xfId="15" builtinId="3" customBuiltin="false"/>
    <cellStyle name="Comma [0]" xfId="16" builtinId="6" customBuiltin="false"/>
    <cellStyle name="Currency" xfId="17" builtinId="4" customBuiltin="false"/>
    <cellStyle name="Currency [0]" xfId="18" builtinId="7" customBuiltin="false"/>
    <cellStyle name="Percent" xfId="19" builtinId="5" customBuiltin="false"/>
    <cellStyle name="*unknown*" xfId="20" builtinId="8" customBuiltin="false"/>
  </cellStyles>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EBEBE"/>
      <rgbColor rgb="FF808080"/>
      <rgbColor rgb="FF9999FF"/>
      <rgbColor rgb="FF993366"/>
      <rgbColor rgb="FFFFFFCC"/>
      <rgbColor rgb="FFCCFFFF"/>
      <rgbColor rgb="FF660066"/>
      <rgbColor rgb="FFFF8080"/>
      <rgbColor rgb="FF0066CC"/>
      <rgbColor rgb="FFD2D2D2"/>
      <rgbColor rgb="FF000080"/>
      <rgbColor rgb="FFFF00FF"/>
      <rgbColor rgb="FFFFFF00"/>
      <rgbColor rgb="FF00FFFF"/>
      <rgbColor rgb="FF800080"/>
      <rgbColor rgb="FF96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505050"/>
    </indexedColors>
  </color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worksheet" Target="worksheets/sheet2.xml"/><Relationship Id="rId4" Type="http://schemas.openxmlformats.org/officeDocument/2006/relationships/worksheet" Target="worksheets/sheet3.xml"/><Relationship Id="rId5" Type="http://schemas.openxmlformats.org/officeDocument/2006/relationships/worksheet" Target="worksheets/sheet4.xml"/><Relationship Id="rId6" Type="http://schemas.openxmlformats.org/officeDocument/2006/relationships/sharedStrings" Target="sharedStrings.xml"/>
</Relationships>
</file>

<file path=xl/drawings/_rels/drawing1.xml.rels><?xml version="1.0" encoding="UTF-8"?>
<Relationships xmlns="http://schemas.openxmlformats.org/package/2006/relationships"><Relationship Id="rId1" Type="http://schemas.openxmlformats.org/officeDocument/2006/relationships/image" Target="../media/image1.png"/>
</Relationships>
</file>

<file path=xl/drawings/_rels/drawing2.xml.rels><?xml version="1.0" encoding="UTF-8"?>
<Relationships xmlns="http://schemas.openxmlformats.org/package/2006/relationships"><Relationship Id="rId1" Type="http://schemas.openxmlformats.org/officeDocument/2006/relationships/image" Target="../media/image2.png"/>
</Relationships>
</file>

<file path=xl/drawings/_rels/drawing3.xml.rels><?xml version="1.0" encoding="UTF-8"?>
<Relationships xmlns="http://schemas.openxmlformats.org/package/2006/relationships"><Relationship Id="rId1" Type="http://schemas.openxmlformats.org/officeDocument/2006/relationships/image" Target="../media/image3.png"/>
</Relationships>
</file>

<file path=xl/drawings/drawing1.xml><?xml version="1.0" encoding="utf-8"?>
<xdr:wsDr xmlns:xdr="http://schemas.openxmlformats.org/drawingml/2006/spreadsheetDrawing" xmlns:a="http://schemas.openxmlformats.org/drawingml/2006/main" xmlns:r="http://schemas.openxmlformats.org/officeDocument/2006/relationships">
  <xdr:twoCellAnchor editAs="oneCell">
    <xdr:from>
      <xdr:col>0</xdr:col>
      <xdr:colOff>27000</xdr:colOff>
      <xdr:row>0</xdr:row>
      <xdr:rowOff>0</xdr:rowOff>
    </xdr:from>
    <xdr:to>
      <xdr:col>0</xdr:col>
      <xdr:colOff>312480</xdr:colOff>
      <xdr:row>1</xdr:row>
      <xdr:rowOff>123120</xdr:rowOff>
    </xdr:to>
    <xdr:pic>
      <xdr:nvPicPr>
        <xdr:cNvPr id="0" name="Picture 1" descr=""/>
        <xdr:cNvPicPr/>
      </xdr:nvPicPr>
      <xdr:blipFill>
        <a:blip r:embed="rId1"/>
        <a:stretch/>
      </xdr:blipFill>
      <xdr:spPr>
        <a:xfrm>
          <a:off x="27000" y="0"/>
          <a:ext cx="285480" cy="285480"/>
        </a:xfrm>
        <a:prstGeom prst="rect">
          <a:avLst/>
        </a:prstGeom>
        <a:ln>
          <a:noFill/>
        </a:ln>
      </xdr:spPr>
    </xdr:pic>
    <xdr:clientData/>
  </xdr:twoCellAnchor>
</xdr:wsDr>
</file>

<file path=xl/drawings/drawing2.xml><?xml version="1.0" encoding="utf-8"?>
<xdr:wsDr xmlns:xdr="http://schemas.openxmlformats.org/drawingml/2006/spreadsheetDrawing" xmlns:a="http://schemas.openxmlformats.org/drawingml/2006/main" xmlns:r="http://schemas.openxmlformats.org/officeDocument/2006/relationships">
  <xdr:twoCellAnchor editAs="oneCell">
    <xdr:from>
      <xdr:col>0</xdr:col>
      <xdr:colOff>27000</xdr:colOff>
      <xdr:row>0</xdr:row>
      <xdr:rowOff>0</xdr:rowOff>
    </xdr:from>
    <xdr:to>
      <xdr:col>0</xdr:col>
      <xdr:colOff>312480</xdr:colOff>
      <xdr:row>1</xdr:row>
      <xdr:rowOff>123120</xdr:rowOff>
    </xdr:to>
    <xdr:pic>
      <xdr:nvPicPr>
        <xdr:cNvPr id="1" name="Picture 1" descr=""/>
        <xdr:cNvPicPr/>
      </xdr:nvPicPr>
      <xdr:blipFill>
        <a:blip r:embed="rId1"/>
        <a:stretch/>
      </xdr:blipFill>
      <xdr:spPr>
        <a:xfrm>
          <a:off x="27000" y="0"/>
          <a:ext cx="285480" cy="285480"/>
        </a:xfrm>
        <a:prstGeom prst="rect">
          <a:avLst/>
        </a:prstGeom>
        <a:ln>
          <a:noFill/>
        </a:ln>
      </xdr:spPr>
    </xdr:pic>
    <xdr:clientData/>
  </xdr:twoCellAnchor>
</xdr:wsDr>
</file>

<file path=xl/drawings/drawing3.xml><?xml version="1.0" encoding="utf-8"?>
<xdr:wsDr xmlns:xdr="http://schemas.openxmlformats.org/drawingml/2006/spreadsheetDrawing" xmlns:a="http://schemas.openxmlformats.org/drawingml/2006/main" xmlns:r="http://schemas.openxmlformats.org/officeDocument/2006/relationships">
  <xdr:twoCellAnchor editAs="oneCell">
    <xdr:from>
      <xdr:col>0</xdr:col>
      <xdr:colOff>27000</xdr:colOff>
      <xdr:row>0</xdr:row>
      <xdr:rowOff>0</xdr:rowOff>
    </xdr:from>
    <xdr:to>
      <xdr:col>0</xdr:col>
      <xdr:colOff>312480</xdr:colOff>
      <xdr:row>1</xdr:row>
      <xdr:rowOff>123120</xdr:rowOff>
    </xdr:to>
    <xdr:pic>
      <xdr:nvPicPr>
        <xdr:cNvPr id="2" name="Picture 1" descr=""/>
        <xdr:cNvPicPr/>
      </xdr:nvPicPr>
      <xdr:blipFill>
        <a:blip r:embed="rId1"/>
        <a:stretch/>
      </xdr:blipFill>
      <xdr:spPr>
        <a:xfrm>
          <a:off x="27000" y="0"/>
          <a:ext cx="285480" cy="285480"/>
        </a:xfrm>
        <a:prstGeom prst="rect">
          <a:avLst/>
        </a:prstGeom>
        <a:ln>
          <a:noFill/>
        </a:ln>
      </xdr:spPr>
    </xdr:pic>
    <xdr:clientData/>
  </xdr:twoCellAnchor>
</xdr:wsDr>
</file>

<file path=xl/worksheets/_rels/sheet1.xml.rels><?xml version="1.0" encoding="UTF-8"?>
<Relationships xmlns="http://schemas.openxmlformats.org/package/2006/relationships"><Relationship Id="rId1" Type="http://schemas.openxmlformats.org/officeDocument/2006/relationships/drawing" Target="../drawings/drawing1.xml"/>
</Relationships>
</file>

<file path=xl/worksheets/_rels/sheet2.xml.rels><?xml version="1.0" encoding="UTF-8"?>
<Relationships xmlns="http://schemas.openxmlformats.org/package/2006/relationships"><Relationship Id="rId1" Type="http://schemas.openxmlformats.org/officeDocument/2006/relationships/drawing" Target="../drawings/drawing2.xml"/>
</Relationships>
</file>

<file path=xl/worksheets/_rels/sheet3.xml.rels><?xml version="1.0" encoding="UTF-8"?>
<Relationships xmlns="http://schemas.openxmlformats.org/package/2006/relationships"><Relationship Id="rId1" Type="http://schemas.openxmlformats.org/officeDocument/2006/relationships/drawing" Target="../drawings/drawing3.xml"/>
</Relationships>
</file>

<file path=xl/worksheets/sheet1.xml><?xml version="1.0" encoding="utf-8"?>
<worksheet xmlns="http://schemas.openxmlformats.org/spreadsheetml/2006/main" xmlns:r="http://schemas.openxmlformats.org/officeDocument/2006/relationships">
  <sheetPr filterMode="false">
    <pageSetUpPr fitToPage="true"/>
  </sheetPr>
  <dimension ref="A1:CM60"/>
  <sheetViews>
    <sheetView windowProtection="false" showFormulas="false" showGridLines="false" showRowColHeaders="true" showZeros="true" rightToLeft="false" tabSelected="true" showOutlineSymbols="true" defaultGridColor="true" view="normal" topLeftCell="A1" colorId="64" zoomScale="100" zoomScaleNormal="100" zoomScalePageLayoutView="100" workbookViewId="0">
      <selection pane="topLeft" activeCell="A1" activeCellId="0" sqref="A1"/>
    </sheetView>
  </sheetViews>
  <sheetFormatPr defaultRowHeight="12.8"/>
  <cols>
    <col collapsed="false" hidden="false" max="1" min="1" style="0" width="8.76433121019108"/>
    <col collapsed="false" hidden="false" max="2" min="2" style="0" width="1.68789808917197"/>
    <col collapsed="false" hidden="false" max="3" min="3" style="0" width="4.38216560509554"/>
    <col collapsed="false" hidden="false" max="33" min="4" style="0" width="2.69426751592357"/>
    <col collapsed="false" hidden="false" max="34" min="34" style="0" width="3.36942675159236"/>
    <col collapsed="false" hidden="false" max="35" min="35" style="0" width="33.3694267515924"/>
    <col collapsed="false" hidden="false" max="37" min="36" style="0" width="2.52866242038217"/>
    <col collapsed="false" hidden="false" max="38" min="38" style="0" width="8.76433121019108"/>
    <col collapsed="false" hidden="false" max="39" min="39" style="0" width="3.36942675159236"/>
    <col collapsed="false" hidden="false" max="40" min="40" style="0" width="13.9872611464968"/>
    <col collapsed="false" hidden="false" max="41" min="41" style="0" width="7.92356687898089"/>
    <col collapsed="false" hidden="false" max="42" min="42" style="0" width="4.38216560509554"/>
    <col collapsed="false" hidden="false" max="43" min="43" style="0" width="16.515923566879"/>
    <col collapsed="false" hidden="false" max="44" min="44" style="0" width="14.3248407643312"/>
    <col collapsed="false" hidden="true" max="56" min="45" style="0" width="0"/>
    <col collapsed="false" hidden="false" max="57" min="57" style="0" width="70.2738853503185"/>
    <col collapsed="false" hidden="false" max="70" min="58" style="0" width="8.92993630573248"/>
    <col collapsed="false" hidden="true" max="91" min="71" style="0" width="0"/>
    <col collapsed="false" hidden="false" max="1025" min="92" style="0" width="8.92993630573248"/>
  </cols>
  <sheetData>
    <row r="1" customFormat="false" ht="12.8" hidden="false" customHeight="false" outlineLevel="0" collapsed="false">
      <c r="A1" s="1" t="s">
        <v>0</v>
      </c>
      <c r="AZ1" s="1" t="s">
        <v>1</v>
      </c>
      <c r="BA1" s="1" t="s">
        <v>2</v>
      </c>
      <c r="BB1" s="1" t="s">
        <v>3</v>
      </c>
      <c r="BT1" s="1" t="s">
        <v>4</v>
      </c>
      <c r="BU1" s="1" t="s">
        <v>4</v>
      </c>
      <c r="BV1" s="1" t="s">
        <v>5</v>
      </c>
    </row>
    <row r="2" customFormat="false" ht="36.95" hidden="false" customHeight="true" outlineLevel="0" collapsed="false">
      <c r="AR2" s="2"/>
      <c r="AS2" s="2"/>
      <c r="AT2" s="2"/>
      <c r="AU2" s="2"/>
      <c r="AV2" s="2"/>
      <c r="AW2" s="2"/>
      <c r="AX2" s="2"/>
      <c r="AY2" s="2"/>
      <c r="AZ2" s="2"/>
      <c r="BA2" s="2"/>
      <c r="BB2" s="2"/>
      <c r="BC2" s="2"/>
      <c r="BD2" s="2"/>
      <c r="BE2" s="2"/>
      <c r="BS2" s="3" t="s">
        <v>6</v>
      </c>
      <c r="BT2" s="3" t="s">
        <v>7</v>
      </c>
    </row>
    <row r="3" customFormat="false" ht="6.95" hidden="false" customHeight="true" outlineLevel="0" collapsed="false">
      <c r="B3" s="4"/>
      <c r="C3" s="5"/>
      <c r="D3" s="5"/>
      <c r="E3" s="5"/>
      <c r="F3" s="5"/>
      <c r="G3" s="5"/>
      <c r="H3" s="5"/>
      <c r="I3" s="5"/>
      <c r="J3" s="5"/>
      <c r="K3" s="5"/>
      <c r="L3" s="5"/>
      <c r="M3" s="5"/>
      <c r="N3" s="5"/>
      <c r="O3" s="5"/>
      <c r="P3" s="5"/>
      <c r="Q3" s="5"/>
      <c r="R3" s="5"/>
      <c r="S3" s="5"/>
      <c r="T3" s="5"/>
      <c r="U3" s="5"/>
      <c r="V3" s="5"/>
      <c r="W3" s="5"/>
      <c r="X3" s="5"/>
      <c r="Y3" s="5"/>
      <c r="Z3" s="5"/>
      <c r="AA3" s="5"/>
      <c r="AB3" s="5"/>
      <c r="AC3" s="5"/>
      <c r="AD3" s="5"/>
      <c r="AE3" s="5"/>
      <c r="AF3" s="5"/>
      <c r="AG3" s="5"/>
      <c r="AH3" s="5"/>
      <c r="AI3" s="5"/>
      <c r="AJ3" s="5"/>
      <c r="AK3" s="5"/>
      <c r="AL3" s="5"/>
      <c r="AM3" s="5"/>
      <c r="AN3" s="5"/>
      <c r="AO3" s="5"/>
      <c r="AP3" s="5"/>
      <c r="AQ3" s="5"/>
      <c r="AR3" s="6"/>
      <c r="BS3" s="3" t="s">
        <v>6</v>
      </c>
      <c r="BT3" s="3" t="s">
        <v>8</v>
      </c>
    </row>
    <row r="4" customFormat="false" ht="24.95" hidden="false" customHeight="true" outlineLevel="0" collapsed="false">
      <c r="B4" s="7"/>
      <c r="C4" s="8"/>
      <c r="D4" s="9" t="s">
        <v>9</v>
      </c>
      <c r="E4" s="8"/>
      <c r="F4" s="8"/>
      <c r="G4" s="8"/>
      <c r="H4" s="8"/>
      <c r="I4" s="8"/>
      <c r="J4" s="8"/>
      <c r="K4" s="8"/>
      <c r="L4" s="8"/>
      <c r="M4" s="8"/>
      <c r="N4" s="8"/>
      <c r="O4" s="8"/>
      <c r="P4" s="8"/>
      <c r="Q4" s="8"/>
      <c r="R4" s="8"/>
      <c r="S4" s="8"/>
      <c r="T4" s="8"/>
      <c r="U4" s="8"/>
      <c r="V4" s="8"/>
      <c r="W4" s="8"/>
      <c r="X4" s="8"/>
      <c r="Y4" s="8"/>
      <c r="Z4" s="8"/>
      <c r="AA4" s="8"/>
      <c r="AB4" s="8"/>
      <c r="AC4" s="8"/>
      <c r="AD4" s="8"/>
      <c r="AE4" s="8"/>
      <c r="AF4" s="8"/>
      <c r="AG4" s="8"/>
      <c r="AH4" s="8"/>
      <c r="AI4" s="8"/>
      <c r="AJ4" s="8"/>
      <c r="AK4" s="8"/>
      <c r="AL4" s="8"/>
      <c r="AM4" s="8"/>
      <c r="AN4" s="8"/>
      <c r="AO4" s="8"/>
      <c r="AP4" s="8"/>
      <c r="AQ4" s="8"/>
      <c r="AR4" s="6"/>
      <c r="AS4" s="10" t="s">
        <v>10</v>
      </c>
      <c r="BE4" s="11" t="s">
        <v>11</v>
      </c>
      <c r="BS4" s="3" t="s">
        <v>12</v>
      </c>
    </row>
    <row r="5" customFormat="false" ht="12" hidden="false" customHeight="true" outlineLevel="0" collapsed="false">
      <c r="B5" s="7"/>
      <c r="C5" s="8"/>
      <c r="D5" s="12" t="s">
        <v>13</v>
      </c>
      <c r="E5" s="8"/>
      <c r="F5" s="8"/>
      <c r="G5" s="8"/>
      <c r="H5" s="8"/>
      <c r="I5" s="8"/>
      <c r="J5" s="8"/>
      <c r="K5" s="13" t="s">
        <v>14</v>
      </c>
      <c r="L5" s="13"/>
      <c r="M5" s="13"/>
      <c r="N5" s="13"/>
      <c r="O5" s="13"/>
      <c r="P5" s="13"/>
      <c r="Q5" s="13"/>
      <c r="R5" s="13"/>
      <c r="S5" s="13"/>
      <c r="T5" s="13"/>
      <c r="U5" s="13"/>
      <c r="V5" s="13"/>
      <c r="W5" s="13"/>
      <c r="X5" s="13"/>
      <c r="Y5" s="13"/>
      <c r="Z5" s="13"/>
      <c r="AA5" s="13"/>
      <c r="AB5" s="13"/>
      <c r="AC5" s="13"/>
      <c r="AD5" s="13"/>
      <c r="AE5" s="13"/>
      <c r="AF5" s="13"/>
      <c r="AG5" s="13"/>
      <c r="AH5" s="13"/>
      <c r="AI5" s="13"/>
      <c r="AJ5" s="13"/>
      <c r="AK5" s="13"/>
      <c r="AL5" s="13"/>
      <c r="AM5" s="13"/>
      <c r="AN5" s="13"/>
      <c r="AO5" s="13"/>
      <c r="AP5" s="8"/>
      <c r="AQ5" s="8"/>
      <c r="AR5" s="6"/>
      <c r="BE5" s="14" t="s">
        <v>15</v>
      </c>
      <c r="BS5" s="3" t="s">
        <v>6</v>
      </c>
    </row>
    <row r="6" customFormat="false" ht="36.95" hidden="false" customHeight="true" outlineLevel="0" collapsed="false">
      <c r="B6" s="7"/>
      <c r="C6" s="8"/>
      <c r="D6" s="15" t="s">
        <v>16</v>
      </c>
      <c r="E6" s="8"/>
      <c r="F6" s="8"/>
      <c r="G6" s="8"/>
      <c r="H6" s="8"/>
      <c r="I6" s="8"/>
      <c r="J6" s="8"/>
      <c r="K6" s="16" t="s">
        <v>17</v>
      </c>
      <c r="L6" s="16"/>
      <c r="M6" s="16"/>
      <c r="N6" s="16"/>
      <c r="O6" s="16"/>
      <c r="P6" s="16"/>
      <c r="Q6" s="16"/>
      <c r="R6" s="16"/>
      <c r="S6" s="16"/>
      <c r="T6" s="16"/>
      <c r="U6" s="16"/>
      <c r="V6" s="16"/>
      <c r="W6" s="16"/>
      <c r="X6" s="16"/>
      <c r="Y6" s="16"/>
      <c r="Z6" s="16"/>
      <c r="AA6" s="16"/>
      <c r="AB6" s="16"/>
      <c r="AC6" s="16"/>
      <c r="AD6" s="16"/>
      <c r="AE6" s="16"/>
      <c r="AF6" s="16"/>
      <c r="AG6" s="16"/>
      <c r="AH6" s="16"/>
      <c r="AI6" s="16"/>
      <c r="AJ6" s="16"/>
      <c r="AK6" s="16"/>
      <c r="AL6" s="16"/>
      <c r="AM6" s="16"/>
      <c r="AN6" s="16"/>
      <c r="AO6" s="16"/>
      <c r="AP6" s="8"/>
      <c r="AQ6" s="8"/>
      <c r="AR6" s="6"/>
      <c r="BE6" s="14"/>
      <c r="BS6" s="3" t="s">
        <v>6</v>
      </c>
    </row>
    <row r="7" customFormat="false" ht="12" hidden="false" customHeight="true" outlineLevel="0" collapsed="false">
      <c r="B7" s="7"/>
      <c r="C7" s="8"/>
      <c r="D7" s="17" t="s">
        <v>18</v>
      </c>
      <c r="E7" s="8"/>
      <c r="F7" s="8"/>
      <c r="G7" s="8"/>
      <c r="H7" s="8"/>
      <c r="I7" s="8"/>
      <c r="J7" s="8"/>
      <c r="K7" s="18" t="s">
        <v>19</v>
      </c>
      <c r="L7" s="8"/>
      <c r="M7" s="8"/>
      <c r="N7" s="8"/>
      <c r="O7" s="8"/>
      <c r="P7" s="8"/>
      <c r="Q7" s="8"/>
      <c r="R7" s="8"/>
      <c r="S7" s="8"/>
      <c r="T7" s="8"/>
      <c r="U7" s="8"/>
      <c r="V7" s="8"/>
      <c r="W7" s="8"/>
      <c r="X7" s="8"/>
      <c r="Y7" s="8"/>
      <c r="Z7" s="8"/>
      <c r="AA7" s="8"/>
      <c r="AB7" s="8"/>
      <c r="AC7" s="8"/>
      <c r="AD7" s="8"/>
      <c r="AE7" s="8"/>
      <c r="AF7" s="8"/>
      <c r="AG7" s="8"/>
      <c r="AH7" s="8"/>
      <c r="AI7" s="8"/>
      <c r="AJ7" s="8"/>
      <c r="AK7" s="17" t="s">
        <v>20</v>
      </c>
      <c r="AL7" s="8"/>
      <c r="AM7" s="8"/>
      <c r="AN7" s="18" t="s">
        <v>21</v>
      </c>
      <c r="AO7" s="8"/>
      <c r="AP7" s="8"/>
      <c r="AQ7" s="8"/>
      <c r="AR7" s="6"/>
      <c r="BE7" s="14"/>
      <c r="BS7" s="3" t="s">
        <v>6</v>
      </c>
    </row>
    <row r="8" customFormat="false" ht="12" hidden="false" customHeight="true" outlineLevel="0" collapsed="false">
      <c r="B8" s="7"/>
      <c r="C8" s="8"/>
      <c r="D8" s="17" t="s">
        <v>22</v>
      </c>
      <c r="E8" s="8"/>
      <c r="F8" s="8"/>
      <c r="G8" s="8"/>
      <c r="H8" s="8"/>
      <c r="I8" s="8"/>
      <c r="J8" s="8"/>
      <c r="K8" s="18" t="s">
        <v>23</v>
      </c>
      <c r="L8" s="8"/>
      <c r="M8" s="8"/>
      <c r="N8" s="8"/>
      <c r="O8" s="8"/>
      <c r="P8" s="8"/>
      <c r="Q8" s="8"/>
      <c r="R8" s="8"/>
      <c r="S8" s="8"/>
      <c r="T8" s="8"/>
      <c r="U8" s="8"/>
      <c r="V8" s="8"/>
      <c r="W8" s="8"/>
      <c r="X8" s="8"/>
      <c r="Y8" s="8"/>
      <c r="Z8" s="8"/>
      <c r="AA8" s="8"/>
      <c r="AB8" s="8"/>
      <c r="AC8" s="8"/>
      <c r="AD8" s="8"/>
      <c r="AE8" s="8"/>
      <c r="AF8" s="8"/>
      <c r="AG8" s="8"/>
      <c r="AH8" s="8"/>
      <c r="AI8" s="8"/>
      <c r="AJ8" s="8"/>
      <c r="AK8" s="17" t="s">
        <v>24</v>
      </c>
      <c r="AL8" s="8"/>
      <c r="AM8" s="8"/>
      <c r="AN8" s="19" t="s">
        <v>25</v>
      </c>
      <c r="AO8" s="8"/>
      <c r="AP8" s="8"/>
      <c r="AQ8" s="8"/>
      <c r="AR8" s="6"/>
      <c r="BE8" s="14"/>
      <c r="BS8" s="3" t="s">
        <v>6</v>
      </c>
    </row>
    <row r="9" customFormat="false" ht="29.3" hidden="false" customHeight="true" outlineLevel="0" collapsed="false">
      <c r="B9" s="7"/>
      <c r="C9" s="8"/>
      <c r="D9" s="12" t="s">
        <v>26</v>
      </c>
      <c r="E9" s="8"/>
      <c r="F9" s="8"/>
      <c r="G9" s="8"/>
      <c r="H9" s="8"/>
      <c r="I9" s="8"/>
      <c r="J9" s="8"/>
      <c r="K9" s="20" t="s">
        <v>27</v>
      </c>
      <c r="L9" s="8"/>
      <c r="M9" s="8"/>
      <c r="N9" s="8"/>
      <c r="O9" s="8"/>
      <c r="P9" s="8"/>
      <c r="Q9" s="8"/>
      <c r="R9" s="8"/>
      <c r="S9" s="8"/>
      <c r="T9" s="8"/>
      <c r="U9" s="8"/>
      <c r="V9" s="8"/>
      <c r="W9" s="8"/>
      <c r="X9" s="8"/>
      <c r="Y9" s="8"/>
      <c r="Z9" s="8"/>
      <c r="AA9" s="8"/>
      <c r="AB9" s="8"/>
      <c r="AC9" s="8"/>
      <c r="AD9" s="8"/>
      <c r="AE9" s="8"/>
      <c r="AF9" s="8"/>
      <c r="AG9" s="8"/>
      <c r="AH9" s="8"/>
      <c r="AI9" s="8"/>
      <c r="AJ9" s="8"/>
      <c r="AK9" s="12" t="s">
        <v>28</v>
      </c>
      <c r="AL9" s="8"/>
      <c r="AM9" s="8"/>
      <c r="AN9" s="20" t="s">
        <v>29</v>
      </c>
      <c r="AO9" s="8"/>
      <c r="AP9" s="8"/>
      <c r="AQ9" s="8"/>
      <c r="AR9" s="6"/>
      <c r="BE9" s="14"/>
      <c r="BS9" s="3" t="s">
        <v>6</v>
      </c>
    </row>
    <row r="10" customFormat="false" ht="12" hidden="false" customHeight="true" outlineLevel="0" collapsed="false">
      <c r="B10" s="7"/>
      <c r="C10" s="8"/>
      <c r="D10" s="17" t="s">
        <v>30</v>
      </c>
      <c r="E10" s="8"/>
      <c r="F10" s="8"/>
      <c r="G10" s="8"/>
      <c r="H10" s="8"/>
      <c r="I10" s="8"/>
      <c r="J10" s="8"/>
      <c r="K10" s="8"/>
      <c r="L10" s="8"/>
      <c r="M10" s="8"/>
      <c r="N10" s="8"/>
      <c r="O10" s="8"/>
      <c r="P10" s="8"/>
      <c r="Q10" s="8"/>
      <c r="R10" s="8"/>
      <c r="S10" s="8"/>
      <c r="T10" s="8"/>
      <c r="U10" s="8"/>
      <c r="V10" s="8"/>
      <c r="W10" s="8"/>
      <c r="X10" s="8"/>
      <c r="Y10" s="8"/>
      <c r="Z10" s="8"/>
      <c r="AA10" s="8"/>
      <c r="AB10" s="8"/>
      <c r="AC10" s="8"/>
      <c r="AD10" s="8"/>
      <c r="AE10" s="8"/>
      <c r="AF10" s="8"/>
      <c r="AG10" s="8"/>
      <c r="AH10" s="8"/>
      <c r="AI10" s="8"/>
      <c r="AJ10" s="8"/>
      <c r="AK10" s="17" t="s">
        <v>31</v>
      </c>
      <c r="AL10" s="8"/>
      <c r="AM10" s="8"/>
      <c r="AN10" s="18"/>
      <c r="AO10" s="8"/>
      <c r="AP10" s="8"/>
      <c r="AQ10" s="8"/>
      <c r="AR10" s="6"/>
      <c r="BE10" s="14"/>
      <c r="BS10" s="3" t="s">
        <v>6</v>
      </c>
    </row>
    <row r="11" customFormat="false" ht="18.5" hidden="false" customHeight="true" outlineLevel="0" collapsed="false">
      <c r="B11" s="7"/>
      <c r="C11" s="8"/>
      <c r="D11" s="8"/>
      <c r="E11" s="18" t="s">
        <v>32</v>
      </c>
      <c r="F11" s="8"/>
      <c r="G11" s="8"/>
      <c r="H11" s="8"/>
      <c r="I11" s="8"/>
      <c r="J11" s="8"/>
      <c r="K11" s="8"/>
      <c r="L11" s="8"/>
      <c r="M11" s="8"/>
      <c r="N11" s="8"/>
      <c r="O11" s="8"/>
      <c r="P11" s="8"/>
      <c r="Q11" s="8"/>
      <c r="R11" s="8"/>
      <c r="S11" s="8"/>
      <c r="T11" s="8"/>
      <c r="U11" s="8"/>
      <c r="V11" s="8"/>
      <c r="W11" s="8"/>
      <c r="X11" s="8"/>
      <c r="Y11" s="8"/>
      <c r="Z11" s="8"/>
      <c r="AA11" s="8"/>
      <c r="AB11" s="8"/>
      <c r="AC11" s="8"/>
      <c r="AD11" s="8"/>
      <c r="AE11" s="8"/>
      <c r="AF11" s="8"/>
      <c r="AG11" s="8"/>
      <c r="AH11" s="8"/>
      <c r="AI11" s="8"/>
      <c r="AJ11" s="8"/>
      <c r="AK11" s="17" t="s">
        <v>33</v>
      </c>
      <c r="AL11" s="8"/>
      <c r="AM11" s="8"/>
      <c r="AN11" s="18"/>
      <c r="AO11" s="8"/>
      <c r="AP11" s="8"/>
      <c r="AQ11" s="8"/>
      <c r="AR11" s="6"/>
      <c r="BE11" s="14"/>
      <c r="BS11" s="3" t="s">
        <v>6</v>
      </c>
    </row>
    <row r="12" customFormat="false" ht="6.95" hidden="false" customHeight="true" outlineLevel="0" collapsed="false">
      <c r="B12" s="7"/>
      <c r="C12" s="8"/>
      <c r="D12" s="8"/>
      <c r="E12" s="8"/>
      <c r="F12" s="8"/>
      <c r="G12" s="8"/>
      <c r="H12" s="8"/>
      <c r="I12" s="8"/>
      <c r="J12" s="8"/>
      <c r="K12" s="8"/>
      <c r="L12" s="8"/>
      <c r="M12" s="8"/>
      <c r="N12" s="8"/>
      <c r="O12" s="8"/>
      <c r="P12" s="8"/>
      <c r="Q12" s="8"/>
      <c r="R12" s="8"/>
      <c r="S12" s="8"/>
      <c r="T12" s="8"/>
      <c r="U12" s="8"/>
      <c r="V12" s="8"/>
      <c r="W12" s="8"/>
      <c r="X12" s="8"/>
      <c r="Y12" s="8"/>
      <c r="Z12" s="8"/>
      <c r="AA12" s="8"/>
      <c r="AB12" s="8"/>
      <c r="AC12" s="8"/>
      <c r="AD12" s="8"/>
      <c r="AE12" s="8"/>
      <c r="AF12" s="8"/>
      <c r="AG12" s="8"/>
      <c r="AH12" s="8"/>
      <c r="AI12" s="8"/>
      <c r="AJ12" s="8"/>
      <c r="AK12" s="8"/>
      <c r="AL12" s="8"/>
      <c r="AM12" s="8"/>
      <c r="AN12" s="8"/>
      <c r="AO12" s="8"/>
      <c r="AP12" s="8"/>
      <c r="AQ12" s="8"/>
      <c r="AR12" s="6"/>
      <c r="BE12" s="14"/>
      <c r="BS12" s="3" t="s">
        <v>6</v>
      </c>
    </row>
    <row r="13" customFormat="false" ht="12" hidden="false" customHeight="true" outlineLevel="0" collapsed="false">
      <c r="B13" s="7"/>
      <c r="C13" s="8"/>
      <c r="D13" s="17" t="s">
        <v>34</v>
      </c>
      <c r="E13" s="8"/>
      <c r="F13" s="8"/>
      <c r="G13" s="8"/>
      <c r="H13" s="8"/>
      <c r="I13" s="8"/>
      <c r="J13" s="8"/>
      <c r="K13" s="8"/>
      <c r="L13" s="8"/>
      <c r="M13" s="8"/>
      <c r="N13" s="8"/>
      <c r="O13" s="8"/>
      <c r="P13" s="8"/>
      <c r="Q13" s="8"/>
      <c r="R13" s="8"/>
      <c r="S13" s="8"/>
      <c r="T13" s="8"/>
      <c r="U13" s="8"/>
      <c r="V13" s="8"/>
      <c r="W13" s="8"/>
      <c r="X13" s="8"/>
      <c r="Y13" s="8"/>
      <c r="Z13" s="8"/>
      <c r="AA13" s="8"/>
      <c r="AB13" s="8"/>
      <c r="AC13" s="8"/>
      <c r="AD13" s="8"/>
      <c r="AE13" s="8"/>
      <c r="AF13" s="8"/>
      <c r="AG13" s="8"/>
      <c r="AH13" s="8"/>
      <c r="AI13" s="8"/>
      <c r="AJ13" s="8"/>
      <c r="AK13" s="17" t="s">
        <v>31</v>
      </c>
      <c r="AL13" s="8"/>
      <c r="AM13" s="8"/>
      <c r="AN13" s="21" t="s">
        <v>35</v>
      </c>
      <c r="AO13" s="8"/>
      <c r="AP13" s="8"/>
      <c r="AQ13" s="8"/>
      <c r="AR13" s="6"/>
      <c r="BE13" s="14"/>
      <c r="BS13" s="3" t="s">
        <v>6</v>
      </c>
    </row>
    <row r="14" customFormat="false" ht="12.8" hidden="false" customHeight="false" outlineLevel="0" collapsed="false">
      <c r="B14" s="7"/>
      <c r="C14" s="8"/>
      <c r="D14" s="8"/>
      <c r="E14" s="22" t="s">
        <v>35</v>
      </c>
      <c r="F14" s="22"/>
      <c r="G14" s="22"/>
      <c r="H14" s="22"/>
      <c r="I14" s="22"/>
      <c r="J14" s="22"/>
      <c r="K14" s="22"/>
      <c r="L14" s="22"/>
      <c r="M14" s="22"/>
      <c r="N14" s="22"/>
      <c r="O14" s="22"/>
      <c r="P14" s="22"/>
      <c r="Q14" s="22"/>
      <c r="R14" s="22"/>
      <c r="S14" s="22"/>
      <c r="T14" s="22"/>
      <c r="U14" s="22"/>
      <c r="V14" s="22"/>
      <c r="W14" s="22"/>
      <c r="X14" s="22"/>
      <c r="Y14" s="22"/>
      <c r="Z14" s="22"/>
      <c r="AA14" s="22"/>
      <c r="AB14" s="22"/>
      <c r="AC14" s="22"/>
      <c r="AD14" s="22"/>
      <c r="AE14" s="22"/>
      <c r="AF14" s="22"/>
      <c r="AG14" s="22"/>
      <c r="AH14" s="22"/>
      <c r="AI14" s="22"/>
      <c r="AJ14" s="22"/>
      <c r="AK14" s="17" t="s">
        <v>33</v>
      </c>
      <c r="AL14" s="8"/>
      <c r="AM14" s="8"/>
      <c r="AN14" s="21" t="s">
        <v>35</v>
      </c>
      <c r="AO14" s="8"/>
      <c r="AP14" s="8"/>
      <c r="AQ14" s="8"/>
      <c r="AR14" s="6"/>
      <c r="BE14" s="14"/>
      <c r="BS14" s="3" t="s">
        <v>6</v>
      </c>
    </row>
    <row r="15" customFormat="false" ht="6.95" hidden="false" customHeight="true" outlineLevel="0" collapsed="false">
      <c r="B15" s="7"/>
      <c r="C15" s="8"/>
      <c r="D15" s="8"/>
      <c r="E15" s="8"/>
      <c r="F15" s="8"/>
      <c r="G15" s="8"/>
      <c r="H15" s="8"/>
      <c r="I15" s="8"/>
      <c r="J15" s="8"/>
      <c r="K15" s="8"/>
      <c r="L15" s="8"/>
      <c r="M15" s="8"/>
      <c r="N15" s="8"/>
      <c r="O15" s="8"/>
      <c r="P15" s="8"/>
      <c r="Q15" s="8"/>
      <c r="R15" s="8"/>
      <c r="S15" s="8"/>
      <c r="T15" s="8"/>
      <c r="U15" s="8"/>
      <c r="V15" s="8"/>
      <c r="W15" s="8"/>
      <c r="X15" s="8"/>
      <c r="Y15" s="8"/>
      <c r="Z15" s="8"/>
      <c r="AA15" s="8"/>
      <c r="AB15" s="8"/>
      <c r="AC15" s="8"/>
      <c r="AD15" s="8"/>
      <c r="AE15" s="8"/>
      <c r="AF15" s="8"/>
      <c r="AG15" s="8"/>
      <c r="AH15" s="8"/>
      <c r="AI15" s="8"/>
      <c r="AJ15" s="8"/>
      <c r="AK15" s="8"/>
      <c r="AL15" s="8"/>
      <c r="AM15" s="8"/>
      <c r="AN15" s="8"/>
      <c r="AO15" s="8"/>
      <c r="AP15" s="8"/>
      <c r="AQ15" s="8"/>
      <c r="AR15" s="6"/>
      <c r="BE15" s="14"/>
      <c r="BS15" s="3" t="s">
        <v>4</v>
      </c>
    </row>
    <row r="16" customFormat="false" ht="12" hidden="false" customHeight="true" outlineLevel="0" collapsed="false">
      <c r="B16" s="7"/>
      <c r="C16" s="8"/>
      <c r="D16" s="17" t="s">
        <v>36</v>
      </c>
      <c r="E16" s="8"/>
      <c r="F16" s="8"/>
      <c r="G16" s="8"/>
      <c r="H16" s="8"/>
      <c r="I16" s="8"/>
      <c r="J16" s="8"/>
      <c r="K16" s="8"/>
      <c r="L16" s="8"/>
      <c r="M16" s="8"/>
      <c r="N16" s="8"/>
      <c r="O16" s="8"/>
      <c r="P16" s="8"/>
      <c r="Q16" s="8"/>
      <c r="R16" s="8"/>
      <c r="S16" s="8"/>
      <c r="T16" s="8"/>
      <c r="U16" s="8"/>
      <c r="V16" s="8"/>
      <c r="W16" s="8"/>
      <c r="X16" s="8"/>
      <c r="Y16" s="8"/>
      <c r="Z16" s="8"/>
      <c r="AA16" s="8"/>
      <c r="AB16" s="8"/>
      <c r="AC16" s="8"/>
      <c r="AD16" s="8"/>
      <c r="AE16" s="8"/>
      <c r="AF16" s="8"/>
      <c r="AG16" s="8"/>
      <c r="AH16" s="8"/>
      <c r="AI16" s="8"/>
      <c r="AJ16" s="8"/>
      <c r="AK16" s="17" t="s">
        <v>31</v>
      </c>
      <c r="AL16" s="8"/>
      <c r="AM16" s="8"/>
      <c r="AN16" s="18" t="s">
        <v>37</v>
      </c>
      <c r="AO16" s="8"/>
      <c r="AP16" s="8"/>
      <c r="AQ16" s="8"/>
      <c r="AR16" s="6"/>
      <c r="BE16" s="14"/>
      <c r="BS16" s="3" t="s">
        <v>4</v>
      </c>
    </row>
    <row r="17" customFormat="false" ht="18.5" hidden="false" customHeight="true" outlineLevel="0" collapsed="false">
      <c r="B17" s="7"/>
      <c r="C17" s="8"/>
      <c r="D17" s="8"/>
      <c r="E17" s="18" t="s">
        <v>38</v>
      </c>
      <c r="F17" s="8"/>
      <c r="G17" s="8"/>
      <c r="H17" s="8"/>
      <c r="I17" s="8"/>
      <c r="J17" s="8"/>
      <c r="K17" s="8"/>
      <c r="L17" s="8"/>
      <c r="M17" s="8"/>
      <c r="N17" s="8"/>
      <c r="O17" s="8"/>
      <c r="P17" s="8"/>
      <c r="Q17" s="8"/>
      <c r="R17" s="8"/>
      <c r="S17" s="8"/>
      <c r="T17" s="8"/>
      <c r="U17" s="8"/>
      <c r="V17" s="8"/>
      <c r="W17" s="8"/>
      <c r="X17" s="8"/>
      <c r="Y17" s="8"/>
      <c r="Z17" s="8"/>
      <c r="AA17" s="8"/>
      <c r="AB17" s="8"/>
      <c r="AC17" s="8"/>
      <c r="AD17" s="8"/>
      <c r="AE17" s="8"/>
      <c r="AF17" s="8"/>
      <c r="AG17" s="8"/>
      <c r="AH17" s="8"/>
      <c r="AI17" s="8"/>
      <c r="AJ17" s="8"/>
      <c r="AK17" s="17" t="s">
        <v>33</v>
      </c>
      <c r="AL17" s="8"/>
      <c r="AM17" s="8"/>
      <c r="AN17" s="18" t="s">
        <v>39</v>
      </c>
      <c r="AO17" s="8"/>
      <c r="AP17" s="8"/>
      <c r="AQ17" s="8"/>
      <c r="AR17" s="6"/>
      <c r="BE17" s="14"/>
      <c r="BS17" s="3" t="s">
        <v>40</v>
      </c>
    </row>
    <row r="18" customFormat="false" ht="6.95" hidden="false" customHeight="true" outlineLevel="0" collapsed="false">
      <c r="B18" s="7"/>
      <c r="C18" s="8"/>
      <c r="D18" s="8"/>
      <c r="E18" s="8"/>
      <c r="F18" s="8"/>
      <c r="G18" s="8"/>
      <c r="H18" s="8"/>
      <c r="I18" s="8"/>
      <c r="J18" s="8"/>
      <c r="K18" s="8"/>
      <c r="L18" s="8"/>
      <c r="M18" s="8"/>
      <c r="N18" s="8"/>
      <c r="O18" s="8"/>
      <c r="P18" s="8"/>
      <c r="Q18" s="8"/>
      <c r="R18" s="8"/>
      <c r="S18" s="8"/>
      <c r="T18" s="8"/>
      <c r="U18" s="8"/>
      <c r="V18" s="8"/>
      <c r="W18" s="8"/>
      <c r="X18" s="8"/>
      <c r="Y18" s="8"/>
      <c r="Z18" s="8"/>
      <c r="AA18" s="8"/>
      <c r="AB18" s="8"/>
      <c r="AC18" s="8"/>
      <c r="AD18" s="8"/>
      <c r="AE18" s="8"/>
      <c r="AF18" s="8"/>
      <c r="AG18" s="8"/>
      <c r="AH18" s="8"/>
      <c r="AI18" s="8"/>
      <c r="AJ18" s="8"/>
      <c r="AK18" s="8"/>
      <c r="AL18" s="8"/>
      <c r="AM18" s="8"/>
      <c r="AN18" s="8"/>
      <c r="AO18" s="8"/>
      <c r="AP18" s="8"/>
      <c r="AQ18" s="8"/>
      <c r="AR18" s="6"/>
      <c r="BE18" s="14"/>
      <c r="BS18" s="3" t="s">
        <v>6</v>
      </c>
    </row>
    <row r="19" customFormat="false" ht="12" hidden="false" customHeight="true" outlineLevel="0" collapsed="false">
      <c r="B19" s="7"/>
      <c r="C19" s="8"/>
      <c r="D19" s="17" t="s">
        <v>41</v>
      </c>
      <c r="E19" s="8"/>
      <c r="F19" s="8"/>
      <c r="G19" s="8"/>
      <c r="H19" s="8"/>
      <c r="I19" s="8"/>
      <c r="J19" s="8"/>
      <c r="K19" s="8"/>
      <c r="L19" s="8"/>
      <c r="M19" s="8"/>
      <c r="N19" s="8"/>
      <c r="O19" s="8"/>
      <c r="P19" s="8"/>
      <c r="Q19" s="8"/>
      <c r="R19" s="8"/>
      <c r="S19" s="8"/>
      <c r="T19" s="8"/>
      <c r="U19" s="8"/>
      <c r="V19" s="8"/>
      <c r="W19" s="8"/>
      <c r="X19" s="8"/>
      <c r="Y19" s="8"/>
      <c r="Z19" s="8"/>
      <c r="AA19" s="8"/>
      <c r="AB19" s="8"/>
      <c r="AC19" s="8"/>
      <c r="AD19" s="8"/>
      <c r="AE19" s="8"/>
      <c r="AF19" s="8"/>
      <c r="AG19" s="8"/>
      <c r="AH19" s="8"/>
      <c r="AI19" s="8"/>
      <c r="AJ19" s="8"/>
      <c r="AK19" s="17" t="s">
        <v>31</v>
      </c>
      <c r="AL19" s="8"/>
      <c r="AM19" s="8"/>
      <c r="AN19" s="18"/>
      <c r="AO19" s="8"/>
      <c r="AP19" s="8"/>
      <c r="AQ19" s="8"/>
      <c r="AR19" s="6"/>
      <c r="BE19" s="14"/>
      <c r="BS19" s="3" t="s">
        <v>6</v>
      </c>
    </row>
    <row r="20" customFormat="false" ht="18.5" hidden="false" customHeight="true" outlineLevel="0" collapsed="false">
      <c r="B20" s="7"/>
      <c r="C20" s="8"/>
      <c r="D20" s="8"/>
      <c r="E20" s="18" t="s">
        <v>32</v>
      </c>
      <c r="F20" s="8"/>
      <c r="G20" s="8"/>
      <c r="H20" s="8"/>
      <c r="I20" s="8"/>
      <c r="J20" s="8"/>
      <c r="K20" s="8"/>
      <c r="L20" s="8"/>
      <c r="M20" s="8"/>
      <c r="N20" s="8"/>
      <c r="O20" s="8"/>
      <c r="P20" s="8"/>
      <c r="Q20" s="8"/>
      <c r="R20" s="8"/>
      <c r="S20" s="8"/>
      <c r="T20" s="8"/>
      <c r="U20" s="8"/>
      <c r="V20" s="8"/>
      <c r="W20" s="8"/>
      <c r="X20" s="8"/>
      <c r="Y20" s="8"/>
      <c r="Z20" s="8"/>
      <c r="AA20" s="8"/>
      <c r="AB20" s="8"/>
      <c r="AC20" s="8"/>
      <c r="AD20" s="8"/>
      <c r="AE20" s="8"/>
      <c r="AF20" s="8"/>
      <c r="AG20" s="8"/>
      <c r="AH20" s="8"/>
      <c r="AI20" s="8"/>
      <c r="AJ20" s="8"/>
      <c r="AK20" s="17" t="s">
        <v>33</v>
      </c>
      <c r="AL20" s="8"/>
      <c r="AM20" s="8"/>
      <c r="AN20" s="18"/>
      <c r="AO20" s="8"/>
      <c r="AP20" s="8"/>
      <c r="AQ20" s="8"/>
      <c r="AR20" s="6"/>
      <c r="BE20" s="14"/>
      <c r="BS20" s="3" t="s">
        <v>4</v>
      </c>
    </row>
    <row r="21" customFormat="false" ht="6.95" hidden="false" customHeight="true" outlineLevel="0" collapsed="false">
      <c r="B21" s="7"/>
      <c r="C21" s="8"/>
      <c r="D21" s="8"/>
      <c r="E21" s="8"/>
      <c r="F21" s="8"/>
      <c r="G21" s="8"/>
      <c r="H21" s="8"/>
      <c r="I21" s="8"/>
      <c r="J21" s="8"/>
      <c r="K21" s="8"/>
      <c r="L21" s="8"/>
      <c r="M21" s="8"/>
      <c r="N21" s="8"/>
      <c r="O21" s="8"/>
      <c r="P21" s="8"/>
      <c r="Q21" s="8"/>
      <c r="R21" s="8"/>
      <c r="S21" s="8"/>
      <c r="T21" s="8"/>
      <c r="U21" s="8"/>
      <c r="V21" s="8"/>
      <c r="W21" s="8"/>
      <c r="X21" s="8"/>
      <c r="Y21" s="8"/>
      <c r="Z21" s="8"/>
      <c r="AA21" s="8"/>
      <c r="AB21" s="8"/>
      <c r="AC21" s="8"/>
      <c r="AD21" s="8"/>
      <c r="AE21" s="8"/>
      <c r="AF21" s="8"/>
      <c r="AG21" s="8"/>
      <c r="AH21" s="8"/>
      <c r="AI21" s="8"/>
      <c r="AJ21" s="8"/>
      <c r="AK21" s="8"/>
      <c r="AL21" s="8"/>
      <c r="AM21" s="8"/>
      <c r="AN21" s="8"/>
      <c r="AO21" s="8"/>
      <c r="AP21" s="8"/>
      <c r="AQ21" s="8"/>
      <c r="AR21" s="6"/>
      <c r="BE21" s="14"/>
    </row>
    <row r="22" customFormat="false" ht="12" hidden="false" customHeight="true" outlineLevel="0" collapsed="false">
      <c r="B22" s="7"/>
      <c r="C22" s="8"/>
      <c r="D22" s="17" t="s">
        <v>42</v>
      </c>
      <c r="E22" s="8"/>
      <c r="F22" s="8"/>
      <c r="G22" s="8"/>
      <c r="H22" s="8"/>
      <c r="I22" s="8"/>
      <c r="J22" s="8"/>
      <c r="K22" s="8"/>
      <c r="L22" s="8"/>
      <c r="M22" s="8"/>
      <c r="N22" s="8"/>
      <c r="O22" s="8"/>
      <c r="P22" s="8"/>
      <c r="Q22" s="8"/>
      <c r="R22" s="8"/>
      <c r="S22" s="8"/>
      <c r="T22" s="8"/>
      <c r="U22" s="8"/>
      <c r="V22" s="8"/>
      <c r="W22" s="8"/>
      <c r="X22" s="8"/>
      <c r="Y22" s="8"/>
      <c r="Z22" s="8"/>
      <c r="AA22" s="8"/>
      <c r="AB22" s="8"/>
      <c r="AC22" s="8"/>
      <c r="AD22" s="8"/>
      <c r="AE22" s="8"/>
      <c r="AF22" s="8"/>
      <c r="AG22" s="8"/>
      <c r="AH22" s="8"/>
      <c r="AI22" s="8"/>
      <c r="AJ22" s="8"/>
      <c r="AK22" s="8"/>
      <c r="AL22" s="8"/>
      <c r="AM22" s="8"/>
      <c r="AN22" s="8"/>
      <c r="AO22" s="8"/>
      <c r="AP22" s="8"/>
      <c r="AQ22" s="8"/>
      <c r="AR22" s="6"/>
      <c r="BE22" s="14"/>
    </row>
    <row r="23" customFormat="false" ht="51" hidden="false" customHeight="true" outlineLevel="0" collapsed="false">
      <c r="B23" s="7"/>
      <c r="C23" s="8"/>
      <c r="D23" s="8"/>
      <c r="E23" s="23" t="s">
        <v>43</v>
      </c>
      <c r="F23" s="23"/>
      <c r="G23" s="23"/>
      <c r="H23" s="23"/>
      <c r="I23" s="23"/>
      <c r="J23" s="23"/>
      <c r="K23" s="23"/>
      <c r="L23" s="23"/>
      <c r="M23" s="23"/>
      <c r="N23" s="23"/>
      <c r="O23" s="23"/>
      <c r="P23" s="23"/>
      <c r="Q23" s="23"/>
      <c r="R23" s="23"/>
      <c r="S23" s="23"/>
      <c r="T23" s="23"/>
      <c r="U23" s="23"/>
      <c r="V23" s="23"/>
      <c r="W23" s="23"/>
      <c r="X23" s="23"/>
      <c r="Y23" s="23"/>
      <c r="Z23" s="23"/>
      <c r="AA23" s="23"/>
      <c r="AB23" s="23"/>
      <c r="AC23" s="23"/>
      <c r="AD23" s="23"/>
      <c r="AE23" s="23"/>
      <c r="AF23" s="23"/>
      <c r="AG23" s="23"/>
      <c r="AH23" s="23"/>
      <c r="AI23" s="23"/>
      <c r="AJ23" s="23"/>
      <c r="AK23" s="23"/>
      <c r="AL23" s="23"/>
      <c r="AM23" s="23"/>
      <c r="AN23" s="23"/>
      <c r="AO23" s="8"/>
      <c r="AP23" s="8"/>
      <c r="AQ23" s="8"/>
      <c r="AR23" s="6"/>
      <c r="BE23" s="14"/>
    </row>
    <row r="24" customFormat="false" ht="6.95" hidden="false" customHeight="true" outlineLevel="0" collapsed="false">
      <c r="B24" s="7"/>
      <c r="C24" s="8"/>
      <c r="D24" s="8"/>
      <c r="E24" s="8"/>
      <c r="F24" s="8"/>
      <c r="G24" s="8"/>
      <c r="H24" s="8"/>
      <c r="I24" s="8"/>
      <c r="J24" s="8"/>
      <c r="K24" s="8"/>
      <c r="L24" s="8"/>
      <c r="M24" s="8"/>
      <c r="N24" s="8"/>
      <c r="O24" s="8"/>
      <c r="P24" s="8"/>
      <c r="Q24" s="8"/>
      <c r="R24" s="8"/>
      <c r="S24" s="8"/>
      <c r="T24" s="8"/>
      <c r="U24" s="8"/>
      <c r="V24" s="8"/>
      <c r="W24" s="8"/>
      <c r="X24" s="8"/>
      <c r="Y24" s="8"/>
      <c r="Z24" s="8"/>
      <c r="AA24" s="8"/>
      <c r="AB24" s="8"/>
      <c r="AC24" s="8"/>
      <c r="AD24" s="8"/>
      <c r="AE24" s="8"/>
      <c r="AF24" s="8"/>
      <c r="AG24" s="8"/>
      <c r="AH24" s="8"/>
      <c r="AI24" s="8"/>
      <c r="AJ24" s="8"/>
      <c r="AK24" s="8"/>
      <c r="AL24" s="8"/>
      <c r="AM24" s="8"/>
      <c r="AN24" s="8"/>
      <c r="AO24" s="8"/>
      <c r="AP24" s="8"/>
      <c r="AQ24" s="8"/>
      <c r="AR24" s="6"/>
      <c r="BE24" s="14"/>
    </row>
    <row r="25" customFormat="false" ht="6.95" hidden="false" customHeight="true" outlineLevel="0" collapsed="false">
      <c r="B25" s="7"/>
      <c r="C25" s="8"/>
      <c r="D25" s="24"/>
      <c r="E25" s="24"/>
      <c r="F25" s="24"/>
      <c r="G25" s="24"/>
      <c r="H25" s="24"/>
      <c r="I25" s="24"/>
      <c r="J25" s="24"/>
      <c r="K25" s="24"/>
      <c r="L25" s="24"/>
      <c r="M25" s="24"/>
      <c r="N25" s="24"/>
      <c r="O25" s="24"/>
      <c r="P25" s="24"/>
      <c r="Q25" s="24"/>
      <c r="R25" s="24"/>
      <c r="S25" s="24"/>
      <c r="T25" s="24"/>
      <c r="U25" s="24"/>
      <c r="V25" s="24"/>
      <c r="W25" s="24"/>
      <c r="X25" s="24"/>
      <c r="Y25" s="24"/>
      <c r="Z25" s="24"/>
      <c r="AA25" s="24"/>
      <c r="AB25" s="24"/>
      <c r="AC25" s="24"/>
      <c r="AD25" s="24"/>
      <c r="AE25" s="24"/>
      <c r="AF25" s="24"/>
      <c r="AG25" s="24"/>
      <c r="AH25" s="24"/>
      <c r="AI25" s="24"/>
      <c r="AJ25" s="24"/>
      <c r="AK25" s="24"/>
      <c r="AL25" s="24"/>
      <c r="AM25" s="24"/>
      <c r="AN25" s="24"/>
      <c r="AO25" s="24"/>
      <c r="AP25" s="8"/>
      <c r="AQ25" s="8"/>
      <c r="AR25" s="6"/>
      <c r="BE25" s="14"/>
    </row>
    <row r="26" s="25" customFormat="true" ht="25.9" hidden="false" customHeight="true" outlineLevel="0" collapsed="false">
      <c r="B26" s="26"/>
      <c r="C26" s="27"/>
      <c r="D26" s="28" t="s">
        <v>44</v>
      </c>
      <c r="E26" s="29"/>
      <c r="F26" s="29"/>
      <c r="G26" s="29"/>
      <c r="H26" s="29"/>
      <c r="I26" s="29"/>
      <c r="J26" s="29"/>
      <c r="K26" s="29"/>
      <c r="L26" s="29"/>
      <c r="M26" s="29"/>
      <c r="N26" s="29"/>
      <c r="O26" s="29"/>
      <c r="P26" s="29"/>
      <c r="Q26" s="29"/>
      <c r="R26" s="29"/>
      <c r="S26" s="29"/>
      <c r="T26" s="29"/>
      <c r="U26" s="29"/>
      <c r="V26" s="29"/>
      <c r="W26" s="29"/>
      <c r="X26" s="29"/>
      <c r="Y26" s="29"/>
      <c r="Z26" s="29"/>
      <c r="AA26" s="29"/>
      <c r="AB26" s="29"/>
      <c r="AC26" s="29"/>
      <c r="AD26" s="29"/>
      <c r="AE26" s="29"/>
      <c r="AF26" s="29"/>
      <c r="AG26" s="29"/>
      <c r="AH26" s="29"/>
      <c r="AI26" s="29"/>
      <c r="AJ26" s="29"/>
      <c r="AK26" s="30" t="n">
        <f aca="false">ROUND(AG54,2)</f>
        <v>0</v>
      </c>
      <c r="AL26" s="30"/>
      <c r="AM26" s="30"/>
      <c r="AN26" s="30"/>
      <c r="AO26" s="30"/>
      <c r="AP26" s="27"/>
      <c r="AQ26" s="27"/>
      <c r="AR26" s="31"/>
      <c r="BE26" s="14"/>
    </row>
    <row r="27" customFormat="false" ht="6.95" hidden="false" customHeight="true" outlineLevel="0" collapsed="false">
      <c r="A27" s="25"/>
      <c r="B27" s="26"/>
      <c r="C27" s="27"/>
      <c r="D27" s="27"/>
      <c r="E27" s="27"/>
      <c r="F27" s="27"/>
      <c r="G27" s="27"/>
      <c r="H27" s="27"/>
      <c r="I27" s="27"/>
      <c r="J27" s="27"/>
      <c r="K27" s="27"/>
      <c r="L27" s="27"/>
      <c r="M27" s="27"/>
      <c r="N27" s="27"/>
      <c r="O27" s="27"/>
      <c r="P27" s="27"/>
      <c r="Q27" s="27"/>
      <c r="R27" s="27"/>
      <c r="S27" s="27"/>
      <c r="T27" s="27"/>
      <c r="U27" s="27"/>
      <c r="V27" s="27"/>
      <c r="W27" s="27"/>
      <c r="X27" s="27"/>
      <c r="Y27" s="27"/>
      <c r="Z27" s="27"/>
      <c r="AA27" s="27"/>
      <c r="AB27" s="27"/>
      <c r="AC27" s="27"/>
      <c r="AD27" s="27"/>
      <c r="AE27" s="27"/>
      <c r="AF27" s="27"/>
      <c r="AG27" s="27"/>
      <c r="AH27" s="27"/>
      <c r="AI27" s="27"/>
      <c r="AJ27" s="27"/>
      <c r="AK27" s="27"/>
      <c r="AL27" s="27"/>
      <c r="AM27" s="27"/>
      <c r="AN27" s="27"/>
      <c r="AO27" s="27"/>
      <c r="AP27" s="27"/>
      <c r="AQ27" s="27"/>
      <c r="AR27" s="31"/>
      <c r="BE27" s="14"/>
    </row>
    <row r="28" customFormat="false" ht="12.8" hidden="false" customHeight="false" outlineLevel="0" collapsed="false">
      <c r="A28" s="25"/>
      <c r="B28" s="26"/>
      <c r="C28" s="27"/>
      <c r="D28" s="27"/>
      <c r="E28" s="27"/>
      <c r="F28" s="27"/>
      <c r="G28" s="27"/>
      <c r="H28" s="27"/>
      <c r="I28" s="27"/>
      <c r="J28" s="27"/>
      <c r="K28" s="27"/>
      <c r="L28" s="32" t="s">
        <v>45</v>
      </c>
      <c r="M28" s="32"/>
      <c r="N28" s="32"/>
      <c r="O28" s="32"/>
      <c r="P28" s="32"/>
      <c r="Q28" s="27"/>
      <c r="R28" s="27"/>
      <c r="S28" s="27"/>
      <c r="T28" s="27"/>
      <c r="U28" s="27"/>
      <c r="V28" s="27"/>
      <c r="W28" s="32" t="s">
        <v>46</v>
      </c>
      <c r="X28" s="32"/>
      <c r="Y28" s="32"/>
      <c r="Z28" s="32"/>
      <c r="AA28" s="32"/>
      <c r="AB28" s="32"/>
      <c r="AC28" s="32"/>
      <c r="AD28" s="32"/>
      <c r="AE28" s="32"/>
      <c r="AF28" s="27"/>
      <c r="AG28" s="27"/>
      <c r="AH28" s="27"/>
      <c r="AI28" s="27"/>
      <c r="AJ28" s="27"/>
      <c r="AK28" s="32" t="s">
        <v>47</v>
      </c>
      <c r="AL28" s="32"/>
      <c r="AM28" s="32"/>
      <c r="AN28" s="32"/>
      <c r="AO28" s="32"/>
      <c r="AP28" s="27"/>
      <c r="AQ28" s="27"/>
      <c r="AR28" s="31"/>
      <c r="BE28" s="14"/>
    </row>
    <row r="29" s="33" customFormat="true" ht="14.4" hidden="false" customHeight="true" outlineLevel="0" collapsed="false">
      <c r="B29" s="34"/>
      <c r="C29" s="35"/>
      <c r="D29" s="17" t="s">
        <v>48</v>
      </c>
      <c r="E29" s="35"/>
      <c r="F29" s="17" t="s">
        <v>49</v>
      </c>
      <c r="G29" s="35"/>
      <c r="H29" s="35"/>
      <c r="I29" s="35"/>
      <c r="J29" s="35"/>
      <c r="K29" s="35"/>
      <c r="L29" s="36" t="n">
        <v>0.21</v>
      </c>
      <c r="M29" s="36"/>
      <c r="N29" s="36"/>
      <c r="O29" s="36"/>
      <c r="P29" s="36"/>
      <c r="Q29" s="35"/>
      <c r="R29" s="35"/>
      <c r="S29" s="35"/>
      <c r="T29" s="35"/>
      <c r="U29" s="35"/>
      <c r="V29" s="35"/>
      <c r="W29" s="37" t="n">
        <f aca="false">ROUND(AZ54, 2)</f>
        <v>0</v>
      </c>
      <c r="X29" s="37"/>
      <c r="Y29" s="37"/>
      <c r="Z29" s="37"/>
      <c r="AA29" s="37"/>
      <c r="AB29" s="37"/>
      <c r="AC29" s="37"/>
      <c r="AD29" s="37"/>
      <c r="AE29" s="37"/>
      <c r="AF29" s="35"/>
      <c r="AG29" s="35"/>
      <c r="AH29" s="35"/>
      <c r="AI29" s="35"/>
      <c r="AJ29" s="35"/>
      <c r="AK29" s="37" t="n">
        <f aca="false">ROUND(AV54, 2)</f>
        <v>0</v>
      </c>
      <c r="AL29" s="37"/>
      <c r="AM29" s="37"/>
      <c r="AN29" s="37"/>
      <c r="AO29" s="37"/>
      <c r="AP29" s="35"/>
      <c r="AQ29" s="35"/>
      <c r="AR29" s="38"/>
      <c r="BE29" s="14"/>
    </row>
    <row r="30" customFormat="false" ht="14.4" hidden="false" customHeight="true" outlineLevel="0" collapsed="false">
      <c r="A30" s="33"/>
      <c r="B30" s="34"/>
      <c r="C30" s="35"/>
      <c r="D30" s="35"/>
      <c r="E30" s="35"/>
      <c r="F30" s="17" t="s">
        <v>50</v>
      </c>
      <c r="G30" s="35"/>
      <c r="H30" s="35"/>
      <c r="I30" s="35"/>
      <c r="J30" s="35"/>
      <c r="K30" s="35"/>
      <c r="L30" s="36" t="n">
        <v>0.15</v>
      </c>
      <c r="M30" s="36"/>
      <c r="N30" s="36"/>
      <c r="O30" s="36"/>
      <c r="P30" s="36"/>
      <c r="Q30" s="35"/>
      <c r="R30" s="35"/>
      <c r="S30" s="35"/>
      <c r="T30" s="35"/>
      <c r="U30" s="35"/>
      <c r="V30" s="35"/>
      <c r="W30" s="37" t="n">
        <f aca="false">ROUND(BA54, 2)</f>
        <v>0</v>
      </c>
      <c r="X30" s="37"/>
      <c r="Y30" s="37"/>
      <c r="Z30" s="37"/>
      <c r="AA30" s="37"/>
      <c r="AB30" s="37"/>
      <c r="AC30" s="37"/>
      <c r="AD30" s="37"/>
      <c r="AE30" s="37"/>
      <c r="AF30" s="35"/>
      <c r="AG30" s="35"/>
      <c r="AH30" s="35"/>
      <c r="AI30" s="35"/>
      <c r="AJ30" s="35"/>
      <c r="AK30" s="37" t="n">
        <f aca="false">ROUND(AW54, 2)</f>
        <v>0</v>
      </c>
      <c r="AL30" s="37"/>
      <c r="AM30" s="37"/>
      <c r="AN30" s="37"/>
      <c r="AO30" s="37"/>
      <c r="AP30" s="35"/>
      <c r="AQ30" s="35"/>
      <c r="AR30" s="38"/>
      <c r="BE30" s="14"/>
    </row>
    <row r="31" customFormat="false" ht="14.4" hidden="true" customHeight="true" outlineLevel="0" collapsed="false">
      <c r="A31" s="33"/>
      <c r="B31" s="34"/>
      <c r="C31" s="35"/>
      <c r="D31" s="35"/>
      <c r="E31" s="35"/>
      <c r="F31" s="17" t="s">
        <v>51</v>
      </c>
      <c r="G31" s="35"/>
      <c r="H31" s="35"/>
      <c r="I31" s="35"/>
      <c r="J31" s="35"/>
      <c r="K31" s="35"/>
      <c r="L31" s="36" t="n">
        <v>0.21</v>
      </c>
      <c r="M31" s="36"/>
      <c r="N31" s="36"/>
      <c r="O31" s="36"/>
      <c r="P31" s="36"/>
      <c r="Q31" s="35"/>
      <c r="R31" s="35"/>
      <c r="S31" s="35"/>
      <c r="T31" s="35"/>
      <c r="U31" s="35"/>
      <c r="V31" s="35"/>
      <c r="W31" s="37" t="n">
        <f aca="false">ROUND(BB54, 2)</f>
        <v>0</v>
      </c>
      <c r="X31" s="37"/>
      <c r="Y31" s="37"/>
      <c r="Z31" s="37"/>
      <c r="AA31" s="37"/>
      <c r="AB31" s="37"/>
      <c r="AC31" s="37"/>
      <c r="AD31" s="37"/>
      <c r="AE31" s="37"/>
      <c r="AF31" s="35"/>
      <c r="AG31" s="35"/>
      <c r="AH31" s="35"/>
      <c r="AI31" s="35"/>
      <c r="AJ31" s="35"/>
      <c r="AK31" s="37" t="n">
        <v>0</v>
      </c>
      <c r="AL31" s="37"/>
      <c r="AM31" s="37"/>
      <c r="AN31" s="37"/>
      <c r="AO31" s="37"/>
      <c r="AP31" s="35"/>
      <c r="AQ31" s="35"/>
      <c r="AR31" s="38"/>
      <c r="BE31" s="14"/>
    </row>
    <row r="32" customFormat="false" ht="14.4" hidden="true" customHeight="true" outlineLevel="0" collapsed="false">
      <c r="A32" s="33"/>
      <c r="B32" s="34"/>
      <c r="C32" s="35"/>
      <c r="D32" s="35"/>
      <c r="E32" s="35"/>
      <c r="F32" s="17" t="s">
        <v>52</v>
      </c>
      <c r="G32" s="35"/>
      <c r="H32" s="35"/>
      <c r="I32" s="35"/>
      <c r="J32" s="35"/>
      <c r="K32" s="35"/>
      <c r="L32" s="36" t="n">
        <v>0.15</v>
      </c>
      <c r="M32" s="36"/>
      <c r="N32" s="36"/>
      <c r="O32" s="36"/>
      <c r="P32" s="36"/>
      <c r="Q32" s="35"/>
      <c r="R32" s="35"/>
      <c r="S32" s="35"/>
      <c r="T32" s="35"/>
      <c r="U32" s="35"/>
      <c r="V32" s="35"/>
      <c r="W32" s="37" t="n">
        <f aca="false">ROUND(BC54, 2)</f>
        <v>0</v>
      </c>
      <c r="X32" s="37"/>
      <c r="Y32" s="37"/>
      <c r="Z32" s="37"/>
      <c r="AA32" s="37"/>
      <c r="AB32" s="37"/>
      <c r="AC32" s="37"/>
      <c r="AD32" s="37"/>
      <c r="AE32" s="37"/>
      <c r="AF32" s="35"/>
      <c r="AG32" s="35"/>
      <c r="AH32" s="35"/>
      <c r="AI32" s="35"/>
      <c r="AJ32" s="35"/>
      <c r="AK32" s="37" t="n">
        <v>0</v>
      </c>
      <c r="AL32" s="37"/>
      <c r="AM32" s="37"/>
      <c r="AN32" s="37"/>
      <c r="AO32" s="37"/>
      <c r="AP32" s="35"/>
      <c r="AQ32" s="35"/>
      <c r="AR32" s="38"/>
      <c r="BE32" s="14"/>
    </row>
    <row r="33" customFormat="false" ht="14.4" hidden="true" customHeight="true" outlineLevel="0" collapsed="false">
      <c r="A33" s="33"/>
      <c r="B33" s="34"/>
      <c r="C33" s="35"/>
      <c r="D33" s="35"/>
      <c r="E33" s="35"/>
      <c r="F33" s="17" t="s">
        <v>53</v>
      </c>
      <c r="G33" s="35"/>
      <c r="H33" s="35"/>
      <c r="I33" s="35"/>
      <c r="J33" s="35"/>
      <c r="K33" s="35"/>
      <c r="L33" s="36" t="n">
        <v>0</v>
      </c>
      <c r="M33" s="36"/>
      <c r="N33" s="36"/>
      <c r="O33" s="36"/>
      <c r="P33" s="36"/>
      <c r="Q33" s="35"/>
      <c r="R33" s="35"/>
      <c r="S33" s="35"/>
      <c r="T33" s="35"/>
      <c r="U33" s="35"/>
      <c r="V33" s="35"/>
      <c r="W33" s="37" t="n">
        <f aca="false">ROUND(BD54, 2)</f>
        <v>0</v>
      </c>
      <c r="X33" s="37"/>
      <c r="Y33" s="37"/>
      <c r="Z33" s="37"/>
      <c r="AA33" s="37"/>
      <c r="AB33" s="37"/>
      <c r="AC33" s="37"/>
      <c r="AD33" s="37"/>
      <c r="AE33" s="37"/>
      <c r="AF33" s="35"/>
      <c r="AG33" s="35"/>
      <c r="AH33" s="35"/>
      <c r="AI33" s="35"/>
      <c r="AJ33" s="35"/>
      <c r="AK33" s="37" t="n">
        <v>0</v>
      </c>
      <c r="AL33" s="37"/>
      <c r="AM33" s="37"/>
      <c r="AN33" s="37"/>
      <c r="AO33" s="37"/>
      <c r="AP33" s="35"/>
      <c r="AQ33" s="35"/>
      <c r="AR33" s="38"/>
    </row>
    <row r="34" s="25" customFormat="true" ht="6.95" hidden="false" customHeight="true" outlineLevel="0" collapsed="false">
      <c r="B34" s="26"/>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c r="AC34" s="27"/>
      <c r="AD34" s="27"/>
      <c r="AE34" s="27"/>
      <c r="AF34" s="27"/>
      <c r="AG34" s="27"/>
      <c r="AH34" s="27"/>
      <c r="AI34" s="27"/>
      <c r="AJ34" s="27"/>
      <c r="AK34" s="27"/>
      <c r="AL34" s="27"/>
      <c r="AM34" s="27"/>
      <c r="AN34" s="27"/>
      <c r="AO34" s="27"/>
      <c r="AP34" s="27"/>
      <c r="AQ34" s="27"/>
      <c r="AR34" s="31"/>
    </row>
    <row r="35" customFormat="false" ht="25.9" hidden="false" customHeight="true" outlineLevel="0" collapsed="false">
      <c r="A35" s="25"/>
      <c r="B35" s="26"/>
      <c r="C35" s="39"/>
      <c r="D35" s="40" t="s">
        <v>54</v>
      </c>
      <c r="E35" s="41"/>
      <c r="F35" s="41"/>
      <c r="G35" s="41"/>
      <c r="H35" s="41"/>
      <c r="I35" s="41"/>
      <c r="J35" s="41"/>
      <c r="K35" s="41"/>
      <c r="L35" s="41"/>
      <c r="M35" s="41"/>
      <c r="N35" s="41"/>
      <c r="O35" s="41"/>
      <c r="P35" s="41"/>
      <c r="Q35" s="41"/>
      <c r="R35" s="41"/>
      <c r="S35" s="41"/>
      <c r="T35" s="42" t="s">
        <v>55</v>
      </c>
      <c r="U35" s="41"/>
      <c r="V35" s="41"/>
      <c r="W35" s="41"/>
      <c r="X35" s="43" t="s">
        <v>56</v>
      </c>
      <c r="Y35" s="43"/>
      <c r="Z35" s="43"/>
      <c r="AA35" s="43"/>
      <c r="AB35" s="43"/>
      <c r="AC35" s="41"/>
      <c r="AD35" s="41"/>
      <c r="AE35" s="41"/>
      <c r="AF35" s="41"/>
      <c r="AG35" s="41"/>
      <c r="AH35" s="41"/>
      <c r="AI35" s="41"/>
      <c r="AJ35" s="41"/>
      <c r="AK35" s="44" t="n">
        <f aca="false">SUM(AK26:AK33)</f>
        <v>0</v>
      </c>
      <c r="AL35" s="44"/>
      <c r="AM35" s="44"/>
      <c r="AN35" s="44"/>
      <c r="AO35" s="44"/>
      <c r="AP35" s="39"/>
      <c r="AQ35" s="39"/>
      <c r="AR35" s="31"/>
    </row>
    <row r="36" customFormat="false" ht="6.95" hidden="false" customHeight="true" outlineLevel="0" collapsed="false">
      <c r="A36" s="25"/>
      <c r="B36" s="26"/>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c r="AC36" s="27"/>
      <c r="AD36" s="27"/>
      <c r="AE36" s="27"/>
      <c r="AF36" s="27"/>
      <c r="AG36" s="27"/>
      <c r="AH36" s="27"/>
      <c r="AI36" s="27"/>
      <c r="AJ36" s="27"/>
      <c r="AK36" s="27"/>
      <c r="AL36" s="27"/>
      <c r="AM36" s="27"/>
      <c r="AN36" s="27"/>
      <c r="AO36" s="27"/>
      <c r="AP36" s="27"/>
      <c r="AQ36" s="27"/>
      <c r="AR36" s="31"/>
    </row>
    <row r="37" customFormat="false" ht="6.95" hidden="false" customHeight="true" outlineLevel="0" collapsed="false">
      <c r="A37" s="25"/>
      <c r="B37" s="45"/>
      <c r="C37" s="46"/>
      <c r="D37" s="46"/>
      <c r="E37" s="46"/>
      <c r="F37" s="46"/>
      <c r="G37" s="46"/>
      <c r="H37" s="46"/>
      <c r="I37" s="46"/>
      <c r="J37" s="46"/>
      <c r="K37" s="46"/>
      <c r="L37" s="46"/>
      <c r="M37" s="46"/>
      <c r="N37" s="46"/>
      <c r="O37" s="46"/>
      <c r="P37" s="46"/>
      <c r="Q37" s="46"/>
      <c r="R37" s="46"/>
      <c r="S37" s="46"/>
      <c r="T37" s="46"/>
      <c r="U37" s="46"/>
      <c r="V37" s="46"/>
      <c r="W37" s="46"/>
      <c r="X37" s="46"/>
      <c r="Y37" s="46"/>
      <c r="Z37" s="46"/>
      <c r="AA37" s="46"/>
      <c r="AB37" s="46"/>
      <c r="AC37" s="46"/>
      <c r="AD37" s="46"/>
      <c r="AE37" s="46"/>
      <c r="AF37" s="46"/>
      <c r="AG37" s="46"/>
      <c r="AH37" s="46"/>
      <c r="AI37" s="46"/>
      <c r="AJ37" s="46"/>
      <c r="AK37" s="46"/>
      <c r="AL37" s="46"/>
      <c r="AM37" s="46"/>
      <c r="AN37" s="46"/>
      <c r="AO37" s="46"/>
      <c r="AP37" s="46"/>
      <c r="AQ37" s="46"/>
      <c r="AR37" s="31"/>
    </row>
    <row r="41" s="25" customFormat="true" ht="6.95" hidden="false" customHeight="true" outlineLevel="0" collapsed="false">
      <c r="B41" s="47"/>
      <c r="C41" s="48"/>
      <c r="D41" s="48"/>
      <c r="E41" s="48"/>
      <c r="F41" s="48"/>
      <c r="G41" s="48"/>
      <c r="H41" s="48"/>
      <c r="I41" s="48"/>
      <c r="J41" s="48"/>
      <c r="K41" s="48"/>
      <c r="L41" s="48"/>
      <c r="M41" s="48"/>
      <c r="N41" s="48"/>
      <c r="O41" s="48"/>
      <c r="P41" s="48"/>
      <c r="Q41" s="48"/>
      <c r="R41" s="48"/>
      <c r="S41" s="48"/>
      <c r="T41" s="48"/>
      <c r="U41" s="48"/>
      <c r="V41" s="48"/>
      <c r="W41" s="48"/>
      <c r="X41" s="48"/>
      <c r="Y41" s="48"/>
      <c r="Z41" s="48"/>
      <c r="AA41" s="48"/>
      <c r="AB41" s="48"/>
      <c r="AC41" s="48"/>
      <c r="AD41" s="48"/>
      <c r="AE41" s="48"/>
      <c r="AF41" s="48"/>
      <c r="AG41" s="48"/>
      <c r="AH41" s="48"/>
      <c r="AI41" s="48"/>
      <c r="AJ41" s="48"/>
      <c r="AK41" s="48"/>
      <c r="AL41" s="48"/>
      <c r="AM41" s="48"/>
      <c r="AN41" s="48"/>
      <c r="AO41" s="48"/>
      <c r="AP41" s="48"/>
      <c r="AQ41" s="48"/>
      <c r="AR41" s="31"/>
    </row>
    <row r="42" customFormat="false" ht="24.95" hidden="false" customHeight="true" outlineLevel="0" collapsed="false">
      <c r="A42" s="25"/>
      <c r="B42" s="26"/>
      <c r="C42" s="9" t="s">
        <v>57</v>
      </c>
      <c r="D42" s="27"/>
      <c r="E42" s="27"/>
      <c r="F42" s="27"/>
      <c r="G42" s="27"/>
      <c r="H42" s="27"/>
      <c r="I42" s="27"/>
      <c r="J42" s="27"/>
      <c r="K42" s="27"/>
      <c r="L42" s="27"/>
      <c r="M42" s="27"/>
      <c r="N42" s="27"/>
      <c r="O42" s="27"/>
      <c r="P42" s="27"/>
      <c r="Q42" s="27"/>
      <c r="R42" s="27"/>
      <c r="S42" s="27"/>
      <c r="T42" s="27"/>
      <c r="U42" s="27"/>
      <c r="V42" s="27"/>
      <c r="W42" s="27"/>
      <c r="X42" s="27"/>
      <c r="Y42" s="27"/>
      <c r="Z42" s="27"/>
      <c r="AA42" s="27"/>
      <c r="AB42" s="27"/>
      <c r="AC42" s="27"/>
      <c r="AD42" s="27"/>
      <c r="AE42" s="27"/>
      <c r="AF42" s="27"/>
      <c r="AG42" s="27"/>
      <c r="AH42" s="27"/>
      <c r="AI42" s="27"/>
      <c r="AJ42" s="27"/>
      <c r="AK42" s="27"/>
      <c r="AL42" s="27"/>
      <c r="AM42" s="27"/>
      <c r="AN42" s="27"/>
      <c r="AO42" s="27"/>
      <c r="AP42" s="27"/>
      <c r="AQ42" s="27"/>
      <c r="AR42" s="31"/>
    </row>
    <row r="43" customFormat="false" ht="6.95" hidden="false" customHeight="true" outlineLevel="0" collapsed="false">
      <c r="A43" s="25"/>
      <c r="B43" s="26"/>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c r="AC43" s="27"/>
      <c r="AD43" s="27"/>
      <c r="AE43" s="27"/>
      <c r="AF43" s="27"/>
      <c r="AG43" s="27"/>
      <c r="AH43" s="27"/>
      <c r="AI43" s="27"/>
      <c r="AJ43" s="27"/>
      <c r="AK43" s="27"/>
      <c r="AL43" s="27"/>
      <c r="AM43" s="27"/>
      <c r="AN43" s="27"/>
      <c r="AO43" s="27"/>
      <c r="AP43" s="27"/>
      <c r="AQ43" s="27"/>
      <c r="AR43" s="31"/>
    </row>
    <row r="44" s="49" customFormat="true" ht="12" hidden="false" customHeight="true" outlineLevel="0" collapsed="false">
      <c r="B44" s="50"/>
      <c r="C44" s="17" t="s">
        <v>13</v>
      </c>
      <c r="D44" s="51"/>
      <c r="E44" s="51"/>
      <c r="F44" s="51"/>
      <c r="G44" s="51"/>
      <c r="H44" s="51"/>
      <c r="I44" s="51"/>
      <c r="J44" s="51"/>
      <c r="K44" s="51"/>
      <c r="L44" s="51" t="str">
        <f aca="false">K5</f>
        <v>07/19/18</v>
      </c>
      <c r="M44" s="51"/>
      <c r="N44" s="51"/>
      <c r="O44" s="51"/>
      <c r="P44" s="51"/>
      <c r="Q44" s="51"/>
      <c r="R44" s="51"/>
      <c r="S44" s="51"/>
      <c r="T44" s="51"/>
      <c r="U44" s="51"/>
      <c r="V44" s="51"/>
      <c r="W44" s="51"/>
      <c r="X44" s="51"/>
      <c r="Y44" s="51"/>
      <c r="Z44" s="51"/>
      <c r="AA44" s="51"/>
      <c r="AB44" s="51"/>
      <c r="AC44" s="51"/>
      <c r="AD44" s="51"/>
      <c r="AE44" s="51"/>
      <c r="AF44" s="51"/>
      <c r="AG44" s="51"/>
      <c r="AH44" s="51"/>
      <c r="AI44" s="51"/>
      <c r="AJ44" s="51"/>
      <c r="AK44" s="51"/>
      <c r="AL44" s="51"/>
      <c r="AM44" s="51"/>
      <c r="AN44" s="51"/>
      <c r="AO44" s="51"/>
      <c r="AP44" s="51"/>
      <c r="AQ44" s="51"/>
      <c r="AR44" s="52"/>
    </row>
    <row r="45" s="53" customFormat="true" ht="36.95" hidden="false" customHeight="true" outlineLevel="0" collapsed="false">
      <c r="B45" s="54"/>
      <c r="C45" s="55" t="s">
        <v>16</v>
      </c>
      <c r="D45" s="56"/>
      <c r="E45" s="56"/>
      <c r="F45" s="56"/>
      <c r="G45" s="56"/>
      <c r="H45" s="56"/>
      <c r="I45" s="56"/>
      <c r="J45" s="56"/>
      <c r="K45" s="56"/>
      <c r="L45" s="57" t="str">
        <f aca="false">K6</f>
        <v>Rekonstrukce obecního úřadu Roztoky, dodatek č. 2 - DPS, 0992018</v>
      </c>
      <c r="M45" s="57"/>
      <c r="N45" s="57"/>
      <c r="O45" s="57"/>
      <c r="P45" s="57"/>
      <c r="Q45" s="57"/>
      <c r="R45" s="57"/>
      <c r="S45" s="57"/>
      <c r="T45" s="57"/>
      <c r="U45" s="57"/>
      <c r="V45" s="57"/>
      <c r="W45" s="57"/>
      <c r="X45" s="57"/>
      <c r="Y45" s="57"/>
      <c r="Z45" s="57"/>
      <c r="AA45" s="57"/>
      <c r="AB45" s="57"/>
      <c r="AC45" s="57"/>
      <c r="AD45" s="57"/>
      <c r="AE45" s="57"/>
      <c r="AF45" s="57"/>
      <c r="AG45" s="57"/>
      <c r="AH45" s="57"/>
      <c r="AI45" s="57"/>
      <c r="AJ45" s="57"/>
      <c r="AK45" s="57"/>
      <c r="AL45" s="57"/>
      <c r="AM45" s="57"/>
      <c r="AN45" s="57"/>
      <c r="AO45" s="57"/>
      <c r="AP45" s="56"/>
      <c r="AQ45" s="56"/>
      <c r="AR45" s="58"/>
    </row>
    <row r="46" s="25" customFormat="true" ht="6.95" hidden="false" customHeight="true" outlineLevel="0" collapsed="false">
      <c r="B46" s="26"/>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c r="AC46" s="27"/>
      <c r="AD46" s="27"/>
      <c r="AE46" s="27"/>
      <c r="AF46" s="27"/>
      <c r="AG46" s="27"/>
      <c r="AH46" s="27"/>
      <c r="AI46" s="27"/>
      <c r="AJ46" s="27"/>
      <c r="AK46" s="27"/>
      <c r="AL46" s="27"/>
      <c r="AM46" s="27"/>
      <c r="AN46" s="27"/>
      <c r="AO46" s="27"/>
      <c r="AP46" s="27"/>
      <c r="AQ46" s="27"/>
      <c r="AR46" s="31"/>
    </row>
    <row r="47" customFormat="false" ht="12" hidden="false" customHeight="true" outlineLevel="0" collapsed="false">
      <c r="A47" s="25"/>
      <c r="B47" s="26"/>
      <c r="C47" s="17" t="s">
        <v>22</v>
      </c>
      <c r="D47" s="27"/>
      <c r="E47" s="27"/>
      <c r="F47" s="27"/>
      <c r="G47" s="27"/>
      <c r="H47" s="27"/>
      <c r="I47" s="27"/>
      <c r="J47" s="27"/>
      <c r="K47" s="27"/>
      <c r="L47" s="59" t="str">
        <f aca="false">IF(K8="","",K8)</f>
        <v>budova Obecního úřadu Roztoky</v>
      </c>
      <c r="M47" s="27"/>
      <c r="N47" s="27"/>
      <c r="O47" s="27"/>
      <c r="P47" s="27"/>
      <c r="Q47" s="27"/>
      <c r="R47" s="27"/>
      <c r="S47" s="27"/>
      <c r="T47" s="27"/>
      <c r="U47" s="27"/>
      <c r="V47" s="27"/>
      <c r="W47" s="27"/>
      <c r="X47" s="27"/>
      <c r="Y47" s="27"/>
      <c r="Z47" s="27"/>
      <c r="AA47" s="27"/>
      <c r="AB47" s="27"/>
      <c r="AC47" s="27"/>
      <c r="AD47" s="27"/>
      <c r="AE47" s="27"/>
      <c r="AF47" s="27"/>
      <c r="AG47" s="27"/>
      <c r="AH47" s="27"/>
      <c r="AI47" s="17" t="s">
        <v>24</v>
      </c>
      <c r="AJ47" s="27"/>
      <c r="AK47" s="27"/>
      <c r="AL47" s="27"/>
      <c r="AM47" s="60" t="str">
        <f aca="false">IF(AN8= "","",AN8)</f>
        <v>12. 11. 2018</v>
      </c>
      <c r="AN47" s="60"/>
      <c r="AO47" s="27"/>
      <c r="AP47" s="27"/>
      <c r="AQ47" s="27"/>
      <c r="AR47" s="31"/>
    </row>
    <row r="48" customFormat="false" ht="6.95" hidden="false" customHeight="true" outlineLevel="0" collapsed="false">
      <c r="A48" s="25"/>
      <c r="B48" s="26"/>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c r="AC48" s="27"/>
      <c r="AD48" s="27"/>
      <c r="AE48" s="27"/>
      <c r="AF48" s="27"/>
      <c r="AG48" s="27"/>
      <c r="AH48" s="27"/>
      <c r="AI48" s="27"/>
      <c r="AJ48" s="27"/>
      <c r="AK48" s="27"/>
      <c r="AL48" s="27"/>
      <c r="AM48" s="27"/>
      <c r="AN48" s="27"/>
      <c r="AO48" s="27"/>
      <c r="AP48" s="27"/>
      <c r="AQ48" s="27"/>
      <c r="AR48" s="31"/>
    </row>
    <row r="49" customFormat="false" ht="15.15" hidden="false" customHeight="true" outlineLevel="0" collapsed="false">
      <c r="A49" s="25"/>
      <c r="B49" s="26"/>
      <c r="C49" s="17" t="s">
        <v>30</v>
      </c>
      <c r="D49" s="27"/>
      <c r="E49" s="27"/>
      <c r="F49" s="27"/>
      <c r="G49" s="27"/>
      <c r="H49" s="27"/>
      <c r="I49" s="27"/>
      <c r="J49" s="27"/>
      <c r="K49" s="27"/>
      <c r="L49" s="51" t="str">
        <f aca="false">IF(E11= "","",E11)</f>
        <v> </v>
      </c>
      <c r="M49" s="27"/>
      <c r="N49" s="27"/>
      <c r="O49" s="27"/>
      <c r="P49" s="27"/>
      <c r="Q49" s="27"/>
      <c r="R49" s="27"/>
      <c r="S49" s="27"/>
      <c r="T49" s="27"/>
      <c r="U49" s="27"/>
      <c r="V49" s="27"/>
      <c r="W49" s="27"/>
      <c r="X49" s="27"/>
      <c r="Y49" s="27"/>
      <c r="Z49" s="27"/>
      <c r="AA49" s="27"/>
      <c r="AB49" s="27"/>
      <c r="AC49" s="27"/>
      <c r="AD49" s="27"/>
      <c r="AE49" s="27"/>
      <c r="AF49" s="27"/>
      <c r="AG49" s="27"/>
      <c r="AH49" s="27"/>
      <c r="AI49" s="17" t="s">
        <v>36</v>
      </c>
      <c r="AJ49" s="27"/>
      <c r="AK49" s="27"/>
      <c r="AL49" s="27"/>
      <c r="AM49" s="61" t="str">
        <f aca="false">IF(E17="","",E17)</f>
        <v>SEAP Rokycany s. r. o.</v>
      </c>
      <c r="AN49" s="61"/>
      <c r="AO49" s="61"/>
      <c r="AP49" s="61"/>
      <c r="AQ49" s="27"/>
      <c r="AR49" s="31"/>
      <c r="AS49" s="62" t="s">
        <v>58</v>
      </c>
      <c r="AT49" s="62"/>
      <c r="AU49" s="63"/>
      <c r="AV49" s="63"/>
      <c r="AW49" s="63"/>
      <c r="AX49" s="63"/>
      <c r="AY49" s="63"/>
      <c r="AZ49" s="63"/>
      <c r="BA49" s="63"/>
      <c r="BB49" s="63"/>
      <c r="BC49" s="63"/>
      <c r="BD49" s="64"/>
    </row>
    <row r="50" customFormat="false" ht="15.15" hidden="false" customHeight="true" outlineLevel="0" collapsed="false">
      <c r="A50" s="25"/>
      <c r="B50" s="26"/>
      <c r="C50" s="17" t="s">
        <v>34</v>
      </c>
      <c r="D50" s="27"/>
      <c r="E50" s="27"/>
      <c r="F50" s="27"/>
      <c r="G50" s="27"/>
      <c r="H50" s="27"/>
      <c r="I50" s="27"/>
      <c r="J50" s="27"/>
      <c r="K50" s="27"/>
      <c r="L50" s="51" t="str">
        <f aca="false">IF(E14= "Vyplň údaj","",E14)</f>
        <v/>
      </c>
      <c r="M50" s="27"/>
      <c r="N50" s="27"/>
      <c r="O50" s="27"/>
      <c r="P50" s="27"/>
      <c r="Q50" s="27"/>
      <c r="R50" s="27"/>
      <c r="S50" s="27"/>
      <c r="T50" s="27"/>
      <c r="U50" s="27"/>
      <c r="V50" s="27"/>
      <c r="W50" s="27"/>
      <c r="X50" s="27"/>
      <c r="Y50" s="27"/>
      <c r="Z50" s="27"/>
      <c r="AA50" s="27"/>
      <c r="AB50" s="27"/>
      <c r="AC50" s="27"/>
      <c r="AD50" s="27"/>
      <c r="AE50" s="27"/>
      <c r="AF50" s="27"/>
      <c r="AG50" s="27"/>
      <c r="AH50" s="27"/>
      <c r="AI50" s="17" t="s">
        <v>41</v>
      </c>
      <c r="AJ50" s="27"/>
      <c r="AK50" s="27"/>
      <c r="AL50" s="27"/>
      <c r="AM50" s="61" t="str">
        <f aca="false">IF(E20="","",E20)</f>
        <v> </v>
      </c>
      <c r="AN50" s="61"/>
      <c r="AO50" s="61"/>
      <c r="AP50" s="61"/>
      <c r="AQ50" s="27"/>
      <c r="AR50" s="31"/>
      <c r="AS50" s="62"/>
      <c r="AT50" s="62"/>
      <c r="AU50" s="65"/>
      <c r="AV50" s="65"/>
      <c r="AW50" s="65"/>
      <c r="AX50" s="65"/>
      <c r="AY50" s="65"/>
      <c r="AZ50" s="65"/>
      <c r="BA50" s="65"/>
      <c r="BB50" s="65"/>
      <c r="BC50" s="65"/>
      <c r="BD50" s="66"/>
    </row>
    <row r="51" customFormat="false" ht="10.8" hidden="false" customHeight="true" outlineLevel="0" collapsed="false">
      <c r="A51" s="25"/>
      <c r="B51" s="26"/>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c r="AC51" s="27"/>
      <c r="AD51" s="27"/>
      <c r="AE51" s="27"/>
      <c r="AF51" s="27"/>
      <c r="AG51" s="27"/>
      <c r="AH51" s="27"/>
      <c r="AI51" s="27"/>
      <c r="AJ51" s="27"/>
      <c r="AK51" s="27"/>
      <c r="AL51" s="27"/>
      <c r="AM51" s="27"/>
      <c r="AN51" s="27"/>
      <c r="AO51" s="27"/>
      <c r="AP51" s="27"/>
      <c r="AQ51" s="27"/>
      <c r="AR51" s="31"/>
      <c r="AS51" s="62"/>
      <c r="AT51" s="62"/>
      <c r="AU51" s="67"/>
      <c r="AV51" s="67"/>
      <c r="AW51" s="67"/>
      <c r="AX51" s="67"/>
      <c r="AY51" s="67"/>
      <c r="AZ51" s="67"/>
      <c r="BA51" s="67"/>
      <c r="BB51" s="67"/>
      <c r="BC51" s="67"/>
      <c r="BD51" s="68"/>
    </row>
    <row r="52" customFormat="false" ht="29.3" hidden="false" customHeight="true" outlineLevel="0" collapsed="false">
      <c r="A52" s="25"/>
      <c r="B52" s="26"/>
      <c r="C52" s="69" t="s">
        <v>59</v>
      </c>
      <c r="D52" s="69"/>
      <c r="E52" s="69"/>
      <c r="F52" s="69"/>
      <c r="G52" s="69"/>
      <c r="H52" s="70"/>
      <c r="I52" s="71" t="s">
        <v>60</v>
      </c>
      <c r="J52" s="71"/>
      <c r="K52" s="71"/>
      <c r="L52" s="71"/>
      <c r="M52" s="71"/>
      <c r="N52" s="71"/>
      <c r="O52" s="71"/>
      <c r="P52" s="71"/>
      <c r="Q52" s="71"/>
      <c r="R52" s="71"/>
      <c r="S52" s="71"/>
      <c r="T52" s="71"/>
      <c r="U52" s="71"/>
      <c r="V52" s="71"/>
      <c r="W52" s="71"/>
      <c r="X52" s="71"/>
      <c r="Y52" s="71"/>
      <c r="Z52" s="71"/>
      <c r="AA52" s="71"/>
      <c r="AB52" s="71"/>
      <c r="AC52" s="71"/>
      <c r="AD52" s="71"/>
      <c r="AE52" s="71"/>
      <c r="AF52" s="71"/>
      <c r="AG52" s="72" t="s">
        <v>61</v>
      </c>
      <c r="AH52" s="72"/>
      <c r="AI52" s="72"/>
      <c r="AJ52" s="72"/>
      <c r="AK52" s="72"/>
      <c r="AL52" s="72"/>
      <c r="AM52" s="72"/>
      <c r="AN52" s="71" t="s">
        <v>62</v>
      </c>
      <c r="AO52" s="71"/>
      <c r="AP52" s="71"/>
      <c r="AQ52" s="73" t="s">
        <v>63</v>
      </c>
      <c r="AR52" s="31"/>
      <c r="AS52" s="74" t="s">
        <v>64</v>
      </c>
      <c r="AT52" s="75" t="s">
        <v>65</v>
      </c>
      <c r="AU52" s="75" t="s">
        <v>66</v>
      </c>
      <c r="AV52" s="75" t="s">
        <v>67</v>
      </c>
      <c r="AW52" s="75" t="s">
        <v>68</v>
      </c>
      <c r="AX52" s="75" t="s">
        <v>69</v>
      </c>
      <c r="AY52" s="75" t="s">
        <v>70</v>
      </c>
      <c r="AZ52" s="75" t="s">
        <v>71</v>
      </c>
      <c r="BA52" s="75" t="s">
        <v>72</v>
      </c>
      <c r="BB52" s="75" t="s">
        <v>73</v>
      </c>
      <c r="BC52" s="75" t="s">
        <v>74</v>
      </c>
      <c r="BD52" s="76" t="s">
        <v>75</v>
      </c>
    </row>
    <row r="53" customFormat="false" ht="10.8" hidden="false" customHeight="true" outlineLevel="0" collapsed="false">
      <c r="A53" s="25"/>
      <c r="B53" s="26"/>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c r="AC53" s="27"/>
      <c r="AD53" s="27"/>
      <c r="AE53" s="27"/>
      <c r="AF53" s="27"/>
      <c r="AG53" s="27"/>
      <c r="AH53" s="27"/>
      <c r="AI53" s="27"/>
      <c r="AJ53" s="27"/>
      <c r="AK53" s="27"/>
      <c r="AL53" s="27"/>
      <c r="AM53" s="27"/>
      <c r="AN53" s="27"/>
      <c r="AO53" s="27"/>
      <c r="AP53" s="27"/>
      <c r="AQ53" s="27"/>
      <c r="AR53" s="31"/>
      <c r="AS53" s="77"/>
      <c r="AT53" s="78"/>
      <c r="AU53" s="78"/>
      <c r="AV53" s="78"/>
      <c r="AW53" s="78"/>
      <c r="AX53" s="78"/>
      <c r="AY53" s="78"/>
      <c r="AZ53" s="78"/>
      <c r="BA53" s="78"/>
      <c r="BB53" s="78"/>
      <c r="BC53" s="78"/>
      <c r="BD53" s="79"/>
    </row>
    <row r="54" s="80" customFormat="true" ht="32.4" hidden="false" customHeight="true" outlineLevel="0" collapsed="false">
      <c r="B54" s="81"/>
      <c r="C54" s="82" t="s">
        <v>76</v>
      </c>
      <c r="D54" s="83"/>
      <c r="E54" s="83"/>
      <c r="F54" s="83"/>
      <c r="G54" s="83"/>
      <c r="H54" s="83"/>
      <c r="I54" s="83"/>
      <c r="J54" s="83"/>
      <c r="K54" s="83"/>
      <c r="L54" s="83"/>
      <c r="M54" s="83"/>
      <c r="N54" s="83"/>
      <c r="O54" s="83"/>
      <c r="P54" s="83"/>
      <c r="Q54" s="83"/>
      <c r="R54" s="83"/>
      <c r="S54" s="83"/>
      <c r="T54" s="83"/>
      <c r="U54" s="83"/>
      <c r="V54" s="83"/>
      <c r="W54" s="83"/>
      <c r="X54" s="83"/>
      <c r="Y54" s="83"/>
      <c r="Z54" s="83"/>
      <c r="AA54" s="83"/>
      <c r="AB54" s="83"/>
      <c r="AC54" s="83"/>
      <c r="AD54" s="83"/>
      <c r="AE54" s="83"/>
      <c r="AF54" s="83"/>
      <c r="AG54" s="84" t="n">
        <f aca="false">ROUND(AG55+AG57,2)</f>
        <v>0</v>
      </c>
      <c r="AH54" s="84"/>
      <c r="AI54" s="84"/>
      <c r="AJ54" s="84"/>
      <c r="AK54" s="84"/>
      <c r="AL54" s="84"/>
      <c r="AM54" s="84"/>
      <c r="AN54" s="85" t="n">
        <f aca="false">SUM(AG54,AT54)</f>
        <v>0</v>
      </c>
      <c r="AO54" s="85"/>
      <c r="AP54" s="85"/>
      <c r="AQ54" s="86"/>
      <c r="AR54" s="87"/>
      <c r="AS54" s="88" t="n">
        <f aca="false">ROUND(AS55+AS57,2)</f>
        <v>0</v>
      </c>
      <c r="AT54" s="89" t="n">
        <f aca="false">ROUND(SUM(AV54:AW54),2)</f>
        <v>0</v>
      </c>
      <c r="AU54" s="90" t="n">
        <f aca="false">ROUND(AU55+AU57,5)</f>
        <v>0</v>
      </c>
      <c r="AV54" s="89" t="n">
        <f aca="false">ROUND(AZ54*L29,2)</f>
        <v>0</v>
      </c>
      <c r="AW54" s="89" t="n">
        <f aca="false">ROUND(BA54*L30,2)</f>
        <v>0</v>
      </c>
      <c r="AX54" s="89" t="n">
        <f aca="false">ROUND(BB54*L29,2)</f>
        <v>0</v>
      </c>
      <c r="AY54" s="89" t="n">
        <f aca="false">ROUND(BC54*L30,2)</f>
        <v>0</v>
      </c>
      <c r="AZ54" s="89" t="n">
        <f aca="false">ROUND(AZ55+AZ57,2)</f>
        <v>0</v>
      </c>
      <c r="BA54" s="89" t="n">
        <f aca="false">ROUND(BA55+BA57,2)</f>
        <v>0</v>
      </c>
      <c r="BB54" s="89" t="n">
        <f aca="false">ROUND(BB55+BB57,2)</f>
        <v>0</v>
      </c>
      <c r="BC54" s="89" t="n">
        <f aca="false">ROUND(BC55+BC57,2)</f>
        <v>0</v>
      </c>
      <c r="BD54" s="91" t="n">
        <f aca="false">ROUND(BD55+BD57,2)</f>
        <v>0</v>
      </c>
      <c r="BS54" s="92" t="s">
        <v>77</v>
      </c>
      <c r="BT54" s="92" t="s">
        <v>78</v>
      </c>
      <c r="BU54" s="93" t="s">
        <v>79</v>
      </c>
      <c r="BV54" s="92" t="s">
        <v>80</v>
      </c>
      <c r="BW54" s="92" t="s">
        <v>5</v>
      </c>
      <c r="BX54" s="92" t="s">
        <v>81</v>
      </c>
      <c r="CL54" s="92" t="s">
        <v>19</v>
      </c>
    </row>
    <row r="55" s="94" customFormat="true" ht="16.5" hidden="false" customHeight="true" outlineLevel="0" collapsed="false">
      <c r="B55" s="95"/>
      <c r="C55" s="96"/>
      <c r="D55" s="97" t="s">
        <v>82</v>
      </c>
      <c r="E55" s="97"/>
      <c r="F55" s="97"/>
      <c r="G55" s="97"/>
      <c r="H55" s="97"/>
      <c r="I55" s="98"/>
      <c r="J55" s="97" t="s">
        <v>83</v>
      </c>
      <c r="K55" s="97"/>
      <c r="L55" s="97"/>
      <c r="M55" s="97"/>
      <c r="N55" s="97"/>
      <c r="O55" s="97"/>
      <c r="P55" s="97"/>
      <c r="Q55" s="97"/>
      <c r="R55" s="97"/>
      <c r="S55" s="97"/>
      <c r="T55" s="97"/>
      <c r="U55" s="97"/>
      <c r="V55" s="97"/>
      <c r="W55" s="97"/>
      <c r="X55" s="97"/>
      <c r="Y55" s="97"/>
      <c r="Z55" s="97"/>
      <c r="AA55" s="97"/>
      <c r="AB55" s="97"/>
      <c r="AC55" s="97"/>
      <c r="AD55" s="97"/>
      <c r="AE55" s="97"/>
      <c r="AF55" s="97"/>
      <c r="AG55" s="99" t="n">
        <f aca="false">ROUND(AG56,2)</f>
        <v>0</v>
      </c>
      <c r="AH55" s="99"/>
      <c r="AI55" s="99"/>
      <c r="AJ55" s="99"/>
      <c r="AK55" s="99"/>
      <c r="AL55" s="99"/>
      <c r="AM55" s="99"/>
      <c r="AN55" s="100" t="n">
        <f aca="false">SUM(AG55,AT55)</f>
        <v>0</v>
      </c>
      <c r="AO55" s="100"/>
      <c r="AP55" s="100"/>
      <c r="AQ55" s="101" t="s">
        <v>84</v>
      </c>
      <c r="AR55" s="102"/>
      <c r="AS55" s="103" t="n">
        <f aca="false">ROUND(AS56,2)</f>
        <v>0</v>
      </c>
      <c r="AT55" s="104" t="n">
        <f aca="false">ROUND(SUM(AV55:AW55),2)</f>
        <v>0</v>
      </c>
      <c r="AU55" s="105" t="n">
        <f aca="false">ROUND(AU56,5)</f>
        <v>0</v>
      </c>
      <c r="AV55" s="104" t="n">
        <f aca="false">ROUND(AZ55*L29,2)</f>
        <v>0</v>
      </c>
      <c r="AW55" s="104" t="n">
        <f aca="false">ROUND(BA55*L30,2)</f>
        <v>0</v>
      </c>
      <c r="AX55" s="104" t="n">
        <f aca="false">ROUND(BB55*L29,2)</f>
        <v>0</v>
      </c>
      <c r="AY55" s="104" t="n">
        <f aca="false">ROUND(BC55*L30,2)</f>
        <v>0</v>
      </c>
      <c r="AZ55" s="104" t="n">
        <f aca="false">ROUND(AZ56,2)</f>
        <v>0</v>
      </c>
      <c r="BA55" s="104" t="n">
        <f aca="false">ROUND(BA56,2)</f>
        <v>0</v>
      </c>
      <c r="BB55" s="104" t="n">
        <f aca="false">ROUND(BB56,2)</f>
        <v>0</v>
      </c>
      <c r="BC55" s="104" t="n">
        <f aca="false">ROUND(BC56,2)</f>
        <v>0</v>
      </c>
      <c r="BD55" s="106" t="n">
        <f aca="false">ROUND(BD56,2)</f>
        <v>0</v>
      </c>
      <c r="BS55" s="107" t="s">
        <v>77</v>
      </c>
      <c r="BT55" s="107" t="s">
        <v>85</v>
      </c>
      <c r="BU55" s="107" t="s">
        <v>79</v>
      </c>
      <c r="BV55" s="107" t="s">
        <v>80</v>
      </c>
      <c r="BW55" s="107" t="s">
        <v>86</v>
      </c>
      <c r="BX55" s="107" t="s">
        <v>5</v>
      </c>
      <c r="CL55" s="107"/>
      <c r="CM55" s="107" t="s">
        <v>87</v>
      </c>
    </row>
    <row r="56" s="49" customFormat="true" ht="16.5" hidden="false" customHeight="true" outlineLevel="0" collapsed="false">
      <c r="A56" s="108" t="s">
        <v>88</v>
      </c>
      <c r="B56" s="50"/>
      <c r="C56" s="109"/>
      <c r="D56" s="109"/>
      <c r="E56" s="110" t="s">
        <v>89</v>
      </c>
      <c r="F56" s="110"/>
      <c r="G56" s="110"/>
      <c r="H56" s="110"/>
      <c r="I56" s="110"/>
      <c r="J56" s="109"/>
      <c r="K56" s="110" t="s">
        <v>90</v>
      </c>
      <c r="L56" s="110"/>
      <c r="M56" s="110"/>
      <c r="N56" s="110"/>
      <c r="O56" s="110"/>
      <c r="P56" s="110"/>
      <c r="Q56" s="110"/>
      <c r="R56" s="110"/>
      <c r="S56" s="110"/>
      <c r="T56" s="110"/>
      <c r="U56" s="110"/>
      <c r="V56" s="110"/>
      <c r="W56" s="110"/>
      <c r="X56" s="110"/>
      <c r="Y56" s="110"/>
      <c r="Z56" s="110"/>
      <c r="AA56" s="110"/>
      <c r="AB56" s="110"/>
      <c r="AC56" s="110"/>
      <c r="AD56" s="110"/>
      <c r="AE56" s="110"/>
      <c r="AF56" s="110"/>
      <c r="AG56" s="111" t="n">
        <f aca="false">'010401 - D.1.4.1. Zdravot...'!J32</f>
        <v>0</v>
      </c>
      <c r="AH56" s="111"/>
      <c r="AI56" s="111"/>
      <c r="AJ56" s="111"/>
      <c r="AK56" s="111"/>
      <c r="AL56" s="111"/>
      <c r="AM56" s="111"/>
      <c r="AN56" s="111" t="n">
        <f aca="false">SUM(AG56,AT56)</f>
        <v>0</v>
      </c>
      <c r="AO56" s="111"/>
      <c r="AP56" s="111"/>
      <c r="AQ56" s="112" t="s">
        <v>91</v>
      </c>
      <c r="AR56" s="52"/>
      <c r="AS56" s="113" t="n">
        <v>0</v>
      </c>
      <c r="AT56" s="114" t="n">
        <f aca="false">ROUND(SUM(AV56:AW56),2)</f>
        <v>0</v>
      </c>
      <c r="AU56" s="115" t="n">
        <f aca="false">'010401 - D.1.4.1. Zdravot...'!P101</f>
        <v>0</v>
      </c>
      <c r="AV56" s="114" t="n">
        <f aca="false">'010401 - D.1.4.1. Zdravot...'!J35</f>
        <v>0</v>
      </c>
      <c r="AW56" s="114" t="n">
        <f aca="false">'010401 - D.1.4.1. Zdravot...'!J36</f>
        <v>0</v>
      </c>
      <c r="AX56" s="114" t="n">
        <f aca="false">'010401 - D.1.4.1. Zdravot...'!J37</f>
        <v>0</v>
      </c>
      <c r="AY56" s="114" t="n">
        <f aca="false">'010401 - D.1.4.1. Zdravot...'!J38</f>
        <v>0</v>
      </c>
      <c r="AZ56" s="114" t="n">
        <f aca="false">'010401 - D.1.4.1. Zdravot...'!F35</f>
        <v>0</v>
      </c>
      <c r="BA56" s="114" t="n">
        <f aca="false">'010401 - D.1.4.1. Zdravot...'!F36</f>
        <v>0</v>
      </c>
      <c r="BB56" s="114" t="n">
        <f aca="false">'010401 - D.1.4.1. Zdravot...'!F37</f>
        <v>0</v>
      </c>
      <c r="BC56" s="114" t="n">
        <f aca="false">'010401 - D.1.4.1. Zdravot...'!F38</f>
        <v>0</v>
      </c>
      <c r="BD56" s="116" t="n">
        <f aca="false">'010401 - D.1.4.1. Zdravot...'!F39</f>
        <v>0</v>
      </c>
      <c r="BT56" s="117" t="s">
        <v>87</v>
      </c>
      <c r="BV56" s="117" t="s">
        <v>80</v>
      </c>
      <c r="BW56" s="117" t="s">
        <v>92</v>
      </c>
      <c r="BX56" s="117" t="s">
        <v>86</v>
      </c>
      <c r="CL56" s="117"/>
    </row>
    <row r="57" s="94" customFormat="true" ht="16.5" hidden="false" customHeight="true" outlineLevel="0" collapsed="false">
      <c r="B57" s="95"/>
      <c r="C57" s="96"/>
      <c r="D57" s="97" t="s">
        <v>93</v>
      </c>
      <c r="E57" s="97"/>
      <c r="F57" s="97"/>
      <c r="G57" s="97"/>
      <c r="H57" s="97"/>
      <c r="I57" s="98"/>
      <c r="J57" s="97" t="s">
        <v>94</v>
      </c>
      <c r="K57" s="97"/>
      <c r="L57" s="97"/>
      <c r="M57" s="97"/>
      <c r="N57" s="97"/>
      <c r="O57" s="97"/>
      <c r="P57" s="97"/>
      <c r="Q57" s="97"/>
      <c r="R57" s="97"/>
      <c r="S57" s="97"/>
      <c r="T57" s="97"/>
      <c r="U57" s="97"/>
      <c r="V57" s="97"/>
      <c r="W57" s="97"/>
      <c r="X57" s="97"/>
      <c r="Y57" s="97"/>
      <c r="Z57" s="97"/>
      <c r="AA57" s="97"/>
      <c r="AB57" s="97"/>
      <c r="AC57" s="97"/>
      <c r="AD57" s="97"/>
      <c r="AE57" s="97"/>
      <c r="AF57" s="97"/>
      <c r="AG57" s="99" t="n">
        <f aca="false">ROUND(AG58,2)</f>
        <v>0</v>
      </c>
      <c r="AH57" s="99"/>
      <c r="AI57" s="99"/>
      <c r="AJ57" s="99"/>
      <c r="AK57" s="99"/>
      <c r="AL57" s="99"/>
      <c r="AM57" s="99"/>
      <c r="AN57" s="100" t="n">
        <f aca="false">SUM(AG57,AT57)</f>
        <v>0</v>
      </c>
      <c r="AO57" s="100"/>
      <c r="AP57" s="100"/>
      <c r="AQ57" s="101" t="s">
        <v>84</v>
      </c>
      <c r="AR57" s="102"/>
      <c r="AS57" s="103" t="n">
        <f aca="false">ROUND(AS58,2)</f>
        <v>0</v>
      </c>
      <c r="AT57" s="104" t="n">
        <f aca="false">ROUND(SUM(AV57:AW57),2)</f>
        <v>0</v>
      </c>
      <c r="AU57" s="105" t="n">
        <f aca="false">ROUND(AU58,5)</f>
        <v>0</v>
      </c>
      <c r="AV57" s="104" t="n">
        <f aca="false">ROUND(AZ57*L29,2)</f>
        <v>0</v>
      </c>
      <c r="AW57" s="104" t="n">
        <f aca="false">ROUND(BA57*L30,2)</f>
        <v>0</v>
      </c>
      <c r="AX57" s="104" t="n">
        <f aca="false">ROUND(BB57*L29,2)</f>
        <v>0</v>
      </c>
      <c r="AY57" s="104" t="n">
        <f aca="false">ROUND(BC57*L30,2)</f>
        <v>0</v>
      </c>
      <c r="AZ57" s="104" t="n">
        <f aca="false">ROUND(AZ58,2)</f>
        <v>0</v>
      </c>
      <c r="BA57" s="104" t="n">
        <f aca="false">ROUND(BA58,2)</f>
        <v>0</v>
      </c>
      <c r="BB57" s="104" t="n">
        <f aca="false">ROUND(BB58,2)</f>
        <v>0</v>
      </c>
      <c r="BC57" s="104" t="n">
        <f aca="false">ROUND(BC58,2)</f>
        <v>0</v>
      </c>
      <c r="BD57" s="106" t="n">
        <f aca="false">ROUND(BD58,2)</f>
        <v>0</v>
      </c>
      <c r="BS57" s="107" t="s">
        <v>77</v>
      </c>
      <c r="BT57" s="107" t="s">
        <v>85</v>
      </c>
      <c r="BU57" s="107" t="s">
        <v>79</v>
      </c>
      <c r="BV57" s="107" t="s">
        <v>80</v>
      </c>
      <c r="BW57" s="107" t="s">
        <v>95</v>
      </c>
      <c r="BX57" s="107" t="s">
        <v>5</v>
      </c>
      <c r="CL57" s="107"/>
      <c r="CM57" s="107" t="s">
        <v>87</v>
      </c>
    </row>
    <row r="58" s="49" customFormat="true" ht="16.5" hidden="false" customHeight="true" outlineLevel="0" collapsed="false">
      <c r="A58" s="108" t="s">
        <v>88</v>
      </c>
      <c r="B58" s="50"/>
      <c r="C58" s="109"/>
      <c r="D58" s="109"/>
      <c r="E58" s="110" t="s">
        <v>96</v>
      </c>
      <c r="F58" s="110"/>
      <c r="G58" s="110"/>
      <c r="H58" s="110"/>
      <c r="I58" s="110"/>
      <c r="J58" s="109"/>
      <c r="K58" s="110" t="s">
        <v>94</v>
      </c>
      <c r="L58" s="110"/>
      <c r="M58" s="110"/>
      <c r="N58" s="110"/>
      <c r="O58" s="110"/>
      <c r="P58" s="110"/>
      <c r="Q58" s="110"/>
      <c r="R58" s="110"/>
      <c r="S58" s="110"/>
      <c r="T58" s="110"/>
      <c r="U58" s="110"/>
      <c r="V58" s="110"/>
      <c r="W58" s="110"/>
      <c r="X58" s="110"/>
      <c r="Y58" s="110"/>
      <c r="Z58" s="110"/>
      <c r="AA58" s="110"/>
      <c r="AB58" s="110"/>
      <c r="AC58" s="110"/>
      <c r="AD58" s="110"/>
      <c r="AE58" s="110"/>
      <c r="AF58" s="110"/>
      <c r="AG58" s="111" t="n">
        <f aca="false">'020001 - SO 02 - Vodovodn...'!J32</f>
        <v>0</v>
      </c>
      <c r="AH58" s="111"/>
      <c r="AI58" s="111"/>
      <c r="AJ58" s="111"/>
      <c r="AK58" s="111"/>
      <c r="AL58" s="111"/>
      <c r="AM58" s="111"/>
      <c r="AN58" s="111" t="n">
        <f aca="false">SUM(AG58,AT58)</f>
        <v>0</v>
      </c>
      <c r="AO58" s="111"/>
      <c r="AP58" s="111"/>
      <c r="AQ58" s="112" t="s">
        <v>91</v>
      </c>
      <c r="AR58" s="52"/>
      <c r="AS58" s="118" t="n">
        <v>0</v>
      </c>
      <c r="AT58" s="119" t="n">
        <f aca="false">ROUND(SUM(AV58:AW58),2)</f>
        <v>0</v>
      </c>
      <c r="AU58" s="120" t="n">
        <f aca="false">'020001 - SO 02 - Vodovodn...'!P99</f>
        <v>0</v>
      </c>
      <c r="AV58" s="119" t="n">
        <f aca="false">'020001 - SO 02 - Vodovodn...'!J35</f>
        <v>0</v>
      </c>
      <c r="AW58" s="119" t="n">
        <f aca="false">'020001 - SO 02 - Vodovodn...'!J36</f>
        <v>0</v>
      </c>
      <c r="AX58" s="119" t="n">
        <f aca="false">'020001 - SO 02 - Vodovodn...'!J37</f>
        <v>0</v>
      </c>
      <c r="AY58" s="119" t="n">
        <f aca="false">'020001 - SO 02 - Vodovodn...'!J38</f>
        <v>0</v>
      </c>
      <c r="AZ58" s="119" t="n">
        <f aca="false">'020001 - SO 02 - Vodovodn...'!F35</f>
        <v>0</v>
      </c>
      <c r="BA58" s="119" t="n">
        <f aca="false">'020001 - SO 02 - Vodovodn...'!F36</f>
        <v>0</v>
      </c>
      <c r="BB58" s="119" t="n">
        <f aca="false">'020001 - SO 02 - Vodovodn...'!F37</f>
        <v>0</v>
      </c>
      <c r="BC58" s="119" t="n">
        <f aca="false">'020001 - SO 02 - Vodovodn...'!F38</f>
        <v>0</v>
      </c>
      <c r="BD58" s="121" t="n">
        <f aca="false">'020001 - SO 02 - Vodovodn...'!F39</f>
        <v>0</v>
      </c>
      <c r="BT58" s="117" t="s">
        <v>87</v>
      </c>
      <c r="BV58" s="117" t="s">
        <v>80</v>
      </c>
      <c r="BW58" s="117" t="s">
        <v>97</v>
      </c>
      <c r="BX58" s="117" t="s">
        <v>95</v>
      </c>
      <c r="CL58" s="117"/>
    </row>
    <row r="59" s="25" customFormat="true" ht="30" hidden="false" customHeight="true" outlineLevel="0" collapsed="false">
      <c r="B59" s="26"/>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c r="AC59" s="27"/>
      <c r="AD59" s="27"/>
      <c r="AE59" s="27"/>
      <c r="AF59" s="27"/>
      <c r="AG59" s="27"/>
      <c r="AH59" s="27"/>
      <c r="AI59" s="27"/>
      <c r="AJ59" s="27"/>
      <c r="AK59" s="27"/>
      <c r="AL59" s="27"/>
      <c r="AM59" s="27"/>
      <c r="AN59" s="27"/>
      <c r="AO59" s="27"/>
      <c r="AP59" s="27"/>
      <c r="AQ59" s="27"/>
      <c r="AR59" s="31"/>
    </row>
    <row r="60" customFormat="false" ht="6.95" hidden="false" customHeight="true" outlineLevel="0" collapsed="false">
      <c r="A60" s="25"/>
      <c r="B60" s="45"/>
      <c r="C60" s="46"/>
      <c r="D60" s="46"/>
      <c r="E60" s="46"/>
      <c r="F60" s="46"/>
      <c r="G60" s="46"/>
      <c r="H60" s="46"/>
      <c r="I60" s="46"/>
      <c r="J60" s="46"/>
      <c r="K60" s="46"/>
      <c r="L60" s="46"/>
      <c r="M60" s="46"/>
      <c r="N60" s="46"/>
      <c r="O60" s="46"/>
      <c r="P60" s="46"/>
      <c r="Q60" s="46"/>
      <c r="R60" s="46"/>
      <c r="S60" s="46"/>
      <c r="T60" s="46"/>
      <c r="U60" s="46"/>
      <c r="V60" s="46"/>
      <c r="W60" s="46"/>
      <c r="X60" s="46"/>
      <c r="Y60" s="46"/>
      <c r="Z60" s="46"/>
      <c r="AA60" s="46"/>
      <c r="AB60" s="46"/>
      <c r="AC60" s="46"/>
      <c r="AD60" s="46"/>
      <c r="AE60" s="46"/>
      <c r="AF60" s="46"/>
      <c r="AG60" s="46"/>
      <c r="AH60" s="46"/>
      <c r="AI60" s="46"/>
      <c r="AJ60" s="46"/>
      <c r="AK60" s="46"/>
      <c r="AL60" s="46"/>
      <c r="AM60" s="46"/>
      <c r="AN60" s="46"/>
      <c r="AO60" s="46"/>
      <c r="AP60" s="46"/>
      <c r="AQ60" s="46"/>
      <c r="AR60" s="31"/>
    </row>
  </sheetData>
  <sheetProtection sheet="true" password="b036" objects="true" scenarios="true" formatColumns="false" formatRows="false"/>
  <mergeCells count="54">
    <mergeCell ref="AR2:BE2"/>
    <mergeCell ref="K5:AO5"/>
    <mergeCell ref="BE5:BE32"/>
    <mergeCell ref="K6:AO6"/>
    <mergeCell ref="E14:AJ14"/>
    <mergeCell ref="E23:AN23"/>
    <mergeCell ref="AK26:AO26"/>
    <mergeCell ref="L28:P28"/>
    <mergeCell ref="W28:AE28"/>
    <mergeCell ref="AK28:AO28"/>
    <mergeCell ref="L29:P29"/>
    <mergeCell ref="W29:AE29"/>
    <mergeCell ref="AK29:AO29"/>
    <mergeCell ref="L30:P30"/>
    <mergeCell ref="W30:AE30"/>
    <mergeCell ref="AK30:AO30"/>
    <mergeCell ref="L31:P31"/>
    <mergeCell ref="W31:AE31"/>
    <mergeCell ref="AK31:AO31"/>
    <mergeCell ref="L32:P32"/>
    <mergeCell ref="W32:AE32"/>
    <mergeCell ref="AK32:AO32"/>
    <mergeCell ref="L33:P33"/>
    <mergeCell ref="W33:AE33"/>
    <mergeCell ref="AK33:AO33"/>
    <mergeCell ref="X35:AB35"/>
    <mergeCell ref="AK35:AO35"/>
    <mergeCell ref="L45:AO45"/>
    <mergeCell ref="AM47:AN47"/>
    <mergeCell ref="AM49:AP49"/>
    <mergeCell ref="AS49:AT51"/>
    <mergeCell ref="AM50:AP50"/>
    <mergeCell ref="C52:G52"/>
    <mergeCell ref="I52:AF52"/>
    <mergeCell ref="AG52:AM52"/>
    <mergeCell ref="AN52:AP52"/>
    <mergeCell ref="AG54:AM54"/>
    <mergeCell ref="AN54:AP54"/>
    <mergeCell ref="D55:H55"/>
    <mergeCell ref="J55:AF55"/>
    <mergeCell ref="AG55:AM55"/>
    <mergeCell ref="AN55:AP55"/>
    <mergeCell ref="E56:I56"/>
    <mergeCell ref="K56:AF56"/>
    <mergeCell ref="AG56:AM56"/>
    <mergeCell ref="AN56:AP56"/>
    <mergeCell ref="D57:H57"/>
    <mergeCell ref="J57:AF57"/>
    <mergeCell ref="AG57:AM57"/>
    <mergeCell ref="AN57:AP57"/>
    <mergeCell ref="E58:I58"/>
    <mergeCell ref="K58:AF58"/>
    <mergeCell ref="AG58:AM58"/>
    <mergeCell ref="AN58:AP58"/>
  </mergeCells>
  <hyperlinks>
    <hyperlink ref="A56" location="'010401 - D!1.4.1. Zdravot...'.C2" display="/"/>
    <hyperlink ref="A58" location="'020001 - SO 02 - Vodovodn!..'.C2" display="/"/>
  </hyperlinks>
  <printOptions headings="false" gridLines="false" gridLinesSet="true" horizontalCentered="false" verticalCentered="false"/>
  <pageMargins left="0.39375" right="0.39375" top="0.39375" bottom="0.39375" header="0.511805555555555" footer="0"/>
  <pageSetup paperSize="9" scale="100" firstPageNumber="0" fitToWidth="1" fitToHeight="100" pageOrder="downThenOver" orientation="portrait" usePrinterDefaults="false" blackAndWhite="false" draft="false" cellComments="none" useFirstPageNumber="false" horizontalDpi="300" verticalDpi="300" copies="1"/>
  <headerFooter differentFirst="false" differentOddEven="false">
    <oddHeader/>
    <oddFooter>&amp;CStrana &amp;P z &amp;N</oddFooter>
  </headerFooter>
  <drawing r:id="rId1"/>
</worksheet>
</file>

<file path=xl/worksheets/sheet2.xml><?xml version="1.0" encoding="utf-8"?>
<worksheet xmlns="http://schemas.openxmlformats.org/spreadsheetml/2006/main" xmlns:r="http://schemas.openxmlformats.org/officeDocument/2006/relationships">
  <sheetPr filterMode="false">
    <pageSetUpPr fitToPage="true"/>
  </sheetPr>
  <dimension ref="A1:BM555"/>
  <sheetViews>
    <sheetView windowProtection="false" showFormulas="false" showGridLines="false" showRowColHeaders="true" showZeros="true" rightToLeft="false" tabSelected="false" showOutlineSymbols="true" defaultGridColor="true" view="normal" topLeftCell="A1" colorId="64" zoomScale="100" zoomScaleNormal="100" zoomScalePageLayoutView="100" workbookViewId="0">
      <selection pane="topLeft" activeCell="A1" activeCellId="0" sqref="A1"/>
    </sheetView>
  </sheetViews>
  <sheetFormatPr defaultRowHeight="12.8"/>
  <cols>
    <col collapsed="false" hidden="false" max="1" min="1" style="0" width="8.76433121019108"/>
    <col collapsed="false" hidden="false" max="2" min="2" style="0" width="1.68789808917197"/>
    <col collapsed="false" hidden="false" max="3" min="3" style="0" width="4.38216560509554"/>
    <col collapsed="false" hidden="false" max="4" min="4" style="0" width="4.54777070063694"/>
    <col collapsed="false" hidden="false" max="5" min="5" style="0" width="18.031847133758"/>
    <col collapsed="false" hidden="false" max="6" min="6" style="0" width="53.7579617834395"/>
    <col collapsed="false" hidden="false" max="7" min="7" style="0" width="7.2484076433121"/>
    <col collapsed="false" hidden="false" max="8" min="8" style="0" width="12.1337579617834"/>
    <col collapsed="false" hidden="false" max="9" min="9" style="122" width="21.2356687898089"/>
    <col collapsed="false" hidden="false" max="11" min="10" style="0" width="21.2356687898089"/>
    <col collapsed="false" hidden="false" max="12" min="12" style="0" width="9.77707006369427"/>
    <col collapsed="false" hidden="true" max="21" min="13" style="0" width="0"/>
    <col collapsed="false" hidden="false" max="22" min="22" style="0" width="12.9745222929936"/>
    <col collapsed="false" hidden="false" max="23" min="23" style="0" width="17.1910828025478"/>
    <col collapsed="false" hidden="false" max="24" min="24" style="0" width="12.9745222929936"/>
    <col collapsed="false" hidden="false" max="25" min="25" style="0" width="15.8407643312102"/>
    <col collapsed="false" hidden="false" max="26" min="26" style="0" width="11.6305732484076"/>
    <col collapsed="false" hidden="false" max="27" min="27" style="0" width="15.8407643312102"/>
    <col collapsed="false" hidden="false" max="28" min="28" style="0" width="17.1910828025478"/>
    <col collapsed="false" hidden="false" max="29" min="29" style="0" width="11.6305732484076"/>
    <col collapsed="false" hidden="false" max="30" min="30" style="0" width="15.8407643312102"/>
    <col collapsed="false" hidden="false" max="31" min="31" style="0" width="17.1910828025478"/>
    <col collapsed="false" hidden="false" max="43" min="32" style="0" width="8.92993630573248"/>
    <col collapsed="false" hidden="true" max="65" min="44" style="0" width="0"/>
    <col collapsed="false" hidden="false" max="1025" min="66" style="0" width="8.92993630573248"/>
  </cols>
  <sheetData>
    <row r="1" customFormat="false" ht="12.8" hidden="false" customHeight="false" outlineLevel="0" collapsed="false">
      <c r="I1" s="0"/>
    </row>
    <row r="2" customFormat="false" ht="36.95" hidden="false" customHeight="true" outlineLevel="0" collapsed="false">
      <c r="I2" s="0"/>
      <c r="L2" s="2"/>
      <c r="M2" s="2"/>
      <c r="N2" s="2"/>
      <c r="O2" s="2"/>
      <c r="P2" s="2"/>
      <c r="Q2" s="2"/>
      <c r="R2" s="2"/>
      <c r="S2" s="2"/>
      <c r="T2" s="2"/>
      <c r="U2" s="2"/>
      <c r="V2" s="2"/>
      <c r="AT2" s="3" t="s">
        <v>92</v>
      </c>
    </row>
    <row r="3" customFormat="false" ht="6.95" hidden="false" customHeight="true" outlineLevel="0" collapsed="false">
      <c r="B3" s="123"/>
      <c r="C3" s="124"/>
      <c r="D3" s="124"/>
      <c r="E3" s="124"/>
      <c r="F3" s="124"/>
      <c r="G3" s="124"/>
      <c r="H3" s="124"/>
      <c r="I3" s="125"/>
      <c r="J3" s="124"/>
      <c r="K3" s="124"/>
      <c r="L3" s="6"/>
      <c r="AT3" s="3" t="s">
        <v>87</v>
      </c>
    </row>
    <row r="4" customFormat="false" ht="24.95" hidden="false" customHeight="true" outlineLevel="0" collapsed="false">
      <c r="B4" s="6"/>
      <c r="D4" s="126" t="s">
        <v>98</v>
      </c>
      <c r="I4" s="0"/>
      <c r="L4" s="6"/>
      <c r="M4" s="127" t="s">
        <v>10</v>
      </c>
      <c r="AT4" s="3" t="s">
        <v>4</v>
      </c>
    </row>
    <row r="5" customFormat="false" ht="6.95" hidden="false" customHeight="true" outlineLevel="0" collapsed="false">
      <c r="B5" s="6"/>
      <c r="I5" s="0"/>
      <c r="L5" s="6"/>
    </row>
    <row r="6" customFormat="false" ht="12" hidden="false" customHeight="true" outlineLevel="0" collapsed="false">
      <c r="B6" s="6"/>
      <c r="D6" s="128" t="s">
        <v>16</v>
      </c>
      <c r="I6" s="0"/>
      <c r="L6" s="6"/>
    </row>
    <row r="7" customFormat="false" ht="16.5" hidden="false" customHeight="true" outlineLevel="0" collapsed="false">
      <c r="B7" s="6"/>
      <c r="E7" s="129" t="str">
        <f aca="false">'Rekapitulace stavby'!K6</f>
        <v>Rekonstrukce obecního úřadu Roztoky, dodatek č. 2 - DPS, 0992018</v>
      </c>
      <c r="F7" s="129"/>
      <c r="G7" s="129"/>
      <c r="H7" s="129"/>
      <c r="I7" s="0"/>
      <c r="L7" s="6"/>
    </row>
    <row r="8" customFormat="false" ht="12" hidden="false" customHeight="true" outlineLevel="0" collapsed="false">
      <c r="B8" s="6"/>
      <c r="D8" s="128" t="s">
        <v>99</v>
      </c>
      <c r="I8" s="0"/>
      <c r="L8" s="6"/>
    </row>
    <row r="9" s="25" customFormat="true" ht="16.5" hidden="false" customHeight="true" outlineLevel="0" collapsed="false">
      <c r="B9" s="31"/>
      <c r="E9" s="129" t="s">
        <v>100</v>
      </c>
      <c r="F9" s="129"/>
      <c r="G9" s="129"/>
      <c r="H9" s="129"/>
      <c r="I9" s="130"/>
      <c r="L9" s="31"/>
    </row>
    <row r="10" s="25" customFormat="true" ht="12" hidden="false" customHeight="true" outlineLevel="0" collapsed="false">
      <c r="B10" s="31"/>
      <c r="D10" s="128" t="s">
        <v>101</v>
      </c>
      <c r="E10" s="0"/>
      <c r="F10" s="0"/>
      <c r="G10" s="0"/>
      <c r="H10" s="0"/>
      <c r="I10" s="130"/>
      <c r="L10" s="31"/>
    </row>
    <row r="11" s="25" customFormat="true" ht="36.95" hidden="false" customHeight="true" outlineLevel="0" collapsed="false">
      <c r="B11" s="31"/>
      <c r="D11" s="0"/>
      <c r="E11" s="131" t="s">
        <v>102</v>
      </c>
      <c r="F11" s="131"/>
      <c r="G11" s="131"/>
      <c r="H11" s="131"/>
      <c r="I11" s="130"/>
      <c r="L11" s="31"/>
    </row>
    <row r="12" s="25" customFormat="true" ht="12.8" hidden="false" customHeight="false" outlineLevel="0" collapsed="false">
      <c r="B12" s="31"/>
      <c r="D12" s="0"/>
      <c r="E12" s="0"/>
      <c r="F12" s="0"/>
      <c r="G12" s="0"/>
      <c r="H12" s="0"/>
      <c r="I12" s="130"/>
      <c r="L12" s="31"/>
    </row>
    <row r="13" s="25" customFormat="true" ht="12" hidden="false" customHeight="true" outlineLevel="0" collapsed="false">
      <c r="B13" s="31"/>
      <c r="D13" s="128" t="s">
        <v>18</v>
      </c>
      <c r="E13" s="0"/>
      <c r="F13" s="117"/>
      <c r="G13" s="0"/>
      <c r="H13" s="0"/>
      <c r="I13" s="132" t="s">
        <v>20</v>
      </c>
      <c r="J13" s="117"/>
      <c r="L13" s="31"/>
    </row>
    <row r="14" s="25" customFormat="true" ht="12" hidden="false" customHeight="true" outlineLevel="0" collapsed="false">
      <c r="B14" s="31"/>
      <c r="D14" s="128" t="s">
        <v>22</v>
      </c>
      <c r="E14" s="0"/>
      <c r="F14" s="117" t="s">
        <v>23</v>
      </c>
      <c r="G14" s="0"/>
      <c r="H14" s="0"/>
      <c r="I14" s="132" t="s">
        <v>24</v>
      </c>
      <c r="J14" s="133" t="str">
        <f aca="false">'Rekapitulace stavby'!AN8</f>
        <v>12. 11. 2018</v>
      </c>
      <c r="L14" s="31"/>
    </row>
    <row r="15" s="25" customFormat="true" ht="10.8" hidden="false" customHeight="true" outlineLevel="0" collapsed="false">
      <c r="B15" s="31"/>
      <c r="D15" s="0"/>
      <c r="E15" s="0"/>
      <c r="F15" s="0"/>
      <c r="G15" s="0"/>
      <c r="H15" s="0"/>
      <c r="I15" s="130"/>
      <c r="J15" s="0"/>
      <c r="L15" s="31"/>
    </row>
    <row r="16" s="25" customFormat="true" ht="12" hidden="false" customHeight="true" outlineLevel="0" collapsed="false">
      <c r="B16" s="31"/>
      <c r="D16" s="128" t="s">
        <v>30</v>
      </c>
      <c r="E16" s="0"/>
      <c r="F16" s="0"/>
      <c r="G16" s="0"/>
      <c r="H16" s="0"/>
      <c r="I16" s="132" t="s">
        <v>31</v>
      </c>
      <c r="J16" s="117" t="str">
        <f aca="false">IF('Rekapitulace stavby'!AN10="","",'Rekapitulace stavby'!AN10)</f>
        <v/>
      </c>
      <c r="L16" s="31"/>
    </row>
    <row r="17" s="25" customFormat="true" ht="18" hidden="false" customHeight="true" outlineLevel="0" collapsed="false">
      <c r="B17" s="31"/>
      <c r="D17" s="0"/>
      <c r="E17" s="117" t="str">
        <f aca="false">IF('Rekapitulace stavby'!E11="","",'Rekapitulace stavby'!E11)</f>
        <v> </v>
      </c>
      <c r="F17" s="0"/>
      <c r="G17" s="0"/>
      <c r="H17" s="0"/>
      <c r="I17" s="132" t="s">
        <v>33</v>
      </c>
      <c r="J17" s="117" t="str">
        <f aca="false">IF('Rekapitulace stavby'!AN11="","",'Rekapitulace stavby'!AN11)</f>
        <v/>
      </c>
      <c r="L17" s="31"/>
    </row>
    <row r="18" s="25" customFormat="true" ht="6.95" hidden="false" customHeight="true" outlineLevel="0" collapsed="false">
      <c r="B18" s="31"/>
      <c r="D18" s="0"/>
      <c r="E18" s="0"/>
      <c r="F18" s="0"/>
      <c r="G18" s="0"/>
      <c r="H18" s="0"/>
      <c r="I18" s="130"/>
      <c r="J18" s="0"/>
      <c r="L18" s="31"/>
    </row>
    <row r="19" s="25" customFormat="true" ht="12" hidden="false" customHeight="true" outlineLevel="0" collapsed="false">
      <c r="B19" s="31"/>
      <c r="D19" s="128" t="s">
        <v>34</v>
      </c>
      <c r="E19" s="0"/>
      <c r="F19" s="0"/>
      <c r="G19" s="0"/>
      <c r="H19" s="0"/>
      <c r="I19" s="132" t="s">
        <v>31</v>
      </c>
      <c r="J19" s="19" t="str">
        <f aca="false">'Rekapitulace stavby'!AN13</f>
        <v>Vyplň údaj</v>
      </c>
      <c r="L19" s="31"/>
    </row>
    <row r="20" s="25" customFormat="true" ht="18" hidden="false" customHeight="true" outlineLevel="0" collapsed="false">
      <c r="B20" s="31"/>
      <c r="D20" s="0"/>
      <c r="E20" s="134" t="str">
        <f aca="false">'Rekapitulace stavby'!E14</f>
        <v>Vyplň údaj</v>
      </c>
      <c r="F20" s="134"/>
      <c r="G20" s="134"/>
      <c r="H20" s="134"/>
      <c r="I20" s="132" t="s">
        <v>33</v>
      </c>
      <c r="J20" s="19" t="str">
        <f aca="false">'Rekapitulace stavby'!AN14</f>
        <v>Vyplň údaj</v>
      </c>
      <c r="L20" s="31"/>
    </row>
    <row r="21" s="25" customFormat="true" ht="6.95" hidden="false" customHeight="true" outlineLevel="0" collapsed="false">
      <c r="B21" s="31"/>
      <c r="D21" s="0"/>
      <c r="E21" s="0"/>
      <c r="F21" s="0"/>
      <c r="G21" s="0"/>
      <c r="H21" s="0"/>
      <c r="I21" s="130"/>
      <c r="J21" s="0"/>
      <c r="L21" s="31"/>
    </row>
    <row r="22" s="25" customFormat="true" ht="12" hidden="false" customHeight="true" outlineLevel="0" collapsed="false">
      <c r="B22" s="31"/>
      <c r="D22" s="128" t="s">
        <v>36</v>
      </c>
      <c r="E22" s="0"/>
      <c r="F22" s="0"/>
      <c r="G22" s="0"/>
      <c r="H22" s="0"/>
      <c r="I22" s="132" t="s">
        <v>31</v>
      </c>
      <c r="J22" s="117" t="str">
        <f aca="false">IF('Rekapitulace stavby'!AN16="","",'Rekapitulace stavby'!AN16)</f>
        <v>47718374</v>
      </c>
      <c r="L22" s="31"/>
    </row>
    <row r="23" s="25" customFormat="true" ht="18" hidden="false" customHeight="true" outlineLevel="0" collapsed="false">
      <c r="B23" s="31"/>
      <c r="D23" s="0"/>
      <c r="E23" s="117" t="str">
        <f aca="false">IF('Rekapitulace stavby'!E17="","",'Rekapitulace stavby'!E17)</f>
        <v>SEAP Rokycany s. r. o.</v>
      </c>
      <c r="F23" s="0"/>
      <c r="G23" s="0"/>
      <c r="H23" s="0"/>
      <c r="I23" s="132" t="s">
        <v>33</v>
      </c>
      <c r="J23" s="117" t="str">
        <f aca="false">IF('Rekapitulace stavby'!AN17="","",'Rekapitulace stavby'!AN17)</f>
        <v>CZ47718374</v>
      </c>
      <c r="L23" s="31"/>
    </row>
    <row r="24" s="25" customFormat="true" ht="6.95" hidden="false" customHeight="true" outlineLevel="0" collapsed="false">
      <c r="B24" s="31"/>
      <c r="D24" s="0"/>
      <c r="E24" s="0"/>
      <c r="F24" s="0"/>
      <c r="G24" s="0"/>
      <c r="H24" s="0"/>
      <c r="I24" s="130"/>
      <c r="J24" s="0"/>
      <c r="L24" s="31"/>
    </row>
    <row r="25" customFormat="false" ht="12" hidden="false" customHeight="true" outlineLevel="0" collapsed="false">
      <c r="A25" s="25"/>
      <c r="B25" s="31"/>
      <c r="C25" s="25"/>
      <c r="D25" s="128" t="s">
        <v>41</v>
      </c>
      <c r="I25" s="132" t="s">
        <v>31</v>
      </c>
      <c r="J25" s="117" t="str">
        <f aca="false">IF('Rekapitulace stavby'!AN19="","",'Rekapitulace stavby'!AN19)</f>
        <v/>
      </c>
      <c r="L25" s="31"/>
    </row>
    <row r="26" customFormat="false" ht="18" hidden="false" customHeight="true" outlineLevel="0" collapsed="false">
      <c r="A26" s="25"/>
      <c r="B26" s="31"/>
      <c r="C26" s="25"/>
      <c r="E26" s="117" t="str">
        <f aca="false">IF('Rekapitulace stavby'!E20="","",'Rekapitulace stavby'!E20)</f>
        <v> </v>
      </c>
      <c r="I26" s="132" t="s">
        <v>33</v>
      </c>
      <c r="J26" s="117" t="str">
        <f aca="false">IF('Rekapitulace stavby'!AN20="","",'Rekapitulace stavby'!AN20)</f>
        <v/>
      </c>
      <c r="L26" s="31"/>
    </row>
    <row r="27" customFormat="false" ht="6.95" hidden="false" customHeight="true" outlineLevel="0" collapsed="false">
      <c r="A27" s="25"/>
      <c r="B27" s="31"/>
      <c r="C27" s="25"/>
      <c r="I27" s="130"/>
      <c r="L27" s="31"/>
    </row>
    <row r="28" customFormat="false" ht="12" hidden="false" customHeight="true" outlineLevel="0" collapsed="false">
      <c r="A28" s="25"/>
      <c r="B28" s="31"/>
      <c r="C28" s="25"/>
      <c r="D28" s="128" t="s">
        <v>42</v>
      </c>
      <c r="I28" s="130"/>
      <c r="L28" s="31"/>
    </row>
    <row r="29" s="135" customFormat="true" ht="16.5" hidden="false" customHeight="true" outlineLevel="0" collapsed="false">
      <c r="B29" s="136"/>
      <c r="E29" s="137"/>
      <c r="F29" s="137"/>
      <c r="G29" s="137"/>
      <c r="H29" s="137"/>
      <c r="I29" s="138"/>
      <c r="L29" s="136"/>
    </row>
    <row r="30" s="25" customFormat="true" ht="6.95" hidden="false" customHeight="true" outlineLevel="0" collapsed="false">
      <c r="B30" s="31"/>
      <c r="I30" s="130"/>
      <c r="L30" s="31"/>
    </row>
    <row r="31" s="25" customFormat="true" ht="6.95" hidden="false" customHeight="true" outlineLevel="0" collapsed="false">
      <c r="B31" s="31"/>
      <c r="D31" s="63"/>
      <c r="E31" s="63"/>
      <c r="F31" s="63"/>
      <c r="G31" s="63"/>
      <c r="H31" s="63"/>
      <c r="I31" s="139"/>
      <c r="J31" s="63"/>
      <c r="K31" s="63"/>
      <c r="L31" s="31"/>
    </row>
    <row r="32" s="25" customFormat="true" ht="25.45" hidden="false" customHeight="true" outlineLevel="0" collapsed="false">
      <c r="B32" s="31"/>
      <c r="D32" s="140" t="s">
        <v>44</v>
      </c>
      <c r="E32" s="0"/>
      <c r="F32" s="0"/>
      <c r="G32" s="0"/>
      <c r="H32" s="0"/>
      <c r="I32" s="130"/>
      <c r="J32" s="141" t="n">
        <f aca="false">ROUND(J101, 2)</f>
        <v>0</v>
      </c>
      <c r="K32" s="0"/>
      <c r="L32" s="31"/>
    </row>
    <row r="33" s="25" customFormat="true" ht="6.95" hidden="false" customHeight="true" outlineLevel="0" collapsed="false">
      <c r="B33" s="31"/>
      <c r="D33" s="63"/>
      <c r="E33" s="63"/>
      <c r="F33" s="63"/>
      <c r="G33" s="63"/>
      <c r="H33" s="63"/>
      <c r="I33" s="139"/>
      <c r="J33" s="63"/>
      <c r="K33" s="63"/>
      <c r="L33" s="31"/>
    </row>
    <row r="34" s="25" customFormat="true" ht="14.4" hidden="false" customHeight="true" outlineLevel="0" collapsed="false">
      <c r="B34" s="31"/>
      <c r="D34" s="0"/>
      <c r="E34" s="0"/>
      <c r="F34" s="142" t="s">
        <v>46</v>
      </c>
      <c r="G34" s="0"/>
      <c r="H34" s="0"/>
      <c r="I34" s="143" t="s">
        <v>45</v>
      </c>
      <c r="J34" s="142" t="s">
        <v>47</v>
      </c>
      <c r="K34" s="0"/>
      <c r="L34" s="31"/>
    </row>
    <row r="35" customFormat="false" ht="14.4" hidden="false" customHeight="true" outlineLevel="0" collapsed="false">
      <c r="A35" s="25"/>
      <c r="B35" s="31"/>
      <c r="C35" s="25"/>
      <c r="D35" s="144" t="s">
        <v>48</v>
      </c>
      <c r="E35" s="128" t="s">
        <v>49</v>
      </c>
      <c r="F35" s="145" t="n">
        <f aca="false">ROUND((SUM(BE101:BE554)),  2)</f>
        <v>0</v>
      </c>
      <c r="I35" s="146" t="n">
        <v>0.21</v>
      </c>
      <c r="J35" s="145" t="n">
        <f aca="false">ROUND(((SUM(BE101:BE554))*I35),  2)</f>
        <v>0</v>
      </c>
      <c r="L35" s="31"/>
    </row>
    <row r="36" customFormat="false" ht="14.4" hidden="false" customHeight="true" outlineLevel="0" collapsed="false">
      <c r="A36" s="25"/>
      <c r="B36" s="31"/>
      <c r="C36" s="25"/>
      <c r="E36" s="128" t="s">
        <v>50</v>
      </c>
      <c r="F36" s="145" t="n">
        <f aca="false">ROUND((SUM(BF101:BF554)),  2)</f>
        <v>0</v>
      </c>
      <c r="I36" s="146" t="n">
        <v>0.15</v>
      </c>
      <c r="J36" s="145" t="n">
        <f aca="false">ROUND(((SUM(BF101:BF554))*I36),  2)</f>
        <v>0</v>
      </c>
      <c r="L36" s="31"/>
    </row>
    <row r="37" customFormat="false" ht="14.4" hidden="true" customHeight="true" outlineLevel="0" collapsed="false">
      <c r="A37" s="25"/>
      <c r="B37" s="31"/>
      <c r="C37" s="25"/>
      <c r="E37" s="128" t="s">
        <v>51</v>
      </c>
      <c r="F37" s="145" t="n">
        <f aca="false">ROUND((SUM(BG101:BG554)),  2)</f>
        <v>0</v>
      </c>
      <c r="I37" s="146" t="n">
        <v>0.21</v>
      </c>
      <c r="J37" s="145" t="n">
        <f aca="false">0</f>
        <v>0</v>
      </c>
      <c r="L37" s="31"/>
    </row>
    <row r="38" customFormat="false" ht="14.4" hidden="true" customHeight="true" outlineLevel="0" collapsed="false">
      <c r="A38" s="25"/>
      <c r="B38" s="31"/>
      <c r="C38" s="25"/>
      <c r="E38" s="128" t="s">
        <v>52</v>
      </c>
      <c r="F38" s="145" t="n">
        <f aca="false">ROUND((SUM(BH101:BH554)),  2)</f>
        <v>0</v>
      </c>
      <c r="I38" s="146" t="n">
        <v>0.15</v>
      </c>
      <c r="J38" s="145" t="n">
        <f aca="false">0</f>
        <v>0</v>
      </c>
      <c r="L38" s="31"/>
    </row>
    <row r="39" customFormat="false" ht="14.4" hidden="true" customHeight="true" outlineLevel="0" collapsed="false">
      <c r="A39" s="25"/>
      <c r="B39" s="31"/>
      <c r="C39" s="25"/>
      <c r="E39" s="128" t="s">
        <v>53</v>
      </c>
      <c r="F39" s="145" t="n">
        <f aca="false">ROUND((SUM(BI101:BI554)),  2)</f>
        <v>0</v>
      </c>
      <c r="I39" s="146" t="n">
        <v>0</v>
      </c>
      <c r="J39" s="145" t="n">
        <f aca="false">0</f>
        <v>0</v>
      </c>
      <c r="L39" s="31"/>
    </row>
    <row r="40" customFormat="false" ht="6.95" hidden="false" customHeight="true" outlineLevel="0" collapsed="false">
      <c r="A40" s="25"/>
      <c r="B40" s="31"/>
      <c r="C40" s="25"/>
      <c r="I40" s="130"/>
      <c r="L40" s="31"/>
    </row>
    <row r="41" customFormat="false" ht="25.45" hidden="false" customHeight="true" outlineLevel="0" collapsed="false">
      <c r="A41" s="25"/>
      <c r="B41" s="31"/>
      <c r="C41" s="147"/>
      <c r="D41" s="148" t="s">
        <v>54</v>
      </c>
      <c r="E41" s="149"/>
      <c r="F41" s="149"/>
      <c r="G41" s="150" t="s">
        <v>55</v>
      </c>
      <c r="H41" s="151" t="s">
        <v>56</v>
      </c>
      <c r="I41" s="152"/>
      <c r="J41" s="153" t="n">
        <f aca="false">SUM(J32:J39)</f>
        <v>0</v>
      </c>
      <c r="K41" s="154"/>
      <c r="L41" s="31"/>
    </row>
    <row r="42" customFormat="false" ht="14.4" hidden="false" customHeight="true" outlineLevel="0" collapsed="false">
      <c r="A42" s="25"/>
      <c r="B42" s="155"/>
      <c r="C42" s="156"/>
      <c r="D42" s="156"/>
      <c r="E42" s="156"/>
      <c r="F42" s="156"/>
      <c r="G42" s="156"/>
      <c r="H42" s="156"/>
      <c r="I42" s="157"/>
      <c r="J42" s="156"/>
      <c r="K42" s="156"/>
      <c r="L42" s="31"/>
    </row>
    <row r="43" customFormat="false" ht="12.8" hidden="false" customHeight="false" outlineLevel="0" collapsed="false">
      <c r="I43" s="0"/>
    </row>
    <row r="46" s="25" customFormat="true" ht="6.95" hidden="false" customHeight="true" outlineLevel="0" collapsed="false">
      <c r="B46" s="158"/>
      <c r="C46" s="159"/>
      <c r="D46" s="159"/>
      <c r="E46" s="159"/>
      <c r="F46" s="159"/>
      <c r="G46" s="159"/>
      <c r="H46" s="159"/>
      <c r="I46" s="160"/>
      <c r="J46" s="159"/>
      <c r="K46" s="159"/>
      <c r="L46" s="31"/>
    </row>
    <row r="47" customFormat="false" ht="24.95" hidden="false" customHeight="true" outlineLevel="0" collapsed="false">
      <c r="A47" s="25"/>
      <c r="B47" s="26"/>
      <c r="C47" s="9" t="s">
        <v>103</v>
      </c>
      <c r="D47" s="27"/>
      <c r="E47" s="27"/>
      <c r="F47" s="27"/>
      <c r="G47" s="27"/>
      <c r="H47" s="27"/>
      <c r="I47" s="130"/>
      <c r="J47" s="27"/>
      <c r="K47" s="27"/>
      <c r="L47" s="31"/>
    </row>
    <row r="48" customFormat="false" ht="6.95" hidden="false" customHeight="true" outlineLevel="0" collapsed="false">
      <c r="A48" s="25"/>
      <c r="B48" s="26"/>
      <c r="C48" s="27"/>
      <c r="D48" s="27"/>
      <c r="E48" s="27"/>
      <c r="F48" s="27"/>
      <c r="G48" s="27"/>
      <c r="H48" s="27"/>
      <c r="I48" s="130"/>
      <c r="J48" s="27"/>
      <c r="K48" s="27"/>
      <c r="L48" s="31"/>
    </row>
    <row r="49" customFormat="false" ht="12" hidden="false" customHeight="true" outlineLevel="0" collapsed="false">
      <c r="A49" s="25"/>
      <c r="B49" s="26"/>
      <c r="C49" s="17" t="s">
        <v>16</v>
      </c>
      <c r="D49" s="27"/>
      <c r="E49" s="27"/>
      <c r="F49" s="27"/>
      <c r="G49" s="27"/>
      <c r="H49" s="27"/>
      <c r="I49" s="130"/>
      <c r="J49" s="27"/>
      <c r="K49" s="27"/>
      <c r="L49" s="31"/>
    </row>
    <row r="50" customFormat="false" ht="16.5" hidden="false" customHeight="true" outlineLevel="0" collapsed="false">
      <c r="A50" s="25"/>
      <c r="B50" s="26"/>
      <c r="C50" s="27"/>
      <c r="D50" s="27"/>
      <c r="E50" s="161" t="str">
        <f aca="false">E7</f>
        <v>Rekonstrukce obecního úřadu Roztoky, dodatek č. 2 - DPS, 0992018</v>
      </c>
      <c r="F50" s="161"/>
      <c r="G50" s="161"/>
      <c r="H50" s="161"/>
      <c r="I50" s="130"/>
      <c r="J50" s="27"/>
      <c r="K50" s="27"/>
      <c r="L50" s="31"/>
    </row>
    <row r="51" customFormat="false" ht="12" hidden="false" customHeight="true" outlineLevel="0" collapsed="false">
      <c r="B51" s="7"/>
      <c r="C51" s="17" t="s">
        <v>99</v>
      </c>
      <c r="D51" s="8"/>
      <c r="E51" s="8"/>
      <c r="F51" s="8"/>
      <c r="G51" s="8"/>
      <c r="H51" s="8"/>
      <c r="J51" s="8"/>
      <c r="K51" s="8"/>
      <c r="L51" s="6"/>
    </row>
    <row r="52" s="25" customFormat="true" ht="16.5" hidden="false" customHeight="true" outlineLevel="0" collapsed="false">
      <c r="B52" s="26"/>
      <c r="C52" s="27"/>
      <c r="D52" s="27"/>
      <c r="E52" s="161" t="s">
        <v>100</v>
      </c>
      <c r="F52" s="161"/>
      <c r="G52" s="161"/>
      <c r="H52" s="161"/>
      <c r="I52" s="130"/>
      <c r="J52" s="27"/>
      <c r="K52" s="27"/>
      <c r="L52" s="31"/>
    </row>
    <row r="53" s="25" customFormat="true" ht="12" hidden="false" customHeight="true" outlineLevel="0" collapsed="false">
      <c r="B53" s="26"/>
      <c r="C53" s="17" t="s">
        <v>101</v>
      </c>
      <c r="D53" s="27"/>
      <c r="E53" s="27"/>
      <c r="F53" s="27"/>
      <c r="G53" s="27"/>
      <c r="H53" s="27"/>
      <c r="I53" s="130"/>
      <c r="J53" s="27"/>
      <c r="K53" s="27"/>
      <c r="L53" s="31"/>
    </row>
    <row r="54" s="25" customFormat="true" ht="16.5" hidden="false" customHeight="true" outlineLevel="0" collapsed="false">
      <c r="B54" s="26"/>
      <c r="C54" s="27"/>
      <c r="D54" s="27"/>
      <c r="E54" s="57" t="str">
        <f aca="false">E11</f>
        <v>010401 - D.1.4.1. Zdravotně technické instalace</v>
      </c>
      <c r="F54" s="57"/>
      <c r="G54" s="57"/>
      <c r="H54" s="57"/>
      <c r="I54" s="130"/>
      <c r="J54" s="27"/>
      <c r="K54" s="27"/>
      <c r="L54" s="31"/>
    </row>
    <row r="55" customFormat="false" ht="6.95" hidden="false" customHeight="true" outlineLevel="0" collapsed="false">
      <c r="A55" s="25"/>
      <c r="B55" s="26"/>
      <c r="C55" s="27"/>
      <c r="D55" s="27"/>
      <c r="E55" s="27"/>
      <c r="F55" s="27"/>
      <c r="G55" s="27"/>
      <c r="H55" s="27"/>
      <c r="I55" s="130"/>
      <c r="J55" s="27"/>
      <c r="K55" s="27"/>
      <c r="L55" s="31"/>
    </row>
    <row r="56" customFormat="false" ht="12" hidden="false" customHeight="true" outlineLevel="0" collapsed="false">
      <c r="A56" s="25"/>
      <c r="B56" s="26"/>
      <c r="C56" s="17" t="s">
        <v>22</v>
      </c>
      <c r="D56" s="27"/>
      <c r="E56" s="27"/>
      <c r="F56" s="18" t="str">
        <f aca="false">F14</f>
        <v>budova Obecního úřadu Roztoky</v>
      </c>
      <c r="G56" s="27"/>
      <c r="H56" s="27"/>
      <c r="I56" s="132" t="s">
        <v>24</v>
      </c>
      <c r="J56" s="162" t="str">
        <f aca="false">IF(J14="","",J14)</f>
        <v>12. 11. 2018</v>
      </c>
      <c r="K56" s="27"/>
      <c r="L56" s="31"/>
    </row>
    <row r="57" customFormat="false" ht="6.95" hidden="false" customHeight="true" outlineLevel="0" collapsed="false">
      <c r="A57" s="25"/>
      <c r="B57" s="26"/>
      <c r="C57" s="27"/>
      <c r="D57" s="27"/>
      <c r="E57" s="27"/>
      <c r="F57" s="27"/>
      <c r="G57" s="27"/>
      <c r="H57" s="27"/>
      <c r="I57" s="130"/>
      <c r="J57" s="27"/>
      <c r="K57" s="27"/>
      <c r="L57" s="31"/>
    </row>
    <row r="58" customFormat="false" ht="27.9" hidden="false" customHeight="true" outlineLevel="0" collapsed="false">
      <c r="A58" s="25"/>
      <c r="B58" s="26"/>
      <c r="C58" s="17" t="s">
        <v>30</v>
      </c>
      <c r="D58" s="27"/>
      <c r="E58" s="27"/>
      <c r="F58" s="18" t="str">
        <f aca="false">E17</f>
        <v> </v>
      </c>
      <c r="G58" s="27"/>
      <c r="H58" s="27"/>
      <c r="I58" s="132" t="s">
        <v>36</v>
      </c>
      <c r="J58" s="163" t="str">
        <f aca="false">E23</f>
        <v>SEAP Rokycany s. r. o.</v>
      </c>
      <c r="K58" s="27"/>
      <c r="L58" s="31"/>
    </row>
    <row r="59" customFormat="false" ht="15.15" hidden="false" customHeight="true" outlineLevel="0" collapsed="false">
      <c r="A59" s="25"/>
      <c r="B59" s="26"/>
      <c r="C59" s="17" t="s">
        <v>34</v>
      </c>
      <c r="D59" s="27"/>
      <c r="E59" s="27"/>
      <c r="F59" s="18" t="str">
        <f aca="false">IF(E20="","",E20)</f>
        <v>Vyplň údaj</v>
      </c>
      <c r="G59" s="27"/>
      <c r="H59" s="27"/>
      <c r="I59" s="132" t="s">
        <v>41</v>
      </c>
      <c r="J59" s="163" t="str">
        <f aca="false">E26</f>
        <v> </v>
      </c>
      <c r="K59" s="27"/>
      <c r="L59" s="31"/>
    </row>
    <row r="60" customFormat="false" ht="10.3" hidden="false" customHeight="true" outlineLevel="0" collapsed="false">
      <c r="A60" s="25"/>
      <c r="B60" s="26"/>
      <c r="C60" s="27"/>
      <c r="D60" s="27"/>
      <c r="E60" s="27"/>
      <c r="F60" s="27"/>
      <c r="G60" s="27"/>
      <c r="H60" s="27"/>
      <c r="I60" s="130"/>
      <c r="J60" s="27"/>
      <c r="K60" s="27"/>
      <c r="L60" s="31"/>
    </row>
    <row r="61" customFormat="false" ht="29.3" hidden="false" customHeight="true" outlineLevel="0" collapsed="false">
      <c r="A61" s="25"/>
      <c r="B61" s="26"/>
      <c r="C61" s="164" t="s">
        <v>104</v>
      </c>
      <c r="D61" s="165"/>
      <c r="E61" s="165"/>
      <c r="F61" s="165"/>
      <c r="G61" s="165"/>
      <c r="H61" s="165"/>
      <c r="I61" s="166"/>
      <c r="J61" s="167" t="s">
        <v>105</v>
      </c>
      <c r="K61" s="165"/>
      <c r="L61" s="31"/>
    </row>
    <row r="62" customFormat="false" ht="10.3" hidden="false" customHeight="true" outlineLevel="0" collapsed="false">
      <c r="A62" s="25"/>
      <c r="B62" s="26"/>
      <c r="C62" s="27"/>
      <c r="D62" s="27"/>
      <c r="E62" s="27"/>
      <c r="F62" s="27"/>
      <c r="G62" s="27"/>
      <c r="H62" s="27"/>
      <c r="I62" s="130"/>
      <c r="J62" s="27"/>
      <c r="K62" s="27"/>
      <c r="L62" s="31"/>
    </row>
    <row r="63" customFormat="false" ht="22.8" hidden="false" customHeight="true" outlineLevel="0" collapsed="false">
      <c r="A63" s="25"/>
      <c r="B63" s="26"/>
      <c r="C63" s="168" t="s">
        <v>76</v>
      </c>
      <c r="D63" s="27"/>
      <c r="E63" s="27"/>
      <c r="F63" s="27"/>
      <c r="G63" s="27"/>
      <c r="H63" s="27"/>
      <c r="I63" s="130"/>
      <c r="J63" s="169" t="n">
        <f aca="false">J101</f>
        <v>0</v>
      </c>
      <c r="K63" s="27"/>
      <c r="L63" s="31"/>
      <c r="AU63" s="3" t="s">
        <v>106</v>
      </c>
    </row>
    <row r="64" s="170" customFormat="true" ht="24.95" hidden="false" customHeight="true" outlineLevel="0" collapsed="false">
      <c r="B64" s="171"/>
      <c r="C64" s="172"/>
      <c r="D64" s="173" t="s">
        <v>107</v>
      </c>
      <c r="E64" s="174"/>
      <c r="F64" s="174"/>
      <c r="G64" s="174"/>
      <c r="H64" s="174"/>
      <c r="I64" s="175"/>
      <c r="J64" s="176" t="n">
        <f aca="false">J102</f>
        <v>0</v>
      </c>
      <c r="K64" s="172"/>
      <c r="L64" s="177"/>
    </row>
    <row r="65" s="178" customFormat="true" ht="19.95" hidden="false" customHeight="true" outlineLevel="0" collapsed="false">
      <c r="B65" s="179"/>
      <c r="C65" s="109"/>
      <c r="D65" s="180" t="s">
        <v>108</v>
      </c>
      <c r="E65" s="181"/>
      <c r="F65" s="181"/>
      <c r="G65" s="181"/>
      <c r="H65" s="181"/>
      <c r="I65" s="182"/>
      <c r="J65" s="183" t="n">
        <f aca="false">J103</f>
        <v>0</v>
      </c>
      <c r="K65" s="109"/>
      <c r="L65" s="184"/>
    </row>
    <row r="66" s="178" customFormat="true" ht="19.95" hidden="false" customHeight="true" outlineLevel="0" collapsed="false">
      <c r="B66" s="179"/>
      <c r="C66" s="109"/>
      <c r="D66" s="180" t="s">
        <v>109</v>
      </c>
      <c r="E66" s="181"/>
      <c r="F66" s="181"/>
      <c r="G66" s="181"/>
      <c r="H66" s="181"/>
      <c r="I66" s="182"/>
      <c r="J66" s="183" t="n">
        <f aca="false">J131</f>
        <v>0</v>
      </c>
      <c r="K66" s="109"/>
      <c r="L66" s="184"/>
    </row>
    <row r="67" s="178" customFormat="true" ht="19.95" hidden="false" customHeight="true" outlineLevel="0" collapsed="false">
      <c r="B67" s="179"/>
      <c r="C67" s="109"/>
      <c r="D67" s="180" t="s">
        <v>110</v>
      </c>
      <c r="E67" s="181"/>
      <c r="F67" s="181"/>
      <c r="G67" s="181"/>
      <c r="H67" s="181"/>
      <c r="I67" s="182"/>
      <c r="J67" s="183" t="n">
        <f aca="false">J143</f>
        <v>0</v>
      </c>
      <c r="K67" s="109"/>
      <c r="L67" s="184"/>
    </row>
    <row r="68" s="178" customFormat="true" ht="19.95" hidden="false" customHeight="true" outlineLevel="0" collapsed="false">
      <c r="B68" s="179"/>
      <c r="C68" s="109"/>
      <c r="D68" s="180" t="s">
        <v>111</v>
      </c>
      <c r="E68" s="181"/>
      <c r="F68" s="181"/>
      <c r="G68" s="181"/>
      <c r="H68" s="181"/>
      <c r="I68" s="182"/>
      <c r="J68" s="183" t="n">
        <f aca="false">J181</f>
        <v>0</v>
      </c>
      <c r="K68" s="109"/>
      <c r="L68" s="184"/>
    </row>
    <row r="69" s="178" customFormat="true" ht="19.95" hidden="false" customHeight="true" outlineLevel="0" collapsed="false">
      <c r="B69" s="179"/>
      <c r="C69" s="109"/>
      <c r="D69" s="180" t="s">
        <v>112</v>
      </c>
      <c r="E69" s="181"/>
      <c r="F69" s="181"/>
      <c r="G69" s="181"/>
      <c r="H69" s="181"/>
      <c r="I69" s="182"/>
      <c r="J69" s="183" t="n">
        <f aca="false">J191</f>
        <v>0</v>
      </c>
      <c r="K69" s="109"/>
      <c r="L69" s="184"/>
    </row>
    <row r="70" s="170" customFormat="true" ht="24.95" hidden="false" customHeight="true" outlineLevel="0" collapsed="false">
      <c r="B70" s="171"/>
      <c r="C70" s="172"/>
      <c r="D70" s="173" t="s">
        <v>113</v>
      </c>
      <c r="E70" s="174"/>
      <c r="F70" s="174"/>
      <c r="G70" s="174"/>
      <c r="H70" s="174"/>
      <c r="I70" s="175"/>
      <c r="J70" s="176" t="n">
        <f aca="false">J194</f>
        <v>0</v>
      </c>
      <c r="K70" s="172"/>
      <c r="L70" s="177"/>
    </row>
    <row r="71" s="178" customFormat="true" ht="19.95" hidden="false" customHeight="true" outlineLevel="0" collapsed="false">
      <c r="B71" s="179"/>
      <c r="C71" s="109"/>
      <c r="D71" s="180" t="s">
        <v>114</v>
      </c>
      <c r="E71" s="181"/>
      <c r="F71" s="181"/>
      <c r="G71" s="181"/>
      <c r="H71" s="181"/>
      <c r="I71" s="182"/>
      <c r="J71" s="183" t="n">
        <f aca="false">J195</f>
        <v>0</v>
      </c>
      <c r="K71" s="109"/>
      <c r="L71" s="184"/>
    </row>
    <row r="72" s="178" customFormat="true" ht="19.95" hidden="false" customHeight="true" outlineLevel="0" collapsed="false">
      <c r="B72" s="179"/>
      <c r="C72" s="109"/>
      <c r="D72" s="180" t="s">
        <v>115</v>
      </c>
      <c r="E72" s="181"/>
      <c r="F72" s="181"/>
      <c r="G72" s="181"/>
      <c r="H72" s="181"/>
      <c r="I72" s="182"/>
      <c r="J72" s="183" t="n">
        <f aca="false">J209</f>
        <v>0</v>
      </c>
      <c r="K72" s="109"/>
      <c r="L72" s="184"/>
    </row>
    <row r="73" s="178" customFormat="true" ht="19.95" hidden="false" customHeight="true" outlineLevel="0" collapsed="false">
      <c r="B73" s="179"/>
      <c r="C73" s="109"/>
      <c r="D73" s="180" t="s">
        <v>116</v>
      </c>
      <c r="E73" s="181"/>
      <c r="F73" s="181"/>
      <c r="G73" s="181"/>
      <c r="H73" s="181"/>
      <c r="I73" s="182"/>
      <c r="J73" s="183" t="n">
        <f aca="false">J234</f>
        <v>0</v>
      </c>
      <c r="K73" s="109"/>
      <c r="L73" s="184"/>
    </row>
    <row r="74" s="178" customFormat="true" ht="19.95" hidden="false" customHeight="true" outlineLevel="0" collapsed="false">
      <c r="B74" s="179"/>
      <c r="C74" s="109"/>
      <c r="D74" s="180" t="s">
        <v>117</v>
      </c>
      <c r="E74" s="181"/>
      <c r="F74" s="181"/>
      <c r="G74" s="181"/>
      <c r="H74" s="181"/>
      <c r="I74" s="182"/>
      <c r="J74" s="183" t="n">
        <f aca="false">J291</f>
        <v>0</v>
      </c>
      <c r="K74" s="109"/>
      <c r="L74" s="184"/>
    </row>
    <row r="75" s="178" customFormat="true" ht="19.95" hidden="false" customHeight="true" outlineLevel="0" collapsed="false">
      <c r="B75" s="179"/>
      <c r="C75" s="109"/>
      <c r="D75" s="180" t="s">
        <v>118</v>
      </c>
      <c r="E75" s="181"/>
      <c r="F75" s="181"/>
      <c r="G75" s="181"/>
      <c r="H75" s="181"/>
      <c r="I75" s="182"/>
      <c r="J75" s="183" t="n">
        <f aca="false">J332</f>
        <v>0</v>
      </c>
      <c r="K75" s="109"/>
      <c r="L75" s="184"/>
    </row>
    <row r="76" s="178" customFormat="true" ht="19.95" hidden="false" customHeight="true" outlineLevel="0" collapsed="false">
      <c r="B76" s="179"/>
      <c r="C76" s="109"/>
      <c r="D76" s="180" t="s">
        <v>119</v>
      </c>
      <c r="E76" s="181"/>
      <c r="F76" s="181"/>
      <c r="G76" s="181"/>
      <c r="H76" s="181"/>
      <c r="I76" s="182"/>
      <c r="J76" s="183" t="n">
        <f aca="false">J462</f>
        <v>0</v>
      </c>
      <c r="K76" s="109"/>
      <c r="L76" s="184"/>
    </row>
    <row r="77" s="178" customFormat="true" ht="19.95" hidden="false" customHeight="true" outlineLevel="0" collapsed="false">
      <c r="B77" s="179"/>
      <c r="C77" s="109"/>
      <c r="D77" s="180" t="s">
        <v>120</v>
      </c>
      <c r="E77" s="181"/>
      <c r="F77" s="181"/>
      <c r="G77" s="181"/>
      <c r="H77" s="181"/>
      <c r="I77" s="182"/>
      <c r="J77" s="183" t="n">
        <f aca="false">J477</f>
        <v>0</v>
      </c>
      <c r="K77" s="109"/>
      <c r="L77" s="184"/>
    </row>
    <row r="78" s="170" customFormat="true" ht="24.95" hidden="false" customHeight="true" outlineLevel="0" collapsed="false">
      <c r="B78" s="171"/>
      <c r="C78" s="172"/>
      <c r="D78" s="173" t="s">
        <v>121</v>
      </c>
      <c r="E78" s="174"/>
      <c r="F78" s="174"/>
      <c r="G78" s="174"/>
      <c r="H78" s="174"/>
      <c r="I78" s="175"/>
      <c r="J78" s="176" t="n">
        <f aca="false">J479</f>
        <v>0</v>
      </c>
      <c r="K78" s="172"/>
      <c r="L78" s="177"/>
    </row>
    <row r="79" s="178" customFormat="true" ht="19.95" hidden="false" customHeight="true" outlineLevel="0" collapsed="false">
      <c r="B79" s="179"/>
      <c r="C79" s="109"/>
      <c r="D79" s="180" t="s">
        <v>122</v>
      </c>
      <c r="E79" s="181"/>
      <c r="F79" s="181"/>
      <c r="G79" s="181"/>
      <c r="H79" s="181"/>
      <c r="I79" s="182"/>
      <c r="J79" s="183" t="n">
        <f aca="false">J480</f>
        <v>0</v>
      </c>
      <c r="K79" s="109"/>
      <c r="L79" s="184"/>
    </row>
    <row r="80" s="25" customFormat="true" ht="21.85" hidden="false" customHeight="true" outlineLevel="0" collapsed="false">
      <c r="B80" s="26"/>
      <c r="C80" s="27"/>
      <c r="D80" s="27"/>
      <c r="E80" s="27"/>
      <c r="F80" s="27"/>
      <c r="G80" s="27"/>
      <c r="H80" s="27"/>
      <c r="I80" s="130"/>
      <c r="J80" s="27"/>
      <c r="K80" s="27"/>
      <c r="L80" s="31"/>
    </row>
    <row r="81" customFormat="false" ht="6.95" hidden="false" customHeight="true" outlineLevel="0" collapsed="false">
      <c r="A81" s="25"/>
      <c r="B81" s="45"/>
      <c r="C81" s="46"/>
      <c r="D81" s="46"/>
      <c r="E81" s="46"/>
      <c r="F81" s="46"/>
      <c r="G81" s="46"/>
      <c r="H81" s="46"/>
      <c r="I81" s="157"/>
      <c r="J81" s="46"/>
      <c r="K81" s="46"/>
      <c r="L81" s="31"/>
    </row>
    <row r="82" customFormat="false" ht="12.8" hidden="false" customHeight="false" outlineLevel="0" collapsed="false">
      <c r="I82" s="0"/>
    </row>
    <row r="85" s="25" customFormat="true" ht="6.95" hidden="false" customHeight="true" outlineLevel="0" collapsed="false">
      <c r="B85" s="47"/>
      <c r="C85" s="48"/>
      <c r="D85" s="48"/>
      <c r="E85" s="48"/>
      <c r="F85" s="48"/>
      <c r="G85" s="48"/>
      <c r="H85" s="48"/>
      <c r="I85" s="160"/>
      <c r="J85" s="48"/>
      <c r="K85" s="48"/>
      <c r="L85" s="31"/>
    </row>
    <row r="86" customFormat="false" ht="24.95" hidden="false" customHeight="true" outlineLevel="0" collapsed="false">
      <c r="A86" s="25"/>
      <c r="B86" s="26"/>
      <c r="C86" s="9" t="s">
        <v>123</v>
      </c>
      <c r="D86" s="27"/>
      <c r="E86" s="27"/>
      <c r="F86" s="27"/>
      <c r="G86" s="27"/>
      <c r="H86" s="27"/>
      <c r="I86" s="130"/>
      <c r="J86" s="27"/>
      <c r="K86" s="27"/>
      <c r="L86" s="31"/>
    </row>
    <row r="87" customFormat="false" ht="6.95" hidden="false" customHeight="true" outlineLevel="0" collapsed="false">
      <c r="A87" s="25"/>
      <c r="B87" s="26"/>
      <c r="C87" s="27"/>
      <c r="D87" s="27"/>
      <c r="E87" s="27"/>
      <c r="F87" s="27"/>
      <c r="G87" s="27"/>
      <c r="H87" s="27"/>
      <c r="I87" s="130"/>
      <c r="J87" s="27"/>
      <c r="K87" s="27"/>
      <c r="L87" s="31"/>
    </row>
    <row r="88" customFormat="false" ht="12" hidden="false" customHeight="true" outlineLevel="0" collapsed="false">
      <c r="A88" s="25"/>
      <c r="B88" s="26"/>
      <c r="C88" s="17" t="s">
        <v>16</v>
      </c>
      <c r="D88" s="27"/>
      <c r="E88" s="27"/>
      <c r="F88" s="27"/>
      <c r="G88" s="27"/>
      <c r="H88" s="27"/>
      <c r="I88" s="130"/>
      <c r="J88" s="27"/>
      <c r="K88" s="27"/>
      <c r="L88" s="31"/>
    </row>
    <row r="89" customFormat="false" ht="16.5" hidden="false" customHeight="true" outlineLevel="0" collapsed="false">
      <c r="A89" s="25"/>
      <c r="B89" s="26"/>
      <c r="C89" s="27"/>
      <c r="D89" s="27"/>
      <c r="E89" s="161" t="str">
        <f aca="false">E7</f>
        <v>Rekonstrukce obecního úřadu Roztoky, dodatek č. 2 - DPS, 0992018</v>
      </c>
      <c r="F89" s="161"/>
      <c r="G89" s="161"/>
      <c r="H89" s="161"/>
      <c r="I89" s="130"/>
      <c r="J89" s="27"/>
      <c r="K89" s="27"/>
      <c r="L89" s="31"/>
    </row>
    <row r="90" customFormat="false" ht="12" hidden="false" customHeight="true" outlineLevel="0" collapsed="false">
      <c r="B90" s="7"/>
      <c r="C90" s="17" t="s">
        <v>99</v>
      </c>
      <c r="D90" s="8"/>
      <c r="E90" s="8"/>
      <c r="F90" s="8"/>
      <c r="G90" s="8"/>
      <c r="H90" s="8"/>
      <c r="J90" s="8"/>
      <c r="K90" s="8"/>
      <c r="L90" s="6"/>
    </row>
    <row r="91" s="25" customFormat="true" ht="16.5" hidden="false" customHeight="true" outlineLevel="0" collapsed="false">
      <c r="B91" s="26"/>
      <c r="C91" s="27"/>
      <c r="D91" s="27"/>
      <c r="E91" s="161" t="s">
        <v>100</v>
      </c>
      <c r="F91" s="161"/>
      <c r="G91" s="161"/>
      <c r="H91" s="161"/>
      <c r="I91" s="130"/>
      <c r="J91" s="27"/>
      <c r="K91" s="27"/>
      <c r="L91" s="31"/>
    </row>
    <row r="92" s="25" customFormat="true" ht="12" hidden="false" customHeight="true" outlineLevel="0" collapsed="false">
      <c r="B92" s="26"/>
      <c r="C92" s="17" t="s">
        <v>101</v>
      </c>
      <c r="D92" s="27"/>
      <c r="E92" s="27"/>
      <c r="F92" s="27"/>
      <c r="G92" s="27"/>
      <c r="H92" s="27"/>
      <c r="I92" s="130"/>
      <c r="J92" s="27"/>
      <c r="K92" s="27"/>
      <c r="L92" s="31"/>
    </row>
    <row r="93" customFormat="false" ht="16.5" hidden="false" customHeight="true" outlineLevel="0" collapsed="false">
      <c r="A93" s="25"/>
      <c r="B93" s="26"/>
      <c r="C93" s="27"/>
      <c r="D93" s="27"/>
      <c r="E93" s="57" t="str">
        <f aca="false">E11</f>
        <v>010401 - D.1.4.1. Zdravotně technické instalace</v>
      </c>
      <c r="F93" s="57"/>
      <c r="G93" s="57"/>
      <c r="H93" s="57"/>
      <c r="I93" s="130"/>
      <c r="J93" s="27"/>
      <c r="K93" s="27"/>
      <c r="L93" s="31"/>
    </row>
    <row r="94" customFormat="false" ht="6.95" hidden="false" customHeight="true" outlineLevel="0" collapsed="false">
      <c r="A94" s="25"/>
      <c r="B94" s="26"/>
      <c r="C94" s="27"/>
      <c r="D94" s="27"/>
      <c r="E94" s="27"/>
      <c r="F94" s="27"/>
      <c r="G94" s="27"/>
      <c r="H94" s="27"/>
      <c r="I94" s="130"/>
      <c r="J94" s="27"/>
      <c r="K94" s="27"/>
      <c r="L94" s="31"/>
    </row>
    <row r="95" customFormat="false" ht="12" hidden="false" customHeight="true" outlineLevel="0" collapsed="false">
      <c r="A95" s="25"/>
      <c r="B95" s="26"/>
      <c r="C95" s="17" t="s">
        <v>22</v>
      </c>
      <c r="D95" s="27"/>
      <c r="E95" s="27"/>
      <c r="F95" s="18" t="str">
        <f aca="false">F14</f>
        <v>budova Obecního úřadu Roztoky</v>
      </c>
      <c r="G95" s="27"/>
      <c r="H95" s="27"/>
      <c r="I95" s="132" t="s">
        <v>24</v>
      </c>
      <c r="J95" s="162" t="str">
        <f aca="false">IF(J14="","",J14)</f>
        <v>12. 11. 2018</v>
      </c>
      <c r="K95" s="27"/>
      <c r="L95" s="31"/>
    </row>
    <row r="96" customFormat="false" ht="6.95" hidden="false" customHeight="true" outlineLevel="0" collapsed="false">
      <c r="A96" s="25"/>
      <c r="B96" s="26"/>
      <c r="C96" s="27"/>
      <c r="D96" s="27"/>
      <c r="E96" s="27"/>
      <c r="F96" s="27"/>
      <c r="G96" s="27"/>
      <c r="H96" s="27"/>
      <c r="I96" s="130"/>
      <c r="J96" s="27"/>
      <c r="K96" s="27"/>
      <c r="L96" s="31"/>
    </row>
    <row r="97" customFormat="false" ht="27.9" hidden="false" customHeight="true" outlineLevel="0" collapsed="false">
      <c r="A97" s="25"/>
      <c r="B97" s="26"/>
      <c r="C97" s="17" t="s">
        <v>30</v>
      </c>
      <c r="D97" s="27"/>
      <c r="E97" s="27"/>
      <c r="F97" s="18" t="str">
        <f aca="false">E17</f>
        <v> </v>
      </c>
      <c r="G97" s="27"/>
      <c r="H97" s="27"/>
      <c r="I97" s="132" t="s">
        <v>36</v>
      </c>
      <c r="J97" s="163" t="str">
        <f aca="false">E23</f>
        <v>SEAP Rokycany s. r. o.</v>
      </c>
      <c r="K97" s="27"/>
      <c r="L97" s="31"/>
    </row>
    <row r="98" customFormat="false" ht="15.15" hidden="false" customHeight="true" outlineLevel="0" collapsed="false">
      <c r="A98" s="25"/>
      <c r="B98" s="26"/>
      <c r="C98" s="17" t="s">
        <v>34</v>
      </c>
      <c r="D98" s="27"/>
      <c r="E98" s="27"/>
      <c r="F98" s="18" t="str">
        <f aca="false">IF(E20="","",E20)</f>
        <v>Vyplň údaj</v>
      </c>
      <c r="G98" s="27"/>
      <c r="H98" s="27"/>
      <c r="I98" s="132" t="s">
        <v>41</v>
      </c>
      <c r="J98" s="163" t="str">
        <f aca="false">E26</f>
        <v> </v>
      </c>
      <c r="K98" s="27"/>
      <c r="L98" s="31"/>
    </row>
    <row r="99" customFormat="false" ht="10.3" hidden="false" customHeight="true" outlineLevel="0" collapsed="false">
      <c r="A99" s="25"/>
      <c r="B99" s="26"/>
      <c r="C99" s="27"/>
      <c r="D99" s="27"/>
      <c r="E99" s="27"/>
      <c r="F99" s="27"/>
      <c r="G99" s="27"/>
      <c r="H99" s="27"/>
      <c r="I99" s="130"/>
      <c r="J99" s="27"/>
      <c r="K99" s="27"/>
      <c r="L99" s="31"/>
    </row>
    <row r="100" s="185" customFormat="true" ht="29.3" hidden="false" customHeight="true" outlineLevel="0" collapsed="false">
      <c r="B100" s="186"/>
      <c r="C100" s="187" t="s">
        <v>124</v>
      </c>
      <c r="D100" s="188" t="s">
        <v>63</v>
      </c>
      <c r="E100" s="188" t="s">
        <v>59</v>
      </c>
      <c r="F100" s="188" t="s">
        <v>60</v>
      </c>
      <c r="G100" s="188" t="s">
        <v>125</v>
      </c>
      <c r="H100" s="188" t="s">
        <v>126</v>
      </c>
      <c r="I100" s="189" t="s">
        <v>127</v>
      </c>
      <c r="J100" s="188" t="s">
        <v>105</v>
      </c>
      <c r="K100" s="190" t="s">
        <v>128</v>
      </c>
      <c r="L100" s="191"/>
      <c r="M100" s="74"/>
      <c r="N100" s="75" t="s">
        <v>48</v>
      </c>
      <c r="O100" s="75" t="s">
        <v>129</v>
      </c>
      <c r="P100" s="75" t="s">
        <v>130</v>
      </c>
      <c r="Q100" s="75" t="s">
        <v>131</v>
      </c>
      <c r="R100" s="75" t="s">
        <v>132</v>
      </c>
      <c r="S100" s="75" t="s">
        <v>133</v>
      </c>
      <c r="T100" s="76" t="s">
        <v>134</v>
      </c>
    </row>
    <row r="101" s="25" customFormat="true" ht="22.8" hidden="false" customHeight="true" outlineLevel="0" collapsed="false">
      <c r="B101" s="26"/>
      <c r="C101" s="82" t="s">
        <v>135</v>
      </c>
      <c r="D101" s="27"/>
      <c r="E101" s="27"/>
      <c r="F101" s="27"/>
      <c r="G101" s="27"/>
      <c r="H101" s="27"/>
      <c r="I101" s="130"/>
      <c r="J101" s="192" t="n">
        <f aca="false">BK101</f>
        <v>0</v>
      </c>
      <c r="K101" s="27"/>
      <c r="L101" s="31"/>
      <c r="M101" s="77"/>
      <c r="N101" s="78"/>
      <c r="O101" s="78"/>
      <c r="P101" s="193" t="n">
        <f aca="false">P102+P194+P479</f>
        <v>0</v>
      </c>
      <c r="Q101" s="78"/>
      <c r="R101" s="193" t="n">
        <f aca="false">R102+R194+R479</f>
        <v>3.2768228</v>
      </c>
      <c r="S101" s="78"/>
      <c r="T101" s="194" t="n">
        <f aca="false">T102+T194+T479</f>
        <v>3.75227</v>
      </c>
      <c r="AT101" s="3" t="s">
        <v>77</v>
      </c>
      <c r="AU101" s="3" t="s">
        <v>106</v>
      </c>
      <c r="BK101" s="195" t="n">
        <f aca="false">BK102+BK194+BK479</f>
        <v>0</v>
      </c>
    </row>
    <row r="102" s="196" customFormat="true" ht="25.9" hidden="false" customHeight="true" outlineLevel="0" collapsed="false">
      <c r="B102" s="197"/>
      <c r="C102" s="198"/>
      <c r="D102" s="199" t="s">
        <v>77</v>
      </c>
      <c r="E102" s="200" t="s">
        <v>136</v>
      </c>
      <c r="F102" s="200" t="s">
        <v>137</v>
      </c>
      <c r="G102" s="198"/>
      <c r="H102" s="198"/>
      <c r="I102" s="201"/>
      <c r="J102" s="202" t="n">
        <f aca="false">BK102</f>
        <v>0</v>
      </c>
      <c r="K102" s="198"/>
      <c r="L102" s="203"/>
      <c r="M102" s="204"/>
      <c r="N102" s="205"/>
      <c r="O102" s="205"/>
      <c r="P102" s="206" t="n">
        <f aca="false">P103+P131+P143+P181+P191</f>
        <v>0</v>
      </c>
      <c r="Q102" s="205"/>
      <c r="R102" s="206" t="n">
        <f aca="false">R103+R131+R143+R181+R191</f>
        <v>2.5290592</v>
      </c>
      <c r="S102" s="205"/>
      <c r="T102" s="207" t="n">
        <f aca="false">T103+T131+T143+T181+T191</f>
        <v>3.71305</v>
      </c>
      <c r="AR102" s="208" t="s">
        <v>85</v>
      </c>
      <c r="AT102" s="209" t="s">
        <v>77</v>
      </c>
      <c r="AU102" s="209" t="s">
        <v>78</v>
      </c>
      <c r="AY102" s="208" t="s">
        <v>138</v>
      </c>
      <c r="BK102" s="210" t="n">
        <f aca="false">BK103+BK131+BK143+BK181+BK191</f>
        <v>0</v>
      </c>
    </row>
    <row r="103" customFormat="false" ht="22.8" hidden="false" customHeight="true" outlineLevel="0" collapsed="false">
      <c r="A103" s="196"/>
      <c r="B103" s="197"/>
      <c r="C103" s="198"/>
      <c r="D103" s="199" t="s">
        <v>77</v>
      </c>
      <c r="E103" s="211" t="s">
        <v>85</v>
      </c>
      <c r="F103" s="211" t="s">
        <v>139</v>
      </c>
      <c r="G103" s="198"/>
      <c r="H103" s="198"/>
      <c r="I103" s="201"/>
      <c r="J103" s="212" t="n">
        <f aca="false">BK103</f>
        <v>0</v>
      </c>
      <c r="K103" s="198"/>
      <c r="L103" s="203"/>
      <c r="M103" s="204"/>
      <c r="N103" s="205"/>
      <c r="O103" s="205"/>
      <c r="P103" s="206" t="n">
        <f aca="false">SUM(P104:P130)</f>
        <v>0</v>
      </c>
      <c r="Q103" s="205"/>
      <c r="R103" s="206" t="n">
        <f aca="false">SUM(R104:R130)</f>
        <v>1.02</v>
      </c>
      <c r="S103" s="205"/>
      <c r="T103" s="207" t="n">
        <f aca="false">SUM(T104:T130)</f>
        <v>0</v>
      </c>
      <c r="AR103" s="208" t="s">
        <v>85</v>
      </c>
      <c r="AT103" s="209" t="s">
        <v>77</v>
      </c>
      <c r="AU103" s="209" t="s">
        <v>85</v>
      </c>
      <c r="AY103" s="208" t="s">
        <v>138</v>
      </c>
      <c r="BK103" s="210" t="n">
        <f aca="false">SUM(BK104:BK130)</f>
        <v>0</v>
      </c>
    </row>
    <row r="104" s="25" customFormat="true" ht="24" hidden="false" customHeight="true" outlineLevel="0" collapsed="false">
      <c r="B104" s="26"/>
      <c r="C104" s="213" t="s">
        <v>85</v>
      </c>
      <c r="D104" s="213" t="s">
        <v>140</v>
      </c>
      <c r="E104" s="214" t="s">
        <v>141</v>
      </c>
      <c r="F104" s="215" t="s">
        <v>142</v>
      </c>
      <c r="G104" s="216" t="s">
        <v>143</v>
      </c>
      <c r="H104" s="217" t="n">
        <v>1.44</v>
      </c>
      <c r="I104" s="218"/>
      <c r="J104" s="219" t="n">
        <f aca="false">ROUND(I104*H104,2)</f>
        <v>0</v>
      </c>
      <c r="K104" s="215" t="s">
        <v>144</v>
      </c>
      <c r="L104" s="31"/>
      <c r="M104" s="220"/>
      <c r="N104" s="221" t="s">
        <v>49</v>
      </c>
      <c r="O104" s="67"/>
      <c r="P104" s="222" t="n">
        <f aca="false">O104*H104</f>
        <v>0</v>
      </c>
      <c r="Q104" s="222" t="n">
        <v>0</v>
      </c>
      <c r="R104" s="222" t="n">
        <f aca="false">Q104*H104</f>
        <v>0</v>
      </c>
      <c r="S104" s="222" t="n">
        <v>0</v>
      </c>
      <c r="T104" s="223" t="n">
        <f aca="false">S104*H104</f>
        <v>0</v>
      </c>
      <c r="AR104" s="224" t="s">
        <v>145</v>
      </c>
      <c r="AT104" s="224" t="s">
        <v>140</v>
      </c>
      <c r="AU104" s="224" t="s">
        <v>87</v>
      </c>
      <c r="AY104" s="3" t="s">
        <v>138</v>
      </c>
      <c r="BE104" s="225" t="n">
        <f aca="false">IF(N104="základní",J104,0)</f>
        <v>0</v>
      </c>
      <c r="BF104" s="225" t="n">
        <f aca="false">IF(N104="snížená",J104,0)</f>
        <v>0</v>
      </c>
      <c r="BG104" s="225" t="n">
        <f aca="false">IF(N104="zákl. přenesená",J104,0)</f>
        <v>0</v>
      </c>
      <c r="BH104" s="225" t="n">
        <f aca="false">IF(N104="sníž. přenesená",J104,0)</f>
        <v>0</v>
      </c>
      <c r="BI104" s="225" t="n">
        <f aca="false">IF(N104="nulová",J104,0)</f>
        <v>0</v>
      </c>
      <c r="BJ104" s="3" t="s">
        <v>85</v>
      </c>
      <c r="BK104" s="225" t="n">
        <f aca="false">ROUND(I104*H104,2)</f>
        <v>0</v>
      </c>
      <c r="BL104" s="3" t="s">
        <v>145</v>
      </c>
      <c r="BM104" s="224" t="s">
        <v>146</v>
      </c>
    </row>
    <row r="105" s="226" customFormat="true" ht="12.8" hidden="false" customHeight="false" outlineLevel="0" collapsed="false">
      <c r="B105" s="227"/>
      <c r="C105" s="228"/>
      <c r="D105" s="229" t="s">
        <v>147</v>
      </c>
      <c r="E105" s="230"/>
      <c r="F105" s="231" t="s">
        <v>148</v>
      </c>
      <c r="G105" s="228"/>
      <c r="H105" s="232" t="n">
        <v>1.44</v>
      </c>
      <c r="I105" s="233"/>
      <c r="J105" s="228"/>
      <c r="K105" s="228"/>
      <c r="L105" s="234"/>
      <c r="M105" s="235"/>
      <c r="N105" s="236"/>
      <c r="O105" s="236"/>
      <c r="P105" s="236"/>
      <c r="Q105" s="236"/>
      <c r="R105" s="236"/>
      <c r="S105" s="236"/>
      <c r="T105" s="237"/>
      <c r="AT105" s="238" t="s">
        <v>147</v>
      </c>
      <c r="AU105" s="238" t="s">
        <v>87</v>
      </c>
      <c r="AV105" s="226" t="s">
        <v>87</v>
      </c>
      <c r="AW105" s="226" t="s">
        <v>40</v>
      </c>
      <c r="AX105" s="226" t="s">
        <v>78</v>
      </c>
      <c r="AY105" s="238" t="s">
        <v>138</v>
      </c>
    </row>
    <row r="106" s="239" customFormat="true" ht="12.8" hidden="false" customHeight="false" outlineLevel="0" collapsed="false">
      <c r="B106" s="240"/>
      <c r="C106" s="241"/>
      <c r="D106" s="229" t="s">
        <v>147</v>
      </c>
      <c r="E106" s="242"/>
      <c r="F106" s="243" t="s">
        <v>149</v>
      </c>
      <c r="G106" s="241"/>
      <c r="H106" s="244" t="n">
        <v>1.44</v>
      </c>
      <c r="I106" s="245"/>
      <c r="J106" s="241"/>
      <c r="K106" s="241"/>
      <c r="L106" s="246"/>
      <c r="M106" s="247"/>
      <c r="N106" s="248"/>
      <c r="O106" s="248"/>
      <c r="P106" s="248"/>
      <c r="Q106" s="248"/>
      <c r="R106" s="248"/>
      <c r="S106" s="248"/>
      <c r="T106" s="249"/>
      <c r="AT106" s="250" t="s">
        <v>147</v>
      </c>
      <c r="AU106" s="250" t="s">
        <v>87</v>
      </c>
      <c r="AV106" s="239" t="s">
        <v>145</v>
      </c>
      <c r="AW106" s="239" t="s">
        <v>40</v>
      </c>
      <c r="AX106" s="239" t="s">
        <v>85</v>
      </c>
      <c r="AY106" s="250" t="s">
        <v>138</v>
      </c>
    </row>
    <row r="107" s="25" customFormat="true" ht="24" hidden="false" customHeight="true" outlineLevel="0" collapsed="false">
      <c r="B107" s="26"/>
      <c r="C107" s="213" t="s">
        <v>87</v>
      </c>
      <c r="D107" s="213" t="s">
        <v>140</v>
      </c>
      <c r="E107" s="214" t="s">
        <v>150</v>
      </c>
      <c r="F107" s="215" t="s">
        <v>151</v>
      </c>
      <c r="G107" s="216" t="s">
        <v>143</v>
      </c>
      <c r="H107" s="217" t="n">
        <v>0.36</v>
      </c>
      <c r="I107" s="218"/>
      <c r="J107" s="219" t="n">
        <f aca="false">ROUND(I107*H107,2)</f>
        <v>0</v>
      </c>
      <c r="K107" s="215" t="s">
        <v>144</v>
      </c>
      <c r="L107" s="31"/>
      <c r="M107" s="220"/>
      <c r="N107" s="221" t="s">
        <v>49</v>
      </c>
      <c r="O107" s="67"/>
      <c r="P107" s="222" t="n">
        <f aca="false">O107*H107</f>
        <v>0</v>
      </c>
      <c r="Q107" s="222" t="n">
        <v>0</v>
      </c>
      <c r="R107" s="222" t="n">
        <f aca="false">Q107*H107</f>
        <v>0</v>
      </c>
      <c r="S107" s="222" t="n">
        <v>0</v>
      </c>
      <c r="T107" s="223" t="n">
        <f aca="false">S107*H107</f>
        <v>0</v>
      </c>
      <c r="AR107" s="224" t="s">
        <v>145</v>
      </c>
      <c r="AT107" s="224" t="s">
        <v>140</v>
      </c>
      <c r="AU107" s="224" t="s">
        <v>87</v>
      </c>
      <c r="AY107" s="3" t="s">
        <v>138</v>
      </c>
      <c r="BE107" s="225" t="n">
        <f aca="false">IF(N107="základní",J107,0)</f>
        <v>0</v>
      </c>
      <c r="BF107" s="225" t="n">
        <f aca="false">IF(N107="snížená",J107,0)</f>
        <v>0</v>
      </c>
      <c r="BG107" s="225" t="n">
        <f aca="false">IF(N107="zákl. přenesená",J107,0)</f>
        <v>0</v>
      </c>
      <c r="BH107" s="225" t="n">
        <f aca="false">IF(N107="sníž. přenesená",J107,0)</f>
        <v>0</v>
      </c>
      <c r="BI107" s="225" t="n">
        <f aca="false">IF(N107="nulová",J107,0)</f>
        <v>0</v>
      </c>
      <c r="BJ107" s="3" t="s">
        <v>85</v>
      </c>
      <c r="BK107" s="225" t="n">
        <f aca="false">ROUND(I107*H107,2)</f>
        <v>0</v>
      </c>
      <c r="BL107" s="3" t="s">
        <v>145</v>
      </c>
      <c r="BM107" s="224" t="s">
        <v>152</v>
      </c>
    </row>
    <row r="108" s="226" customFormat="true" ht="12.8" hidden="false" customHeight="false" outlineLevel="0" collapsed="false">
      <c r="B108" s="227"/>
      <c r="C108" s="228"/>
      <c r="D108" s="229" t="s">
        <v>147</v>
      </c>
      <c r="E108" s="230"/>
      <c r="F108" s="231" t="s">
        <v>153</v>
      </c>
      <c r="G108" s="228"/>
      <c r="H108" s="232" t="n">
        <v>0.36</v>
      </c>
      <c r="I108" s="233"/>
      <c r="J108" s="228"/>
      <c r="K108" s="228"/>
      <c r="L108" s="234"/>
      <c r="M108" s="235"/>
      <c r="N108" s="236"/>
      <c r="O108" s="236"/>
      <c r="P108" s="236"/>
      <c r="Q108" s="236"/>
      <c r="R108" s="236"/>
      <c r="S108" s="236"/>
      <c r="T108" s="237"/>
      <c r="AT108" s="238" t="s">
        <v>147</v>
      </c>
      <c r="AU108" s="238" t="s">
        <v>87</v>
      </c>
      <c r="AV108" s="226" t="s">
        <v>87</v>
      </c>
      <c r="AW108" s="226" t="s">
        <v>40</v>
      </c>
      <c r="AX108" s="226" t="s">
        <v>78</v>
      </c>
      <c r="AY108" s="238" t="s">
        <v>138</v>
      </c>
    </row>
    <row r="109" s="239" customFormat="true" ht="12.8" hidden="false" customHeight="false" outlineLevel="0" collapsed="false">
      <c r="B109" s="240"/>
      <c r="C109" s="241"/>
      <c r="D109" s="229" t="s">
        <v>147</v>
      </c>
      <c r="E109" s="242"/>
      <c r="F109" s="243" t="s">
        <v>149</v>
      </c>
      <c r="G109" s="241"/>
      <c r="H109" s="244" t="n">
        <v>0.36</v>
      </c>
      <c r="I109" s="245"/>
      <c r="J109" s="241"/>
      <c r="K109" s="241"/>
      <c r="L109" s="246"/>
      <c r="M109" s="247"/>
      <c r="N109" s="248"/>
      <c r="O109" s="248"/>
      <c r="P109" s="248"/>
      <c r="Q109" s="248"/>
      <c r="R109" s="248"/>
      <c r="S109" s="248"/>
      <c r="T109" s="249"/>
      <c r="AT109" s="250" t="s">
        <v>147</v>
      </c>
      <c r="AU109" s="250" t="s">
        <v>87</v>
      </c>
      <c r="AV109" s="239" t="s">
        <v>145</v>
      </c>
      <c r="AW109" s="239" t="s">
        <v>40</v>
      </c>
      <c r="AX109" s="239" t="s">
        <v>85</v>
      </c>
      <c r="AY109" s="250" t="s">
        <v>138</v>
      </c>
    </row>
    <row r="110" s="25" customFormat="true" ht="60" hidden="false" customHeight="true" outlineLevel="0" collapsed="false">
      <c r="B110" s="26"/>
      <c r="C110" s="213" t="s">
        <v>154</v>
      </c>
      <c r="D110" s="213" t="s">
        <v>140</v>
      </c>
      <c r="E110" s="214" t="s">
        <v>155</v>
      </c>
      <c r="F110" s="215" t="s">
        <v>156</v>
      </c>
      <c r="G110" s="216" t="s">
        <v>143</v>
      </c>
      <c r="H110" s="217" t="n">
        <v>0.6</v>
      </c>
      <c r="I110" s="218"/>
      <c r="J110" s="219" t="n">
        <f aca="false">ROUND(I110*H110,2)</f>
        <v>0</v>
      </c>
      <c r="K110" s="215" t="s">
        <v>144</v>
      </c>
      <c r="L110" s="31"/>
      <c r="M110" s="220"/>
      <c r="N110" s="221" t="s">
        <v>49</v>
      </c>
      <c r="O110" s="67"/>
      <c r="P110" s="222" t="n">
        <f aca="false">O110*H110</f>
        <v>0</v>
      </c>
      <c r="Q110" s="222" t="n">
        <v>0</v>
      </c>
      <c r="R110" s="222" t="n">
        <f aca="false">Q110*H110</f>
        <v>0</v>
      </c>
      <c r="S110" s="222" t="n">
        <v>0</v>
      </c>
      <c r="T110" s="223" t="n">
        <f aca="false">S110*H110</f>
        <v>0</v>
      </c>
      <c r="AR110" s="224" t="s">
        <v>145</v>
      </c>
      <c r="AT110" s="224" t="s">
        <v>140</v>
      </c>
      <c r="AU110" s="224" t="s">
        <v>87</v>
      </c>
      <c r="AY110" s="3" t="s">
        <v>138</v>
      </c>
      <c r="BE110" s="225" t="n">
        <f aca="false">IF(N110="základní",J110,0)</f>
        <v>0</v>
      </c>
      <c r="BF110" s="225" t="n">
        <f aca="false">IF(N110="snížená",J110,0)</f>
        <v>0</v>
      </c>
      <c r="BG110" s="225" t="n">
        <f aca="false">IF(N110="zákl. přenesená",J110,0)</f>
        <v>0</v>
      </c>
      <c r="BH110" s="225" t="n">
        <f aca="false">IF(N110="sníž. přenesená",J110,0)</f>
        <v>0</v>
      </c>
      <c r="BI110" s="225" t="n">
        <f aca="false">IF(N110="nulová",J110,0)</f>
        <v>0</v>
      </c>
      <c r="BJ110" s="3" t="s">
        <v>85</v>
      </c>
      <c r="BK110" s="225" t="n">
        <f aca="false">ROUND(I110*H110,2)</f>
        <v>0</v>
      </c>
      <c r="BL110" s="3" t="s">
        <v>145</v>
      </c>
      <c r="BM110" s="224" t="s">
        <v>157</v>
      </c>
    </row>
    <row r="111" s="226" customFormat="true" ht="12.8" hidden="false" customHeight="false" outlineLevel="0" collapsed="false">
      <c r="B111" s="227"/>
      <c r="C111" s="228"/>
      <c r="D111" s="229" t="s">
        <v>147</v>
      </c>
      <c r="E111" s="230"/>
      <c r="F111" s="231" t="s">
        <v>158</v>
      </c>
      <c r="G111" s="228"/>
      <c r="H111" s="232" t="n">
        <v>0.6</v>
      </c>
      <c r="I111" s="233"/>
      <c r="J111" s="228"/>
      <c r="K111" s="228"/>
      <c r="L111" s="234"/>
      <c r="M111" s="235"/>
      <c r="N111" s="236"/>
      <c r="O111" s="236"/>
      <c r="P111" s="236"/>
      <c r="Q111" s="236"/>
      <c r="R111" s="236"/>
      <c r="S111" s="236"/>
      <c r="T111" s="237"/>
      <c r="AT111" s="238" t="s">
        <v>147</v>
      </c>
      <c r="AU111" s="238" t="s">
        <v>87</v>
      </c>
      <c r="AV111" s="226" t="s">
        <v>87</v>
      </c>
      <c r="AW111" s="226" t="s">
        <v>40</v>
      </c>
      <c r="AX111" s="226" t="s">
        <v>78</v>
      </c>
      <c r="AY111" s="238" t="s">
        <v>138</v>
      </c>
    </row>
    <row r="112" s="239" customFormat="true" ht="12.8" hidden="false" customHeight="false" outlineLevel="0" collapsed="false">
      <c r="B112" s="240"/>
      <c r="C112" s="241"/>
      <c r="D112" s="229" t="s">
        <v>147</v>
      </c>
      <c r="E112" s="242"/>
      <c r="F112" s="243" t="s">
        <v>149</v>
      </c>
      <c r="G112" s="241"/>
      <c r="H112" s="244" t="n">
        <v>0.6</v>
      </c>
      <c r="I112" s="245"/>
      <c r="J112" s="241"/>
      <c r="K112" s="241"/>
      <c r="L112" s="246"/>
      <c r="M112" s="247"/>
      <c r="N112" s="248"/>
      <c r="O112" s="248"/>
      <c r="P112" s="248"/>
      <c r="Q112" s="248"/>
      <c r="R112" s="248"/>
      <c r="S112" s="248"/>
      <c r="T112" s="249"/>
      <c r="AT112" s="250" t="s">
        <v>147</v>
      </c>
      <c r="AU112" s="250" t="s">
        <v>87</v>
      </c>
      <c r="AV112" s="239" t="s">
        <v>145</v>
      </c>
      <c r="AW112" s="239" t="s">
        <v>40</v>
      </c>
      <c r="AX112" s="239" t="s">
        <v>85</v>
      </c>
      <c r="AY112" s="250" t="s">
        <v>138</v>
      </c>
    </row>
    <row r="113" s="25" customFormat="true" ht="16.5" hidden="false" customHeight="true" outlineLevel="0" collapsed="false">
      <c r="B113" s="26"/>
      <c r="C113" s="251" t="s">
        <v>145</v>
      </c>
      <c r="D113" s="251" t="s">
        <v>159</v>
      </c>
      <c r="E113" s="252" t="s">
        <v>160</v>
      </c>
      <c r="F113" s="253" t="s">
        <v>161</v>
      </c>
      <c r="G113" s="254" t="s">
        <v>162</v>
      </c>
      <c r="H113" s="255" t="n">
        <v>1.02</v>
      </c>
      <c r="I113" s="256"/>
      <c r="J113" s="257" t="n">
        <f aca="false">ROUND(I113*H113,2)</f>
        <v>0</v>
      </c>
      <c r="K113" s="253" t="s">
        <v>144</v>
      </c>
      <c r="L113" s="258"/>
      <c r="M113" s="259"/>
      <c r="N113" s="260" t="s">
        <v>49</v>
      </c>
      <c r="O113" s="67"/>
      <c r="P113" s="222" t="n">
        <f aca="false">O113*H113</f>
        <v>0</v>
      </c>
      <c r="Q113" s="222" t="n">
        <v>1</v>
      </c>
      <c r="R113" s="222" t="n">
        <f aca="false">Q113*H113</f>
        <v>1.02</v>
      </c>
      <c r="S113" s="222" t="n">
        <v>0</v>
      </c>
      <c r="T113" s="223" t="n">
        <f aca="false">S113*H113</f>
        <v>0</v>
      </c>
      <c r="AR113" s="224" t="s">
        <v>163</v>
      </c>
      <c r="AT113" s="224" t="s">
        <v>159</v>
      </c>
      <c r="AU113" s="224" t="s">
        <v>87</v>
      </c>
      <c r="AY113" s="3" t="s">
        <v>138</v>
      </c>
      <c r="BE113" s="225" t="n">
        <f aca="false">IF(N113="základní",J113,0)</f>
        <v>0</v>
      </c>
      <c r="BF113" s="225" t="n">
        <f aca="false">IF(N113="snížená",J113,0)</f>
        <v>0</v>
      </c>
      <c r="BG113" s="225" t="n">
        <f aca="false">IF(N113="zákl. přenesená",J113,0)</f>
        <v>0</v>
      </c>
      <c r="BH113" s="225" t="n">
        <f aca="false">IF(N113="sníž. přenesená",J113,0)</f>
        <v>0</v>
      </c>
      <c r="BI113" s="225" t="n">
        <f aca="false">IF(N113="nulová",J113,0)</f>
        <v>0</v>
      </c>
      <c r="BJ113" s="3" t="s">
        <v>85</v>
      </c>
      <c r="BK113" s="225" t="n">
        <f aca="false">ROUND(I113*H113,2)</f>
        <v>0</v>
      </c>
      <c r="BL113" s="3" t="s">
        <v>145</v>
      </c>
      <c r="BM113" s="224" t="s">
        <v>164</v>
      </c>
    </row>
    <row r="114" s="226" customFormat="true" ht="12.8" hidden="false" customHeight="false" outlineLevel="0" collapsed="false">
      <c r="B114" s="227"/>
      <c r="C114" s="228"/>
      <c r="D114" s="229" t="s">
        <v>147</v>
      </c>
      <c r="E114" s="230"/>
      <c r="F114" s="231" t="s">
        <v>165</v>
      </c>
      <c r="G114" s="228"/>
      <c r="H114" s="232" t="n">
        <v>1.02</v>
      </c>
      <c r="I114" s="233"/>
      <c r="J114" s="228"/>
      <c r="K114" s="228"/>
      <c r="L114" s="234"/>
      <c r="M114" s="235"/>
      <c r="N114" s="236"/>
      <c r="O114" s="236"/>
      <c r="P114" s="236"/>
      <c r="Q114" s="236"/>
      <c r="R114" s="236"/>
      <c r="S114" s="236"/>
      <c r="T114" s="237"/>
      <c r="AT114" s="238" t="s">
        <v>147</v>
      </c>
      <c r="AU114" s="238" t="s">
        <v>87</v>
      </c>
      <c r="AV114" s="226" t="s">
        <v>87</v>
      </c>
      <c r="AW114" s="226" t="s">
        <v>40</v>
      </c>
      <c r="AX114" s="226" t="s">
        <v>78</v>
      </c>
      <c r="AY114" s="238" t="s">
        <v>138</v>
      </c>
    </row>
    <row r="115" s="239" customFormat="true" ht="12.8" hidden="false" customHeight="false" outlineLevel="0" collapsed="false">
      <c r="B115" s="240"/>
      <c r="C115" s="241"/>
      <c r="D115" s="229" t="s">
        <v>147</v>
      </c>
      <c r="E115" s="242"/>
      <c r="F115" s="243" t="s">
        <v>149</v>
      </c>
      <c r="G115" s="241"/>
      <c r="H115" s="244" t="n">
        <v>1.02</v>
      </c>
      <c r="I115" s="245"/>
      <c r="J115" s="241"/>
      <c r="K115" s="241"/>
      <c r="L115" s="246"/>
      <c r="M115" s="247"/>
      <c r="N115" s="248"/>
      <c r="O115" s="248"/>
      <c r="P115" s="248"/>
      <c r="Q115" s="248"/>
      <c r="R115" s="248"/>
      <c r="S115" s="248"/>
      <c r="T115" s="249"/>
      <c r="AT115" s="250" t="s">
        <v>147</v>
      </c>
      <c r="AU115" s="250" t="s">
        <v>87</v>
      </c>
      <c r="AV115" s="239" t="s">
        <v>145</v>
      </c>
      <c r="AW115" s="239" t="s">
        <v>40</v>
      </c>
      <c r="AX115" s="239" t="s">
        <v>85</v>
      </c>
      <c r="AY115" s="250" t="s">
        <v>138</v>
      </c>
    </row>
    <row r="116" s="25" customFormat="true" ht="36" hidden="false" customHeight="true" outlineLevel="0" collapsed="false">
      <c r="B116" s="26"/>
      <c r="C116" s="213" t="s">
        <v>166</v>
      </c>
      <c r="D116" s="213" t="s">
        <v>140</v>
      </c>
      <c r="E116" s="214" t="s">
        <v>167</v>
      </c>
      <c r="F116" s="215" t="s">
        <v>168</v>
      </c>
      <c r="G116" s="216" t="s">
        <v>143</v>
      </c>
      <c r="H116" s="217" t="n">
        <v>0.48</v>
      </c>
      <c r="I116" s="218"/>
      <c r="J116" s="219" t="n">
        <f aca="false">ROUND(I116*H116,2)</f>
        <v>0</v>
      </c>
      <c r="K116" s="215" t="s">
        <v>144</v>
      </c>
      <c r="L116" s="31"/>
      <c r="M116" s="220"/>
      <c r="N116" s="221" t="s">
        <v>49</v>
      </c>
      <c r="O116" s="67"/>
      <c r="P116" s="222" t="n">
        <f aca="false">O116*H116</f>
        <v>0</v>
      </c>
      <c r="Q116" s="222" t="n">
        <v>0</v>
      </c>
      <c r="R116" s="222" t="n">
        <f aca="false">Q116*H116</f>
        <v>0</v>
      </c>
      <c r="S116" s="222" t="n">
        <v>0</v>
      </c>
      <c r="T116" s="223" t="n">
        <f aca="false">S116*H116</f>
        <v>0</v>
      </c>
      <c r="AR116" s="224" t="s">
        <v>145</v>
      </c>
      <c r="AT116" s="224" t="s">
        <v>140</v>
      </c>
      <c r="AU116" s="224" t="s">
        <v>87</v>
      </c>
      <c r="AY116" s="3" t="s">
        <v>138</v>
      </c>
      <c r="BE116" s="225" t="n">
        <f aca="false">IF(N116="základní",J116,0)</f>
        <v>0</v>
      </c>
      <c r="BF116" s="225" t="n">
        <f aca="false">IF(N116="snížená",J116,0)</f>
        <v>0</v>
      </c>
      <c r="BG116" s="225" t="n">
        <f aca="false">IF(N116="zákl. přenesená",J116,0)</f>
        <v>0</v>
      </c>
      <c r="BH116" s="225" t="n">
        <f aca="false">IF(N116="sníž. přenesená",J116,0)</f>
        <v>0</v>
      </c>
      <c r="BI116" s="225" t="n">
        <f aca="false">IF(N116="nulová",J116,0)</f>
        <v>0</v>
      </c>
      <c r="BJ116" s="3" t="s">
        <v>85</v>
      </c>
      <c r="BK116" s="225" t="n">
        <f aca="false">ROUND(I116*H116,2)</f>
        <v>0</v>
      </c>
      <c r="BL116" s="3" t="s">
        <v>145</v>
      </c>
      <c r="BM116" s="224" t="s">
        <v>169</v>
      </c>
    </row>
    <row r="117" s="226" customFormat="true" ht="12.8" hidden="false" customHeight="false" outlineLevel="0" collapsed="false">
      <c r="B117" s="227"/>
      <c r="C117" s="228"/>
      <c r="D117" s="229" t="s">
        <v>147</v>
      </c>
      <c r="E117" s="230"/>
      <c r="F117" s="231" t="s">
        <v>170</v>
      </c>
      <c r="G117" s="228"/>
      <c r="H117" s="232" t="n">
        <v>0.48</v>
      </c>
      <c r="I117" s="233"/>
      <c r="J117" s="228"/>
      <c r="K117" s="228"/>
      <c r="L117" s="234"/>
      <c r="M117" s="235"/>
      <c r="N117" s="236"/>
      <c r="O117" s="236"/>
      <c r="P117" s="236"/>
      <c r="Q117" s="236"/>
      <c r="R117" s="236"/>
      <c r="S117" s="236"/>
      <c r="T117" s="237"/>
      <c r="AT117" s="238" t="s">
        <v>147</v>
      </c>
      <c r="AU117" s="238" t="s">
        <v>87</v>
      </c>
      <c r="AV117" s="226" t="s">
        <v>87</v>
      </c>
      <c r="AW117" s="226" t="s">
        <v>40</v>
      </c>
      <c r="AX117" s="226" t="s">
        <v>78</v>
      </c>
      <c r="AY117" s="238" t="s">
        <v>138</v>
      </c>
    </row>
    <row r="118" s="239" customFormat="true" ht="12.8" hidden="false" customHeight="false" outlineLevel="0" collapsed="false">
      <c r="B118" s="240"/>
      <c r="C118" s="241"/>
      <c r="D118" s="229" t="s">
        <v>147</v>
      </c>
      <c r="E118" s="242"/>
      <c r="F118" s="243" t="s">
        <v>149</v>
      </c>
      <c r="G118" s="241"/>
      <c r="H118" s="244" t="n">
        <v>0.48</v>
      </c>
      <c r="I118" s="245"/>
      <c r="J118" s="241"/>
      <c r="K118" s="241"/>
      <c r="L118" s="246"/>
      <c r="M118" s="247"/>
      <c r="N118" s="248"/>
      <c r="O118" s="248"/>
      <c r="P118" s="248"/>
      <c r="Q118" s="248"/>
      <c r="R118" s="248"/>
      <c r="S118" s="248"/>
      <c r="T118" s="249"/>
      <c r="AT118" s="250" t="s">
        <v>147</v>
      </c>
      <c r="AU118" s="250" t="s">
        <v>87</v>
      </c>
      <c r="AV118" s="239" t="s">
        <v>145</v>
      </c>
      <c r="AW118" s="239" t="s">
        <v>40</v>
      </c>
      <c r="AX118" s="239" t="s">
        <v>85</v>
      </c>
      <c r="AY118" s="250" t="s">
        <v>138</v>
      </c>
    </row>
    <row r="119" s="25" customFormat="true" ht="48" hidden="false" customHeight="true" outlineLevel="0" collapsed="false">
      <c r="B119" s="26"/>
      <c r="C119" s="213" t="s">
        <v>171</v>
      </c>
      <c r="D119" s="213" t="s">
        <v>140</v>
      </c>
      <c r="E119" s="214" t="s">
        <v>172</v>
      </c>
      <c r="F119" s="215" t="s">
        <v>173</v>
      </c>
      <c r="G119" s="216" t="s">
        <v>143</v>
      </c>
      <c r="H119" s="217" t="n">
        <v>1.92</v>
      </c>
      <c r="I119" s="218"/>
      <c r="J119" s="219" t="n">
        <f aca="false">ROUND(I119*H119,2)</f>
        <v>0</v>
      </c>
      <c r="K119" s="215" t="s">
        <v>144</v>
      </c>
      <c r="L119" s="31"/>
      <c r="M119" s="220"/>
      <c r="N119" s="221" t="s">
        <v>49</v>
      </c>
      <c r="O119" s="67"/>
      <c r="P119" s="222" t="n">
        <f aca="false">O119*H119</f>
        <v>0</v>
      </c>
      <c r="Q119" s="222" t="n">
        <v>0</v>
      </c>
      <c r="R119" s="222" t="n">
        <f aca="false">Q119*H119</f>
        <v>0</v>
      </c>
      <c r="S119" s="222" t="n">
        <v>0</v>
      </c>
      <c r="T119" s="223" t="n">
        <f aca="false">S119*H119</f>
        <v>0</v>
      </c>
      <c r="AR119" s="224" t="s">
        <v>145</v>
      </c>
      <c r="AT119" s="224" t="s">
        <v>140</v>
      </c>
      <c r="AU119" s="224" t="s">
        <v>87</v>
      </c>
      <c r="AY119" s="3" t="s">
        <v>138</v>
      </c>
      <c r="BE119" s="225" t="n">
        <f aca="false">IF(N119="základní",J119,0)</f>
        <v>0</v>
      </c>
      <c r="BF119" s="225" t="n">
        <f aca="false">IF(N119="snížená",J119,0)</f>
        <v>0</v>
      </c>
      <c r="BG119" s="225" t="n">
        <f aca="false">IF(N119="zákl. přenesená",J119,0)</f>
        <v>0</v>
      </c>
      <c r="BH119" s="225" t="n">
        <f aca="false">IF(N119="sníž. přenesená",J119,0)</f>
        <v>0</v>
      </c>
      <c r="BI119" s="225" t="n">
        <f aca="false">IF(N119="nulová",J119,0)</f>
        <v>0</v>
      </c>
      <c r="BJ119" s="3" t="s">
        <v>85</v>
      </c>
      <c r="BK119" s="225" t="n">
        <f aca="false">ROUND(I119*H119,2)</f>
        <v>0</v>
      </c>
      <c r="BL119" s="3" t="s">
        <v>145</v>
      </c>
      <c r="BM119" s="224" t="s">
        <v>174</v>
      </c>
    </row>
    <row r="120" s="226" customFormat="true" ht="12.8" hidden="false" customHeight="false" outlineLevel="0" collapsed="false">
      <c r="B120" s="227"/>
      <c r="C120" s="228"/>
      <c r="D120" s="229" t="s">
        <v>147</v>
      </c>
      <c r="E120" s="230"/>
      <c r="F120" s="231" t="s">
        <v>148</v>
      </c>
      <c r="G120" s="228"/>
      <c r="H120" s="232" t="n">
        <v>1.44</v>
      </c>
      <c r="I120" s="233"/>
      <c r="J120" s="228"/>
      <c r="K120" s="228"/>
      <c r="L120" s="234"/>
      <c r="M120" s="235"/>
      <c r="N120" s="236"/>
      <c r="O120" s="236"/>
      <c r="P120" s="236"/>
      <c r="Q120" s="236"/>
      <c r="R120" s="236"/>
      <c r="S120" s="236"/>
      <c r="T120" s="237"/>
      <c r="AT120" s="238" t="s">
        <v>147</v>
      </c>
      <c r="AU120" s="238" t="s">
        <v>87</v>
      </c>
      <c r="AV120" s="226" t="s">
        <v>87</v>
      </c>
      <c r="AW120" s="226" t="s">
        <v>40</v>
      </c>
      <c r="AX120" s="226" t="s">
        <v>78</v>
      </c>
      <c r="AY120" s="238" t="s">
        <v>138</v>
      </c>
    </row>
    <row r="121" s="226" customFormat="true" ht="12.8" hidden="false" customHeight="false" outlineLevel="0" collapsed="false">
      <c r="B121" s="227"/>
      <c r="C121" s="228"/>
      <c r="D121" s="229" t="s">
        <v>147</v>
      </c>
      <c r="E121" s="230"/>
      <c r="F121" s="231" t="s">
        <v>170</v>
      </c>
      <c r="G121" s="228"/>
      <c r="H121" s="232" t="n">
        <v>0.48</v>
      </c>
      <c r="I121" s="233"/>
      <c r="J121" s="228"/>
      <c r="K121" s="228"/>
      <c r="L121" s="234"/>
      <c r="M121" s="235"/>
      <c r="N121" s="236"/>
      <c r="O121" s="236"/>
      <c r="P121" s="236"/>
      <c r="Q121" s="236"/>
      <c r="R121" s="236"/>
      <c r="S121" s="236"/>
      <c r="T121" s="237"/>
      <c r="AT121" s="238" t="s">
        <v>147</v>
      </c>
      <c r="AU121" s="238" t="s">
        <v>87</v>
      </c>
      <c r="AV121" s="226" t="s">
        <v>87</v>
      </c>
      <c r="AW121" s="226" t="s">
        <v>40</v>
      </c>
      <c r="AX121" s="226" t="s">
        <v>78</v>
      </c>
      <c r="AY121" s="238" t="s">
        <v>138</v>
      </c>
    </row>
    <row r="122" s="239" customFormat="true" ht="12.8" hidden="false" customHeight="false" outlineLevel="0" collapsed="false">
      <c r="B122" s="240"/>
      <c r="C122" s="241"/>
      <c r="D122" s="229" t="s">
        <v>147</v>
      </c>
      <c r="E122" s="242"/>
      <c r="F122" s="243" t="s">
        <v>149</v>
      </c>
      <c r="G122" s="241"/>
      <c r="H122" s="244" t="n">
        <v>1.92</v>
      </c>
      <c r="I122" s="245"/>
      <c r="J122" s="241"/>
      <c r="K122" s="241"/>
      <c r="L122" s="246"/>
      <c r="M122" s="247"/>
      <c r="N122" s="248"/>
      <c r="O122" s="248"/>
      <c r="P122" s="248"/>
      <c r="Q122" s="248"/>
      <c r="R122" s="248"/>
      <c r="S122" s="248"/>
      <c r="T122" s="249"/>
      <c r="AT122" s="250" t="s">
        <v>147</v>
      </c>
      <c r="AU122" s="250" t="s">
        <v>87</v>
      </c>
      <c r="AV122" s="239" t="s">
        <v>145</v>
      </c>
      <c r="AW122" s="239" t="s">
        <v>40</v>
      </c>
      <c r="AX122" s="239" t="s">
        <v>85</v>
      </c>
      <c r="AY122" s="250" t="s">
        <v>138</v>
      </c>
    </row>
    <row r="123" s="25" customFormat="true" ht="60" hidden="false" customHeight="true" outlineLevel="0" collapsed="false">
      <c r="B123" s="26"/>
      <c r="C123" s="213" t="s">
        <v>175</v>
      </c>
      <c r="D123" s="213" t="s">
        <v>140</v>
      </c>
      <c r="E123" s="214" t="s">
        <v>176</v>
      </c>
      <c r="F123" s="215" t="s">
        <v>177</v>
      </c>
      <c r="G123" s="216" t="s">
        <v>143</v>
      </c>
      <c r="H123" s="217" t="n">
        <v>0.96</v>
      </c>
      <c r="I123" s="218"/>
      <c r="J123" s="219" t="n">
        <f aca="false">ROUND(I123*H123,2)</f>
        <v>0</v>
      </c>
      <c r="K123" s="215" t="s">
        <v>144</v>
      </c>
      <c r="L123" s="31"/>
      <c r="M123" s="220"/>
      <c r="N123" s="221" t="s">
        <v>49</v>
      </c>
      <c r="O123" s="67"/>
      <c r="P123" s="222" t="n">
        <f aca="false">O123*H123</f>
        <v>0</v>
      </c>
      <c r="Q123" s="222" t="n">
        <v>0</v>
      </c>
      <c r="R123" s="222" t="n">
        <f aca="false">Q123*H123</f>
        <v>0</v>
      </c>
      <c r="S123" s="222" t="n">
        <v>0</v>
      </c>
      <c r="T123" s="223" t="n">
        <f aca="false">S123*H123</f>
        <v>0</v>
      </c>
      <c r="AR123" s="224" t="s">
        <v>145</v>
      </c>
      <c r="AT123" s="224" t="s">
        <v>140</v>
      </c>
      <c r="AU123" s="224" t="s">
        <v>87</v>
      </c>
      <c r="AY123" s="3" t="s">
        <v>138</v>
      </c>
      <c r="BE123" s="225" t="n">
        <f aca="false">IF(N123="základní",J123,0)</f>
        <v>0</v>
      </c>
      <c r="BF123" s="225" t="n">
        <f aca="false">IF(N123="snížená",J123,0)</f>
        <v>0</v>
      </c>
      <c r="BG123" s="225" t="n">
        <f aca="false">IF(N123="zákl. přenesená",J123,0)</f>
        <v>0</v>
      </c>
      <c r="BH123" s="225" t="n">
        <f aca="false">IF(N123="sníž. přenesená",J123,0)</f>
        <v>0</v>
      </c>
      <c r="BI123" s="225" t="n">
        <f aca="false">IF(N123="nulová",J123,0)</f>
        <v>0</v>
      </c>
      <c r="BJ123" s="3" t="s">
        <v>85</v>
      </c>
      <c r="BK123" s="225" t="n">
        <f aca="false">ROUND(I123*H123,2)</f>
        <v>0</v>
      </c>
      <c r="BL123" s="3" t="s">
        <v>145</v>
      </c>
      <c r="BM123" s="224" t="s">
        <v>178</v>
      </c>
    </row>
    <row r="124" s="226" customFormat="true" ht="12.8" hidden="false" customHeight="false" outlineLevel="0" collapsed="false">
      <c r="B124" s="227"/>
      <c r="C124" s="228"/>
      <c r="D124" s="229" t="s">
        <v>147</v>
      </c>
      <c r="E124" s="230"/>
      <c r="F124" s="231" t="s">
        <v>148</v>
      </c>
      <c r="G124" s="228"/>
      <c r="H124" s="232" t="n">
        <v>1.44</v>
      </c>
      <c r="I124" s="233"/>
      <c r="J124" s="228"/>
      <c r="K124" s="228"/>
      <c r="L124" s="234"/>
      <c r="M124" s="235"/>
      <c r="N124" s="236"/>
      <c r="O124" s="236"/>
      <c r="P124" s="236"/>
      <c r="Q124" s="236"/>
      <c r="R124" s="236"/>
      <c r="S124" s="236"/>
      <c r="T124" s="237"/>
      <c r="AT124" s="238" t="s">
        <v>147</v>
      </c>
      <c r="AU124" s="238" t="s">
        <v>87</v>
      </c>
      <c r="AV124" s="226" t="s">
        <v>87</v>
      </c>
      <c r="AW124" s="226" t="s">
        <v>40</v>
      </c>
      <c r="AX124" s="226" t="s">
        <v>78</v>
      </c>
      <c r="AY124" s="238" t="s">
        <v>138</v>
      </c>
    </row>
    <row r="125" s="226" customFormat="true" ht="12.8" hidden="false" customHeight="false" outlineLevel="0" collapsed="false">
      <c r="B125" s="227"/>
      <c r="C125" s="228"/>
      <c r="D125" s="229" t="s">
        <v>147</v>
      </c>
      <c r="E125" s="230"/>
      <c r="F125" s="231" t="s">
        <v>179</v>
      </c>
      <c r="G125" s="228"/>
      <c r="H125" s="232" t="n">
        <v>-0.48</v>
      </c>
      <c r="I125" s="233"/>
      <c r="J125" s="228"/>
      <c r="K125" s="228"/>
      <c r="L125" s="234"/>
      <c r="M125" s="235"/>
      <c r="N125" s="236"/>
      <c r="O125" s="236"/>
      <c r="P125" s="236"/>
      <c r="Q125" s="236"/>
      <c r="R125" s="236"/>
      <c r="S125" s="236"/>
      <c r="T125" s="237"/>
      <c r="AT125" s="238" t="s">
        <v>147</v>
      </c>
      <c r="AU125" s="238" t="s">
        <v>87</v>
      </c>
      <c r="AV125" s="226" t="s">
        <v>87</v>
      </c>
      <c r="AW125" s="226" t="s">
        <v>40</v>
      </c>
      <c r="AX125" s="226" t="s">
        <v>78</v>
      </c>
      <c r="AY125" s="238" t="s">
        <v>138</v>
      </c>
    </row>
    <row r="126" s="239" customFormat="true" ht="12.8" hidden="false" customHeight="false" outlineLevel="0" collapsed="false">
      <c r="B126" s="240"/>
      <c r="C126" s="241"/>
      <c r="D126" s="229" t="s">
        <v>147</v>
      </c>
      <c r="E126" s="242"/>
      <c r="F126" s="243" t="s">
        <v>149</v>
      </c>
      <c r="G126" s="241"/>
      <c r="H126" s="244" t="n">
        <v>0.96</v>
      </c>
      <c r="I126" s="245"/>
      <c r="J126" s="241"/>
      <c r="K126" s="241"/>
      <c r="L126" s="246"/>
      <c r="M126" s="247"/>
      <c r="N126" s="248"/>
      <c r="O126" s="248"/>
      <c r="P126" s="248"/>
      <c r="Q126" s="248"/>
      <c r="R126" s="248"/>
      <c r="S126" s="248"/>
      <c r="T126" s="249"/>
      <c r="AT126" s="250" t="s">
        <v>147</v>
      </c>
      <c r="AU126" s="250" t="s">
        <v>87</v>
      </c>
      <c r="AV126" s="239" t="s">
        <v>145</v>
      </c>
      <c r="AW126" s="239" t="s">
        <v>40</v>
      </c>
      <c r="AX126" s="239" t="s">
        <v>85</v>
      </c>
      <c r="AY126" s="250" t="s">
        <v>138</v>
      </c>
    </row>
    <row r="127" s="25" customFormat="true" ht="36" hidden="false" customHeight="true" outlineLevel="0" collapsed="false">
      <c r="B127" s="26"/>
      <c r="C127" s="213" t="s">
        <v>163</v>
      </c>
      <c r="D127" s="213" t="s">
        <v>140</v>
      </c>
      <c r="E127" s="214" t="s">
        <v>180</v>
      </c>
      <c r="F127" s="215" t="s">
        <v>181</v>
      </c>
      <c r="G127" s="216" t="s">
        <v>162</v>
      </c>
      <c r="H127" s="217" t="n">
        <v>1.632</v>
      </c>
      <c r="I127" s="218"/>
      <c r="J127" s="219" t="n">
        <f aca="false">ROUND(I127*H127,2)</f>
        <v>0</v>
      </c>
      <c r="K127" s="215" t="s">
        <v>144</v>
      </c>
      <c r="L127" s="31"/>
      <c r="M127" s="220"/>
      <c r="N127" s="221" t="s">
        <v>49</v>
      </c>
      <c r="O127" s="67"/>
      <c r="P127" s="222" t="n">
        <f aca="false">O127*H127</f>
        <v>0</v>
      </c>
      <c r="Q127" s="222" t="n">
        <v>0</v>
      </c>
      <c r="R127" s="222" t="n">
        <f aca="false">Q127*H127</f>
        <v>0</v>
      </c>
      <c r="S127" s="222" t="n">
        <v>0</v>
      </c>
      <c r="T127" s="223" t="n">
        <f aca="false">S127*H127</f>
        <v>0</v>
      </c>
      <c r="AR127" s="224" t="s">
        <v>145</v>
      </c>
      <c r="AT127" s="224" t="s">
        <v>140</v>
      </c>
      <c r="AU127" s="224" t="s">
        <v>87</v>
      </c>
      <c r="AY127" s="3" t="s">
        <v>138</v>
      </c>
      <c r="BE127" s="225" t="n">
        <f aca="false">IF(N127="základní",J127,0)</f>
        <v>0</v>
      </c>
      <c r="BF127" s="225" t="n">
        <f aca="false">IF(N127="snížená",J127,0)</f>
        <v>0</v>
      </c>
      <c r="BG127" s="225" t="n">
        <f aca="false">IF(N127="zákl. přenesená",J127,0)</f>
        <v>0</v>
      </c>
      <c r="BH127" s="225" t="n">
        <f aca="false">IF(N127="sníž. přenesená",J127,0)</f>
        <v>0</v>
      </c>
      <c r="BI127" s="225" t="n">
        <f aca="false">IF(N127="nulová",J127,0)</f>
        <v>0</v>
      </c>
      <c r="BJ127" s="3" t="s">
        <v>85</v>
      </c>
      <c r="BK127" s="225" t="n">
        <f aca="false">ROUND(I127*H127,2)</f>
        <v>0</v>
      </c>
      <c r="BL127" s="3" t="s">
        <v>145</v>
      </c>
      <c r="BM127" s="224" t="s">
        <v>182</v>
      </c>
    </row>
    <row r="128" s="226" customFormat="true" ht="12.8" hidden="false" customHeight="false" outlineLevel="0" collapsed="false">
      <c r="B128" s="227"/>
      <c r="C128" s="228"/>
      <c r="D128" s="229" t="s">
        <v>147</v>
      </c>
      <c r="E128" s="230"/>
      <c r="F128" s="231" t="s">
        <v>183</v>
      </c>
      <c r="G128" s="228"/>
      <c r="H128" s="232" t="n">
        <v>2.448</v>
      </c>
      <c r="I128" s="233"/>
      <c r="J128" s="228"/>
      <c r="K128" s="228"/>
      <c r="L128" s="234"/>
      <c r="M128" s="235"/>
      <c r="N128" s="236"/>
      <c r="O128" s="236"/>
      <c r="P128" s="236"/>
      <c r="Q128" s="236"/>
      <c r="R128" s="236"/>
      <c r="S128" s="236"/>
      <c r="T128" s="237"/>
      <c r="AT128" s="238" t="s">
        <v>147</v>
      </c>
      <c r="AU128" s="238" t="s">
        <v>87</v>
      </c>
      <c r="AV128" s="226" t="s">
        <v>87</v>
      </c>
      <c r="AW128" s="226" t="s">
        <v>40</v>
      </c>
      <c r="AX128" s="226" t="s">
        <v>78</v>
      </c>
      <c r="AY128" s="238" t="s">
        <v>138</v>
      </c>
    </row>
    <row r="129" s="226" customFormat="true" ht="12.8" hidden="false" customHeight="false" outlineLevel="0" collapsed="false">
      <c r="B129" s="227"/>
      <c r="C129" s="228"/>
      <c r="D129" s="229" t="s">
        <v>147</v>
      </c>
      <c r="E129" s="230"/>
      <c r="F129" s="231" t="s">
        <v>184</v>
      </c>
      <c r="G129" s="228"/>
      <c r="H129" s="232" t="n">
        <v>-0.816</v>
      </c>
      <c r="I129" s="233"/>
      <c r="J129" s="228"/>
      <c r="K129" s="228"/>
      <c r="L129" s="234"/>
      <c r="M129" s="235"/>
      <c r="N129" s="236"/>
      <c r="O129" s="236"/>
      <c r="P129" s="236"/>
      <c r="Q129" s="236"/>
      <c r="R129" s="236"/>
      <c r="S129" s="236"/>
      <c r="T129" s="237"/>
      <c r="AT129" s="238" t="s">
        <v>147</v>
      </c>
      <c r="AU129" s="238" t="s">
        <v>87</v>
      </c>
      <c r="AV129" s="226" t="s">
        <v>87</v>
      </c>
      <c r="AW129" s="226" t="s">
        <v>40</v>
      </c>
      <c r="AX129" s="226" t="s">
        <v>78</v>
      </c>
      <c r="AY129" s="238" t="s">
        <v>138</v>
      </c>
    </row>
    <row r="130" s="239" customFormat="true" ht="12.8" hidden="false" customHeight="false" outlineLevel="0" collapsed="false">
      <c r="B130" s="240"/>
      <c r="C130" s="241"/>
      <c r="D130" s="229" t="s">
        <v>147</v>
      </c>
      <c r="E130" s="242"/>
      <c r="F130" s="243" t="s">
        <v>149</v>
      </c>
      <c r="G130" s="241"/>
      <c r="H130" s="244" t="n">
        <v>1.632</v>
      </c>
      <c r="I130" s="245"/>
      <c r="J130" s="241"/>
      <c r="K130" s="241"/>
      <c r="L130" s="246"/>
      <c r="M130" s="247"/>
      <c r="N130" s="248"/>
      <c r="O130" s="248"/>
      <c r="P130" s="248"/>
      <c r="Q130" s="248"/>
      <c r="R130" s="248"/>
      <c r="S130" s="248"/>
      <c r="T130" s="249"/>
      <c r="AT130" s="250" t="s">
        <v>147</v>
      </c>
      <c r="AU130" s="250" t="s">
        <v>87</v>
      </c>
      <c r="AV130" s="239" t="s">
        <v>145</v>
      </c>
      <c r="AW130" s="239" t="s">
        <v>40</v>
      </c>
      <c r="AX130" s="239" t="s">
        <v>85</v>
      </c>
      <c r="AY130" s="250" t="s">
        <v>138</v>
      </c>
    </row>
    <row r="131" s="196" customFormat="true" ht="22.8" hidden="false" customHeight="true" outlineLevel="0" collapsed="false">
      <c r="B131" s="197"/>
      <c r="C131" s="198"/>
      <c r="D131" s="199" t="s">
        <v>77</v>
      </c>
      <c r="E131" s="211" t="s">
        <v>171</v>
      </c>
      <c r="F131" s="211" t="s">
        <v>185</v>
      </c>
      <c r="G131" s="198"/>
      <c r="H131" s="198"/>
      <c r="I131" s="201"/>
      <c r="J131" s="212" t="n">
        <f aca="false">BK131</f>
        <v>0</v>
      </c>
      <c r="K131" s="198"/>
      <c r="L131" s="203"/>
      <c r="M131" s="204"/>
      <c r="N131" s="205"/>
      <c r="O131" s="205"/>
      <c r="P131" s="206" t="n">
        <f aca="false">SUM(P132:P142)</f>
        <v>0</v>
      </c>
      <c r="Q131" s="205"/>
      <c r="R131" s="206" t="n">
        <f aca="false">SUM(R132:R142)</f>
        <v>1.5010432</v>
      </c>
      <c r="S131" s="205"/>
      <c r="T131" s="207" t="n">
        <f aca="false">SUM(T132:T142)</f>
        <v>0</v>
      </c>
      <c r="AR131" s="208" t="s">
        <v>85</v>
      </c>
      <c r="AT131" s="209" t="s">
        <v>77</v>
      </c>
      <c r="AU131" s="209" t="s">
        <v>85</v>
      </c>
      <c r="AY131" s="208" t="s">
        <v>138</v>
      </c>
      <c r="BK131" s="210" t="n">
        <f aca="false">SUM(BK132:BK142)</f>
        <v>0</v>
      </c>
    </row>
    <row r="132" s="25" customFormat="true" ht="16.5" hidden="false" customHeight="true" outlineLevel="0" collapsed="false">
      <c r="B132" s="26"/>
      <c r="C132" s="213" t="s">
        <v>186</v>
      </c>
      <c r="D132" s="213" t="s">
        <v>140</v>
      </c>
      <c r="E132" s="214" t="s">
        <v>187</v>
      </c>
      <c r="F132" s="215" t="s">
        <v>188</v>
      </c>
      <c r="G132" s="216" t="s">
        <v>189</v>
      </c>
      <c r="H132" s="217" t="n">
        <v>10.45</v>
      </c>
      <c r="I132" s="218"/>
      <c r="J132" s="219" t="n">
        <f aca="false">ROUND(I132*H132,2)</f>
        <v>0</v>
      </c>
      <c r="K132" s="215" t="s">
        <v>144</v>
      </c>
      <c r="L132" s="31"/>
      <c r="M132" s="220"/>
      <c r="N132" s="221" t="s">
        <v>49</v>
      </c>
      <c r="O132" s="67"/>
      <c r="P132" s="222" t="n">
        <f aca="false">O132*H132</f>
        <v>0</v>
      </c>
      <c r="Q132" s="222" t="n">
        <v>0.04</v>
      </c>
      <c r="R132" s="222" t="n">
        <f aca="false">Q132*H132</f>
        <v>0.418</v>
      </c>
      <c r="S132" s="222" t="n">
        <v>0</v>
      </c>
      <c r="T132" s="223" t="n">
        <f aca="false">S132*H132</f>
        <v>0</v>
      </c>
      <c r="AR132" s="224" t="s">
        <v>145</v>
      </c>
      <c r="AT132" s="224" t="s">
        <v>140</v>
      </c>
      <c r="AU132" s="224" t="s">
        <v>87</v>
      </c>
      <c r="AY132" s="3" t="s">
        <v>138</v>
      </c>
      <c r="BE132" s="225" t="n">
        <f aca="false">IF(N132="základní",J132,0)</f>
        <v>0</v>
      </c>
      <c r="BF132" s="225" t="n">
        <f aca="false">IF(N132="snížená",J132,0)</f>
        <v>0</v>
      </c>
      <c r="BG132" s="225" t="n">
        <f aca="false">IF(N132="zákl. přenesená",J132,0)</f>
        <v>0</v>
      </c>
      <c r="BH132" s="225" t="n">
        <f aca="false">IF(N132="sníž. přenesená",J132,0)</f>
        <v>0</v>
      </c>
      <c r="BI132" s="225" t="n">
        <f aca="false">IF(N132="nulová",J132,0)</f>
        <v>0</v>
      </c>
      <c r="BJ132" s="3" t="s">
        <v>85</v>
      </c>
      <c r="BK132" s="225" t="n">
        <f aca="false">ROUND(I132*H132,2)</f>
        <v>0</v>
      </c>
      <c r="BL132" s="3" t="s">
        <v>145</v>
      </c>
      <c r="BM132" s="224" t="s">
        <v>190</v>
      </c>
    </row>
    <row r="133" s="226" customFormat="true" ht="12.8" hidden="false" customHeight="false" outlineLevel="0" collapsed="false">
      <c r="B133" s="227"/>
      <c r="C133" s="228"/>
      <c r="D133" s="229" t="s">
        <v>147</v>
      </c>
      <c r="E133" s="230"/>
      <c r="F133" s="231" t="s">
        <v>191</v>
      </c>
      <c r="G133" s="228"/>
      <c r="H133" s="232" t="n">
        <v>1.26</v>
      </c>
      <c r="I133" s="233"/>
      <c r="J133" s="228"/>
      <c r="K133" s="228"/>
      <c r="L133" s="234"/>
      <c r="M133" s="235"/>
      <c r="N133" s="236"/>
      <c r="O133" s="236"/>
      <c r="P133" s="236"/>
      <c r="Q133" s="236"/>
      <c r="R133" s="236"/>
      <c r="S133" s="236"/>
      <c r="T133" s="237"/>
      <c r="AT133" s="238" t="s">
        <v>147</v>
      </c>
      <c r="AU133" s="238" t="s">
        <v>87</v>
      </c>
      <c r="AV133" s="226" t="s">
        <v>87</v>
      </c>
      <c r="AW133" s="226" t="s">
        <v>40</v>
      </c>
      <c r="AX133" s="226" t="s">
        <v>78</v>
      </c>
      <c r="AY133" s="238" t="s">
        <v>138</v>
      </c>
    </row>
    <row r="134" s="226" customFormat="true" ht="12.8" hidden="false" customHeight="false" outlineLevel="0" collapsed="false">
      <c r="B134" s="227"/>
      <c r="C134" s="228"/>
      <c r="D134" s="229" t="s">
        <v>147</v>
      </c>
      <c r="E134" s="230"/>
      <c r="F134" s="231" t="s">
        <v>192</v>
      </c>
      <c r="G134" s="228"/>
      <c r="H134" s="232" t="n">
        <v>0.385</v>
      </c>
      <c r="I134" s="233"/>
      <c r="J134" s="228"/>
      <c r="K134" s="228"/>
      <c r="L134" s="234"/>
      <c r="M134" s="235"/>
      <c r="N134" s="236"/>
      <c r="O134" s="236"/>
      <c r="P134" s="236"/>
      <c r="Q134" s="236"/>
      <c r="R134" s="236"/>
      <c r="S134" s="236"/>
      <c r="T134" s="237"/>
      <c r="AT134" s="238" t="s">
        <v>147</v>
      </c>
      <c r="AU134" s="238" t="s">
        <v>87</v>
      </c>
      <c r="AV134" s="226" t="s">
        <v>87</v>
      </c>
      <c r="AW134" s="226" t="s">
        <v>40</v>
      </c>
      <c r="AX134" s="226" t="s">
        <v>78</v>
      </c>
      <c r="AY134" s="238" t="s">
        <v>138</v>
      </c>
    </row>
    <row r="135" s="226" customFormat="true" ht="12.8" hidden="false" customHeight="false" outlineLevel="0" collapsed="false">
      <c r="B135" s="227"/>
      <c r="C135" s="228"/>
      <c r="D135" s="229" t="s">
        <v>147</v>
      </c>
      <c r="E135" s="230"/>
      <c r="F135" s="231" t="s">
        <v>193</v>
      </c>
      <c r="G135" s="228"/>
      <c r="H135" s="232" t="n">
        <v>4.65</v>
      </c>
      <c r="I135" s="233"/>
      <c r="J135" s="228"/>
      <c r="K135" s="228"/>
      <c r="L135" s="234"/>
      <c r="M135" s="235"/>
      <c r="N135" s="236"/>
      <c r="O135" s="236"/>
      <c r="P135" s="236"/>
      <c r="Q135" s="236"/>
      <c r="R135" s="236"/>
      <c r="S135" s="236"/>
      <c r="T135" s="237"/>
      <c r="AT135" s="238" t="s">
        <v>147</v>
      </c>
      <c r="AU135" s="238" t="s">
        <v>87</v>
      </c>
      <c r="AV135" s="226" t="s">
        <v>87</v>
      </c>
      <c r="AW135" s="226" t="s">
        <v>40</v>
      </c>
      <c r="AX135" s="226" t="s">
        <v>78</v>
      </c>
      <c r="AY135" s="238" t="s">
        <v>138</v>
      </c>
    </row>
    <row r="136" s="226" customFormat="true" ht="12.8" hidden="false" customHeight="false" outlineLevel="0" collapsed="false">
      <c r="B136" s="227"/>
      <c r="C136" s="228"/>
      <c r="D136" s="229" t="s">
        <v>147</v>
      </c>
      <c r="E136" s="230"/>
      <c r="F136" s="231" t="s">
        <v>194</v>
      </c>
      <c r="G136" s="228"/>
      <c r="H136" s="232" t="n">
        <v>3.96</v>
      </c>
      <c r="I136" s="233"/>
      <c r="J136" s="228"/>
      <c r="K136" s="228"/>
      <c r="L136" s="234"/>
      <c r="M136" s="235"/>
      <c r="N136" s="236"/>
      <c r="O136" s="236"/>
      <c r="P136" s="236"/>
      <c r="Q136" s="236"/>
      <c r="R136" s="236"/>
      <c r="S136" s="236"/>
      <c r="T136" s="237"/>
      <c r="AT136" s="238" t="s">
        <v>147</v>
      </c>
      <c r="AU136" s="238" t="s">
        <v>87</v>
      </c>
      <c r="AV136" s="226" t="s">
        <v>87</v>
      </c>
      <c r="AW136" s="226" t="s">
        <v>40</v>
      </c>
      <c r="AX136" s="226" t="s">
        <v>78</v>
      </c>
      <c r="AY136" s="238" t="s">
        <v>138</v>
      </c>
    </row>
    <row r="137" s="226" customFormat="true" ht="12.8" hidden="false" customHeight="false" outlineLevel="0" collapsed="false">
      <c r="B137" s="227"/>
      <c r="C137" s="228"/>
      <c r="D137" s="229" t="s">
        <v>147</v>
      </c>
      <c r="E137" s="230"/>
      <c r="F137" s="231" t="s">
        <v>195</v>
      </c>
      <c r="G137" s="228"/>
      <c r="H137" s="232" t="n">
        <v>0.195</v>
      </c>
      <c r="I137" s="233"/>
      <c r="J137" s="228"/>
      <c r="K137" s="228"/>
      <c r="L137" s="234"/>
      <c r="M137" s="235"/>
      <c r="N137" s="236"/>
      <c r="O137" s="236"/>
      <c r="P137" s="236"/>
      <c r="Q137" s="236"/>
      <c r="R137" s="236"/>
      <c r="S137" s="236"/>
      <c r="T137" s="237"/>
      <c r="AT137" s="238" t="s">
        <v>147</v>
      </c>
      <c r="AU137" s="238" t="s">
        <v>87</v>
      </c>
      <c r="AV137" s="226" t="s">
        <v>87</v>
      </c>
      <c r="AW137" s="226" t="s">
        <v>40</v>
      </c>
      <c r="AX137" s="226" t="s">
        <v>78</v>
      </c>
      <c r="AY137" s="238" t="s">
        <v>138</v>
      </c>
    </row>
    <row r="138" s="239" customFormat="true" ht="12.8" hidden="false" customHeight="false" outlineLevel="0" collapsed="false">
      <c r="B138" s="240"/>
      <c r="C138" s="241"/>
      <c r="D138" s="229" t="s">
        <v>147</v>
      </c>
      <c r="E138" s="242"/>
      <c r="F138" s="243" t="s">
        <v>149</v>
      </c>
      <c r="G138" s="241"/>
      <c r="H138" s="244" t="n">
        <v>10.45</v>
      </c>
      <c r="I138" s="245"/>
      <c r="J138" s="241"/>
      <c r="K138" s="241"/>
      <c r="L138" s="246"/>
      <c r="M138" s="247"/>
      <c r="N138" s="248"/>
      <c r="O138" s="248"/>
      <c r="P138" s="248"/>
      <c r="Q138" s="248"/>
      <c r="R138" s="248"/>
      <c r="S138" s="248"/>
      <c r="T138" s="249"/>
      <c r="AT138" s="250" t="s">
        <v>147</v>
      </c>
      <c r="AU138" s="250" t="s">
        <v>87</v>
      </c>
      <c r="AV138" s="239" t="s">
        <v>145</v>
      </c>
      <c r="AW138" s="239" t="s">
        <v>40</v>
      </c>
      <c r="AX138" s="239" t="s">
        <v>85</v>
      </c>
      <c r="AY138" s="250" t="s">
        <v>138</v>
      </c>
    </row>
    <row r="139" s="25" customFormat="true" ht="24" hidden="false" customHeight="true" outlineLevel="0" collapsed="false">
      <c r="B139" s="26"/>
      <c r="C139" s="213" t="s">
        <v>196</v>
      </c>
      <c r="D139" s="213" t="s">
        <v>140</v>
      </c>
      <c r="E139" s="214" t="s">
        <v>197</v>
      </c>
      <c r="F139" s="215" t="s">
        <v>198</v>
      </c>
      <c r="G139" s="216" t="s">
        <v>143</v>
      </c>
      <c r="H139" s="217" t="n">
        <v>0.48</v>
      </c>
      <c r="I139" s="218"/>
      <c r="J139" s="219" t="n">
        <f aca="false">ROUND(I139*H139,2)</f>
        <v>0</v>
      </c>
      <c r="K139" s="215" t="s">
        <v>144</v>
      </c>
      <c r="L139" s="31"/>
      <c r="M139" s="220"/>
      <c r="N139" s="221" t="s">
        <v>49</v>
      </c>
      <c r="O139" s="67"/>
      <c r="P139" s="222" t="n">
        <f aca="false">O139*H139</f>
        <v>0</v>
      </c>
      <c r="Q139" s="222" t="n">
        <v>2.25634</v>
      </c>
      <c r="R139" s="222" t="n">
        <f aca="false">Q139*H139</f>
        <v>1.0830432</v>
      </c>
      <c r="S139" s="222" t="n">
        <v>0</v>
      </c>
      <c r="T139" s="223" t="n">
        <f aca="false">S139*H139</f>
        <v>0</v>
      </c>
      <c r="AR139" s="224" t="s">
        <v>145</v>
      </c>
      <c r="AT139" s="224" t="s">
        <v>140</v>
      </c>
      <c r="AU139" s="224" t="s">
        <v>87</v>
      </c>
      <c r="AY139" s="3" t="s">
        <v>138</v>
      </c>
      <c r="BE139" s="225" t="n">
        <f aca="false">IF(N139="základní",J139,0)</f>
        <v>0</v>
      </c>
      <c r="BF139" s="225" t="n">
        <f aca="false">IF(N139="snížená",J139,0)</f>
        <v>0</v>
      </c>
      <c r="BG139" s="225" t="n">
        <f aca="false">IF(N139="zákl. přenesená",J139,0)</f>
        <v>0</v>
      </c>
      <c r="BH139" s="225" t="n">
        <f aca="false">IF(N139="sníž. přenesená",J139,0)</f>
        <v>0</v>
      </c>
      <c r="BI139" s="225" t="n">
        <f aca="false">IF(N139="nulová",J139,0)</f>
        <v>0</v>
      </c>
      <c r="BJ139" s="3" t="s">
        <v>85</v>
      </c>
      <c r="BK139" s="225" t="n">
        <f aca="false">ROUND(I139*H139,2)</f>
        <v>0</v>
      </c>
      <c r="BL139" s="3" t="s">
        <v>145</v>
      </c>
      <c r="BM139" s="224" t="s">
        <v>199</v>
      </c>
    </row>
    <row r="140" customFormat="false" ht="12.8" hidden="false" customHeight="false" outlineLevel="0" collapsed="false">
      <c r="A140" s="25"/>
      <c r="B140" s="26"/>
      <c r="C140" s="27"/>
      <c r="D140" s="229" t="s">
        <v>200</v>
      </c>
      <c r="E140" s="27"/>
      <c r="F140" s="261" t="s">
        <v>201</v>
      </c>
      <c r="G140" s="27"/>
      <c r="H140" s="27"/>
      <c r="I140" s="130"/>
      <c r="J140" s="27"/>
      <c r="K140" s="27"/>
      <c r="L140" s="31"/>
      <c r="M140" s="262"/>
      <c r="N140" s="67"/>
      <c r="O140" s="67"/>
      <c r="P140" s="67"/>
      <c r="Q140" s="67"/>
      <c r="R140" s="67"/>
      <c r="S140" s="67"/>
      <c r="T140" s="68"/>
      <c r="AT140" s="3" t="s">
        <v>200</v>
      </c>
      <c r="AU140" s="3" t="s">
        <v>87</v>
      </c>
    </row>
    <row r="141" s="226" customFormat="true" ht="12.8" hidden="false" customHeight="false" outlineLevel="0" collapsed="false">
      <c r="B141" s="227"/>
      <c r="C141" s="228"/>
      <c r="D141" s="229" t="s">
        <v>147</v>
      </c>
      <c r="E141" s="230"/>
      <c r="F141" s="231" t="s">
        <v>202</v>
      </c>
      <c r="G141" s="228"/>
      <c r="H141" s="232" t="n">
        <v>0.48</v>
      </c>
      <c r="I141" s="233"/>
      <c r="J141" s="228"/>
      <c r="K141" s="228"/>
      <c r="L141" s="234"/>
      <c r="M141" s="235"/>
      <c r="N141" s="236"/>
      <c r="O141" s="236"/>
      <c r="P141" s="236"/>
      <c r="Q141" s="236"/>
      <c r="R141" s="236"/>
      <c r="S141" s="236"/>
      <c r="T141" s="237"/>
      <c r="AT141" s="238" t="s">
        <v>147</v>
      </c>
      <c r="AU141" s="238" t="s">
        <v>87</v>
      </c>
      <c r="AV141" s="226" t="s">
        <v>87</v>
      </c>
      <c r="AW141" s="226" t="s">
        <v>40</v>
      </c>
      <c r="AX141" s="226" t="s">
        <v>78</v>
      </c>
      <c r="AY141" s="238" t="s">
        <v>138</v>
      </c>
    </row>
    <row r="142" s="239" customFormat="true" ht="12.8" hidden="false" customHeight="false" outlineLevel="0" collapsed="false">
      <c r="B142" s="240"/>
      <c r="C142" s="241"/>
      <c r="D142" s="229" t="s">
        <v>147</v>
      </c>
      <c r="E142" s="242"/>
      <c r="F142" s="243" t="s">
        <v>149</v>
      </c>
      <c r="G142" s="241"/>
      <c r="H142" s="244" t="n">
        <v>0.48</v>
      </c>
      <c r="I142" s="245"/>
      <c r="J142" s="241"/>
      <c r="K142" s="241"/>
      <c r="L142" s="246"/>
      <c r="M142" s="247"/>
      <c r="N142" s="248"/>
      <c r="O142" s="248"/>
      <c r="P142" s="248"/>
      <c r="Q142" s="248"/>
      <c r="R142" s="248"/>
      <c r="S142" s="248"/>
      <c r="T142" s="249"/>
      <c r="AT142" s="250" t="s">
        <v>147</v>
      </c>
      <c r="AU142" s="250" t="s">
        <v>87</v>
      </c>
      <c r="AV142" s="239" t="s">
        <v>145</v>
      </c>
      <c r="AW142" s="239" t="s">
        <v>40</v>
      </c>
      <c r="AX142" s="239" t="s">
        <v>85</v>
      </c>
      <c r="AY142" s="250" t="s">
        <v>138</v>
      </c>
    </row>
    <row r="143" s="196" customFormat="true" ht="22.8" hidden="false" customHeight="true" outlineLevel="0" collapsed="false">
      <c r="B143" s="197"/>
      <c r="C143" s="198"/>
      <c r="D143" s="199" t="s">
        <v>77</v>
      </c>
      <c r="E143" s="211" t="s">
        <v>186</v>
      </c>
      <c r="F143" s="211" t="s">
        <v>203</v>
      </c>
      <c r="G143" s="198"/>
      <c r="H143" s="198"/>
      <c r="I143" s="201"/>
      <c r="J143" s="212" t="n">
        <f aca="false">BK143</f>
        <v>0</v>
      </c>
      <c r="K143" s="198"/>
      <c r="L143" s="203"/>
      <c r="M143" s="204"/>
      <c r="N143" s="205"/>
      <c r="O143" s="205"/>
      <c r="P143" s="206" t="n">
        <f aca="false">SUM(P144:P180)</f>
        <v>0</v>
      </c>
      <c r="Q143" s="205"/>
      <c r="R143" s="206" t="n">
        <f aca="false">SUM(R144:R180)</f>
        <v>0.008016</v>
      </c>
      <c r="S143" s="205"/>
      <c r="T143" s="207" t="n">
        <f aca="false">SUM(T144:T180)</f>
        <v>2.84705</v>
      </c>
      <c r="AR143" s="208" t="s">
        <v>85</v>
      </c>
      <c r="AT143" s="209" t="s">
        <v>77</v>
      </c>
      <c r="AU143" s="209" t="s">
        <v>85</v>
      </c>
      <c r="AY143" s="208" t="s">
        <v>138</v>
      </c>
      <c r="BK143" s="210" t="n">
        <f aca="false">SUM(BK144:BK180)</f>
        <v>0</v>
      </c>
    </row>
    <row r="144" s="25" customFormat="true" ht="36" hidden="false" customHeight="true" outlineLevel="0" collapsed="false">
      <c r="B144" s="26"/>
      <c r="C144" s="213" t="s">
        <v>204</v>
      </c>
      <c r="D144" s="213" t="s">
        <v>140</v>
      </c>
      <c r="E144" s="214" t="s">
        <v>205</v>
      </c>
      <c r="F144" s="215" t="s">
        <v>206</v>
      </c>
      <c r="G144" s="216" t="s">
        <v>189</v>
      </c>
      <c r="H144" s="217" t="n">
        <v>24.6</v>
      </c>
      <c r="I144" s="218"/>
      <c r="J144" s="219" t="n">
        <f aca="false">ROUND(I144*H144,2)</f>
        <v>0</v>
      </c>
      <c r="K144" s="215" t="s">
        <v>144</v>
      </c>
      <c r="L144" s="31"/>
      <c r="M144" s="220"/>
      <c r="N144" s="221" t="s">
        <v>49</v>
      </c>
      <c r="O144" s="67"/>
      <c r="P144" s="222" t="n">
        <f aca="false">O144*H144</f>
        <v>0</v>
      </c>
      <c r="Q144" s="222" t="n">
        <v>0.00013</v>
      </c>
      <c r="R144" s="222" t="n">
        <f aca="false">Q144*H144</f>
        <v>0.003198</v>
      </c>
      <c r="S144" s="222" t="n">
        <v>0</v>
      </c>
      <c r="T144" s="223" t="n">
        <f aca="false">S144*H144</f>
        <v>0</v>
      </c>
      <c r="AR144" s="224" t="s">
        <v>145</v>
      </c>
      <c r="AT144" s="224" t="s">
        <v>140</v>
      </c>
      <c r="AU144" s="224" t="s">
        <v>87</v>
      </c>
      <c r="AY144" s="3" t="s">
        <v>138</v>
      </c>
      <c r="BE144" s="225" t="n">
        <f aca="false">IF(N144="základní",J144,0)</f>
        <v>0</v>
      </c>
      <c r="BF144" s="225" t="n">
        <f aca="false">IF(N144="snížená",J144,0)</f>
        <v>0</v>
      </c>
      <c r="BG144" s="225" t="n">
        <f aca="false">IF(N144="zákl. přenesená",J144,0)</f>
        <v>0</v>
      </c>
      <c r="BH144" s="225" t="n">
        <f aca="false">IF(N144="sníž. přenesená",J144,0)</f>
        <v>0</v>
      </c>
      <c r="BI144" s="225" t="n">
        <f aca="false">IF(N144="nulová",J144,0)</f>
        <v>0</v>
      </c>
      <c r="BJ144" s="3" t="s">
        <v>85</v>
      </c>
      <c r="BK144" s="225" t="n">
        <f aca="false">ROUND(I144*H144,2)</f>
        <v>0</v>
      </c>
      <c r="BL144" s="3" t="s">
        <v>145</v>
      </c>
      <c r="BM144" s="224" t="s">
        <v>207</v>
      </c>
    </row>
    <row r="145" customFormat="false" ht="12.8" hidden="false" customHeight="false" outlineLevel="0" collapsed="false">
      <c r="A145" s="25"/>
      <c r="B145" s="26"/>
      <c r="C145" s="27"/>
      <c r="D145" s="229" t="s">
        <v>200</v>
      </c>
      <c r="E145" s="27"/>
      <c r="F145" s="261" t="s">
        <v>208</v>
      </c>
      <c r="G145" s="27"/>
      <c r="H145" s="27"/>
      <c r="I145" s="130"/>
      <c r="J145" s="27"/>
      <c r="K145" s="27"/>
      <c r="L145" s="31"/>
      <c r="M145" s="262"/>
      <c r="N145" s="67"/>
      <c r="O145" s="67"/>
      <c r="P145" s="67"/>
      <c r="Q145" s="67"/>
      <c r="R145" s="67"/>
      <c r="S145" s="67"/>
      <c r="T145" s="68"/>
      <c r="AT145" s="3" t="s">
        <v>200</v>
      </c>
      <c r="AU145" s="3" t="s">
        <v>87</v>
      </c>
    </row>
    <row r="146" s="226" customFormat="true" ht="12.8" hidden="false" customHeight="false" outlineLevel="0" collapsed="false">
      <c r="B146" s="227"/>
      <c r="C146" s="228"/>
      <c r="D146" s="229" t="s">
        <v>147</v>
      </c>
      <c r="E146" s="230"/>
      <c r="F146" s="231" t="s">
        <v>209</v>
      </c>
      <c r="G146" s="228"/>
      <c r="H146" s="232" t="n">
        <v>4.32</v>
      </c>
      <c r="I146" s="233"/>
      <c r="J146" s="228"/>
      <c r="K146" s="228"/>
      <c r="L146" s="234"/>
      <c r="M146" s="235"/>
      <c r="N146" s="236"/>
      <c r="O146" s="236"/>
      <c r="P146" s="236"/>
      <c r="Q146" s="236"/>
      <c r="R146" s="236"/>
      <c r="S146" s="236"/>
      <c r="T146" s="237"/>
      <c r="AT146" s="238" t="s">
        <v>147</v>
      </c>
      <c r="AU146" s="238" t="s">
        <v>87</v>
      </c>
      <c r="AV146" s="226" t="s">
        <v>87</v>
      </c>
      <c r="AW146" s="226" t="s">
        <v>40</v>
      </c>
      <c r="AX146" s="226" t="s">
        <v>78</v>
      </c>
      <c r="AY146" s="238" t="s">
        <v>138</v>
      </c>
    </row>
    <row r="147" s="226" customFormat="true" ht="12.8" hidden="false" customHeight="false" outlineLevel="0" collapsed="false">
      <c r="B147" s="227"/>
      <c r="C147" s="228"/>
      <c r="D147" s="229" t="s">
        <v>147</v>
      </c>
      <c r="E147" s="230"/>
      <c r="F147" s="231" t="s">
        <v>210</v>
      </c>
      <c r="G147" s="228"/>
      <c r="H147" s="232" t="n">
        <v>2.4</v>
      </c>
      <c r="I147" s="233"/>
      <c r="J147" s="228"/>
      <c r="K147" s="228"/>
      <c r="L147" s="234"/>
      <c r="M147" s="235"/>
      <c r="N147" s="236"/>
      <c r="O147" s="236"/>
      <c r="P147" s="236"/>
      <c r="Q147" s="236"/>
      <c r="R147" s="236"/>
      <c r="S147" s="236"/>
      <c r="T147" s="237"/>
      <c r="AT147" s="238" t="s">
        <v>147</v>
      </c>
      <c r="AU147" s="238" t="s">
        <v>87</v>
      </c>
      <c r="AV147" s="226" t="s">
        <v>87</v>
      </c>
      <c r="AW147" s="226" t="s">
        <v>40</v>
      </c>
      <c r="AX147" s="226" t="s">
        <v>78</v>
      </c>
      <c r="AY147" s="238" t="s">
        <v>138</v>
      </c>
    </row>
    <row r="148" s="226" customFormat="true" ht="12.8" hidden="false" customHeight="false" outlineLevel="0" collapsed="false">
      <c r="B148" s="227"/>
      <c r="C148" s="228"/>
      <c r="D148" s="229" t="s">
        <v>147</v>
      </c>
      <c r="E148" s="230"/>
      <c r="F148" s="231" t="s">
        <v>211</v>
      </c>
      <c r="G148" s="228"/>
      <c r="H148" s="232" t="n">
        <v>3.54</v>
      </c>
      <c r="I148" s="233"/>
      <c r="J148" s="228"/>
      <c r="K148" s="228"/>
      <c r="L148" s="234"/>
      <c r="M148" s="235"/>
      <c r="N148" s="236"/>
      <c r="O148" s="236"/>
      <c r="P148" s="236"/>
      <c r="Q148" s="236"/>
      <c r="R148" s="236"/>
      <c r="S148" s="236"/>
      <c r="T148" s="237"/>
      <c r="AT148" s="238" t="s">
        <v>147</v>
      </c>
      <c r="AU148" s="238" t="s">
        <v>87</v>
      </c>
      <c r="AV148" s="226" t="s">
        <v>87</v>
      </c>
      <c r="AW148" s="226" t="s">
        <v>40</v>
      </c>
      <c r="AX148" s="226" t="s">
        <v>78</v>
      </c>
      <c r="AY148" s="238" t="s">
        <v>138</v>
      </c>
    </row>
    <row r="149" s="226" customFormat="true" ht="12.8" hidden="false" customHeight="false" outlineLevel="0" collapsed="false">
      <c r="B149" s="227"/>
      <c r="C149" s="228"/>
      <c r="D149" s="229" t="s">
        <v>147</v>
      </c>
      <c r="E149" s="230"/>
      <c r="F149" s="231" t="s">
        <v>212</v>
      </c>
      <c r="G149" s="228"/>
      <c r="H149" s="232" t="n">
        <v>14.34</v>
      </c>
      <c r="I149" s="233"/>
      <c r="J149" s="228"/>
      <c r="K149" s="228"/>
      <c r="L149" s="234"/>
      <c r="M149" s="235"/>
      <c r="N149" s="236"/>
      <c r="O149" s="236"/>
      <c r="P149" s="236"/>
      <c r="Q149" s="236"/>
      <c r="R149" s="236"/>
      <c r="S149" s="236"/>
      <c r="T149" s="237"/>
      <c r="AT149" s="238" t="s">
        <v>147</v>
      </c>
      <c r="AU149" s="238" t="s">
        <v>87</v>
      </c>
      <c r="AV149" s="226" t="s">
        <v>87</v>
      </c>
      <c r="AW149" s="226" t="s">
        <v>40</v>
      </c>
      <c r="AX149" s="226" t="s">
        <v>78</v>
      </c>
      <c r="AY149" s="238" t="s">
        <v>138</v>
      </c>
    </row>
    <row r="150" s="239" customFormat="true" ht="12.8" hidden="false" customHeight="false" outlineLevel="0" collapsed="false">
      <c r="B150" s="240"/>
      <c r="C150" s="241"/>
      <c r="D150" s="229" t="s">
        <v>147</v>
      </c>
      <c r="E150" s="242"/>
      <c r="F150" s="243" t="s">
        <v>149</v>
      </c>
      <c r="G150" s="241"/>
      <c r="H150" s="244" t="n">
        <v>24.6</v>
      </c>
      <c r="I150" s="245"/>
      <c r="J150" s="241"/>
      <c r="K150" s="241"/>
      <c r="L150" s="246"/>
      <c r="M150" s="247"/>
      <c r="N150" s="248"/>
      <c r="O150" s="248"/>
      <c r="P150" s="248"/>
      <c r="Q150" s="248"/>
      <c r="R150" s="248"/>
      <c r="S150" s="248"/>
      <c r="T150" s="249"/>
      <c r="AT150" s="250" t="s">
        <v>147</v>
      </c>
      <c r="AU150" s="250" t="s">
        <v>87</v>
      </c>
      <c r="AV150" s="239" t="s">
        <v>145</v>
      </c>
      <c r="AW150" s="239" t="s">
        <v>40</v>
      </c>
      <c r="AX150" s="239" t="s">
        <v>85</v>
      </c>
      <c r="AY150" s="250" t="s">
        <v>138</v>
      </c>
    </row>
    <row r="151" s="25" customFormat="true" ht="24" hidden="false" customHeight="true" outlineLevel="0" collapsed="false">
      <c r="B151" s="26"/>
      <c r="C151" s="213" t="s">
        <v>213</v>
      </c>
      <c r="D151" s="213" t="s">
        <v>140</v>
      </c>
      <c r="E151" s="214" t="s">
        <v>214</v>
      </c>
      <c r="F151" s="215" t="s">
        <v>215</v>
      </c>
      <c r="G151" s="216" t="s">
        <v>143</v>
      </c>
      <c r="H151" s="217" t="n">
        <v>0.48</v>
      </c>
      <c r="I151" s="218"/>
      <c r="J151" s="219" t="n">
        <f aca="false">ROUND(I151*H151,2)</f>
        <v>0</v>
      </c>
      <c r="K151" s="215" t="s">
        <v>144</v>
      </c>
      <c r="L151" s="31"/>
      <c r="M151" s="220"/>
      <c r="N151" s="221" t="s">
        <v>49</v>
      </c>
      <c r="O151" s="67"/>
      <c r="P151" s="222" t="n">
        <f aca="false">O151*H151</f>
        <v>0</v>
      </c>
      <c r="Q151" s="222" t="n">
        <v>0</v>
      </c>
      <c r="R151" s="222" t="n">
        <f aca="false">Q151*H151</f>
        <v>0</v>
      </c>
      <c r="S151" s="222" t="n">
        <v>1.6</v>
      </c>
      <c r="T151" s="223" t="n">
        <f aca="false">S151*H151</f>
        <v>0.768</v>
      </c>
      <c r="AR151" s="224" t="s">
        <v>145</v>
      </c>
      <c r="AT151" s="224" t="s">
        <v>140</v>
      </c>
      <c r="AU151" s="224" t="s">
        <v>87</v>
      </c>
      <c r="AY151" s="3" t="s">
        <v>138</v>
      </c>
      <c r="BE151" s="225" t="n">
        <f aca="false">IF(N151="základní",J151,0)</f>
        <v>0</v>
      </c>
      <c r="BF151" s="225" t="n">
        <f aca="false">IF(N151="snížená",J151,0)</f>
        <v>0</v>
      </c>
      <c r="BG151" s="225" t="n">
        <f aca="false">IF(N151="zákl. přenesená",J151,0)</f>
        <v>0</v>
      </c>
      <c r="BH151" s="225" t="n">
        <f aca="false">IF(N151="sníž. přenesená",J151,0)</f>
        <v>0</v>
      </c>
      <c r="BI151" s="225" t="n">
        <f aca="false">IF(N151="nulová",J151,0)</f>
        <v>0</v>
      </c>
      <c r="BJ151" s="3" t="s">
        <v>85</v>
      </c>
      <c r="BK151" s="225" t="n">
        <f aca="false">ROUND(I151*H151,2)</f>
        <v>0</v>
      </c>
      <c r="BL151" s="3" t="s">
        <v>145</v>
      </c>
      <c r="BM151" s="224" t="s">
        <v>216</v>
      </c>
    </row>
    <row r="152" s="226" customFormat="true" ht="12.8" hidden="false" customHeight="false" outlineLevel="0" collapsed="false">
      <c r="B152" s="227"/>
      <c r="C152" s="228"/>
      <c r="D152" s="229" t="s">
        <v>147</v>
      </c>
      <c r="E152" s="230"/>
      <c r="F152" s="231" t="s">
        <v>202</v>
      </c>
      <c r="G152" s="228"/>
      <c r="H152" s="232" t="n">
        <v>0.48</v>
      </c>
      <c r="I152" s="233"/>
      <c r="J152" s="228"/>
      <c r="K152" s="228"/>
      <c r="L152" s="234"/>
      <c r="M152" s="235"/>
      <c r="N152" s="236"/>
      <c r="O152" s="236"/>
      <c r="P152" s="236"/>
      <c r="Q152" s="236"/>
      <c r="R152" s="236"/>
      <c r="S152" s="236"/>
      <c r="T152" s="237"/>
      <c r="AT152" s="238" t="s">
        <v>147</v>
      </c>
      <c r="AU152" s="238" t="s">
        <v>87</v>
      </c>
      <c r="AV152" s="226" t="s">
        <v>87</v>
      </c>
      <c r="AW152" s="226" t="s">
        <v>40</v>
      </c>
      <c r="AX152" s="226" t="s">
        <v>78</v>
      </c>
      <c r="AY152" s="238" t="s">
        <v>138</v>
      </c>
    </row>
    <row r="153" s="239" customFormat="true" ht="12.8" hidden="false" customHeight="false" outlineLevel="0" collapsed="false">
      <c r="B153" s="240"/>
      <c r="C153" s="241"/>
      <c r="D153" s="229" t="s">
        <v>147</v>
      </c>
      <c r="E153" s="242"/>
      <c r="F153" s="243" t="s">
        <v>149</v>
      </c>
      <c r="G153" s="241"/>
      <c r="H153" s="244" t="n">
        <v>0.48</v>
      </c>
      <c r="I153" s="245"/>
      <c r="J153" s="241"/>
      <c r="K153" s="241"/>
      <c r="L153" s="246"/>
      <c r="M153" s="247"/>
      <c r="N153" s="248"/>
      <c r="O153" s="248"/>
      <c r="P153" s="248"/>
      <c r="Q153" s="248"/>
      <c r="R153" s="248"/>
      <c r="S153" s="248"/>
      <c r="T153" s="249"/>
      <c r="AT153" s="250" t="s">
        <v>147</v>
      </c>
      <c r="AU153" s="250" t="s">
        <v>87</v>
      </c>
      <c r="AV153" s="239" t="s">
        <v>145</v>
      </c>
      <c r="AW153" s="239" t="s">
        <v>40</v>
      </c>
      <c r="AX153" s="239" t="s">
        <v>85</v>
      </c>
      <c r="AY153" s="250" t="s">
        <v>138</v>
      </c>
    </row>
    <row r="154" s="25" customFormat="true" ht="36" hidden="false" customHeight="true" outlineLevel="0" collapsed="false">
      <c r="B154" s="26"/>
      <c r="C154" s="213" t="s">
        <v>217</v>
      </c>
      <c r="D154" s="213" t="s">
        <v>140</v>
      </c>
      <c r="E154" s="214" t="s">
        <v>218</v>
      </c>
      <c r="F154" s="215" t="s">
        <v>219</v>
      </c>
      <c r="G154" s="216" t="s">
        <v>220</v>
      </c>
      <c r="H154" s="217" t="n">
        <v>23.5</v>
      </c>
      <c r="I154" s="218"/>
      <c r="J154" s="219" t="n">
        <f aca="false">ROUND(I154*H154,2)</f>
        <v>0</v>
      </c>
      <c r="K154" s="215" t="s">
        <v>144</v>
      </c>
      <c r="L154" s="31"/>
      <c r="M154" s="220"/>
      <c r="N154" s="221" t="s">
        <v>49</v>
      </c>
      <c r="O154" s="67"/>
      <c r="P154" s="222" t="n">
        <f aca="false">O154*H154</f>
        <v>0</v>
      </c>
      <c r="Q154" s="222" t="n">
        <v>0</v>
      </c>
      <c r="R154" s="222" t="n">
        <f aca="false">Q154*H154</f>
        <v>0</v>
      </c>
      <c r="S154" s="222" t="n">
        <v>0.009</v>
      </c>
      <c r="T154" s="223" t="n">
        <f aca="false">S154*H154</f>
        <v>0.2115</v>
      </c>
      <c r="AR154" s="224" t="s">
        <v>145</v>
      </c>
      <c r="AT154" s="224" t="s">
        <v>140</v>
      </c>
      <c r="AU154" s="224" t="s">
        <v>87</v>
      </c>
      <c r="AY154" s="3" t="s">
        <v>138</v>
      </c>
      <c r="BE154" s="225" t="n">
        <f aca="false">IF(N154="základní",J154,0)</f>
        <v>0</v>
      </c>
      <c r="BF154" s="225" t="n">
        <f aca="false">IF(N154="snížená",J154,0)</f>
        <v>0</v>
      </c>
      <c r="BG154" s="225" t="n">
        <f aca="false">IF(N154="zákl. přenesená",J154,0)</f>
        <v>0</v>
      </c>
      <c r="BH154" s="225" t="n">
        <f aca="false">IF(N154="sníž. přenesená",J154,0)</f>
        <v>0</v>
      </c>
      <c r="BI154" s="225" t="n">
        <f aca="false">IF(N154="nulová",J154,0)</f>
        <v>0</v>
      </c>
      <c r="BJ154" s="3" t="s">
        <v>85</v>
      </c>
      <c r="BK154" s="225" t="n">
        <f aca="false">ROUND(I154*H154,2)</f>
        <v>0</v>
      </c>
      <c r="BL154" s="3" t="s">
        <v>145</v>
      </c>
      <c r="BM154" s="224" t="s">
        <v>221</v>
      </c>
    </row>
    <row r="155" s="226" customFormat="true" ht="12.8" hidden="false" customHeight="false" outlineLevel="0" collapsed="false">
      <c r="B155" s="227"/>
      <c r="C155" s="228"/>
      <c r="D155" s="229" t="s">
        <v>147</v>
      </c>
      <c r="E155" s="230"/>
      <c r="F155" s="231" t="s">
        <v>222</v>
      </c>
      <c r="G155" s="228"/>
      <c r="H155" s="232" t="n">
        <v>18</v>
      </c>
      <c r="I155" s="233"/>
      <c r="J155" s="228"/>
      <c r="K155" s="228"/>
      <c r="L155" s="234"/>
      <c r="M155" s="235"/>
      <c r="N155" s="236"/>
      <c r="O155" s="236"/>
      <c r="P155" s="236"/>
      <c r="Q155" s="236"/>
      <c r="R155" s="236"/>
      <c r="S155" s="236"/>
      <c r="T155" s="237"/>
      <c r="AT155" s="238" t="s">
        <v>147</v>
      </c>
      <c r="AU155" s="238" t="s">
        <v>87</v>
      </c>
      <c r="AV155" s="226" t="s">
        <v>87</v>
      </c>
      <c r="AW155" s="226" t="s">
        <v>40</v>
      </c>
      <c r="AX155" s="226" t="s">
        <v>78</v>
      </c>
      <c r="AY155" s="238" t="s">
        <v>138</v>
      </c>
    </row>
    <row r="156" s="226" customFormat="true" ht="12.8" hidden="false" customHeight="false" outlineLevel="0" collapsed="false">
      <c r="B156" s="227"/>
      <c r="C156" s="228"/>
      <c r="D156" s="229" t="s">
        <v>147</v>
      </c>
      <c r="E156" s="230"/>
      <c r="F156" s="231" t="s">
        <v>223</v>
      </c>
      <c r="G156" s="228"/>
      <c r="H156" s="232" t="n">
        <v>5.5</v>
      </c>
      <c r="I156" s="233"/>
      <c r="J156" s="228"/>
      <c r="K156" s="228"/>
      <c r="L156" s="234"/>
      <c r="M156" s="235"/>
      <c r="N156" s="236"/>
      <c r="O156" s="236"/>
      <c r="P156" s="236"/>
      <c r="Q156" s="236"/>
      <c r="R156" s="236"/>
      <c r="S156" s="236"/>
      <c r="T156" s="237"/>
      <c r="AT156" s="238" t="s">
        <v>147</v>
      </c>
      <c r="AU156" s="238" t="s">
        <v>87</v>
      </c>
      <c r="AV156" s="226" t="s">
        <v>87</v>
      </c>
      <c r="AW156" s="226" t="s">
        <v>40</v>
      </c>
      <c r="AX156" s="226" t="s">
        <v>78</v>
      </c>
      <c r="AY156" s="238" t="s">
        <v>138</v>
      </c>
    </row>
    <row r="157" s="239" customFormat="true" ht="12.8" hidden="false" customHeight="false" outlineLevel="0" collapsed="false">
      <c r="B157" s="240"/>
      <c r="C157" s="241"/>
      <c r="D157" s="229" t="s">
        <v>147</v>
      </c>
      <c r="E157" s="242"/>
      <c r="F157" s="243" t="s">
        <v>149</v>
      </c>
      <c r="G157" s="241"/>
      <c r="H157" s="244" t="n">
        <v>23.5</v>
      </c>
      <c r="I157" s="245"/>
      <c r="J157" s="241"/>
      <c r="K157" s="241"/>
      <c r="L157" s="246"/>
      <c r="M157" s="247"/>
      <c r="N157" s="248"/>
      <c r="O157" s="248"/>
      <c r="P157" s="248"/>
      <c r="Q157" s="248"/>
      <c r="R157" s="248"/>
      <c r="S157" s="248"/>
      <c r="T157" s="249"/>
      <c r="AT157" s="250" t="s">
        <v>147</v>
      </c>
      <c r="AU157" s="250" t="s">
        <v>87</v>
      </c>
      <c r="AV157" s="239" t="s">
        <v>145</v>
      </c>
      <c r="AW157" s="239" t="s">
        <v>40</v>
      </c>
      <c r="AX157" s="239" t="s">
        <v>85</v>
      </c>
      <c r="AY157" s="250" t="s">
        <v>138</v>
      </c>
    </row>
    <row r="158" s="25" customFormat="true" ht="36" hidden="false" customHeight="true" outlineLevel="0" collapsed="false">
      <c r="B158" s="26"/>
      <c r="C158" s="213" t="s">
        <v>224</v>
      </c>
      <c r="D158" s="213" t="s">
        <v>140</v>
      </c>
      <c r="E158" s="214" t="s">
        <v>225</v>
      </c>
      <c r="F158" s="215" t="s">
        <v>226</v>
      </c>
      <c r="G158" s="216" t="s">
        <v>220</v>
      </c>
      <c r="H158" s="217" t="n">
        <v>31</v>
      </c>
      <c r="I158" s="218"/>
      <c r="J158" s="219" t="n">
        <f aca="false">ROUND(I158*H158,2)</f>
        <v>0</v>
      </c>
      <c r="K158" s="215" t="s">
        <v>144</v>
      </c>
      <c r="L158" s="31"/>
      <c r="M158" s="220"/>
      <c r="N158" s="221" t="s">
        <v>49</v>
      </c>
      <c r="O158" s="67"/>
      <c r="P158" s="222" t="n">
        <f aca="false">O158*H158</f>
        <v>0</v>
      </c>
      <c r="Q158" s="222" t="n">
        <v>0</v>
      </c>
      <c r="R158" s="222" t="n">
        <f aca="false">Q158*H158</f>
        <v>0</v>
      </c>
      <c r="S158" s="222" t="n">
        <v>0.019</v>
      </c>
      <c r="T158" s="223" t="n">
        <f aca="false">S158*H158</f>
        <v>0.589</v>
      </c>
      <c r="AR158" s="224" t="s">
        <v>145</v>
      </c>
      <c r="AT158" s="224" t="s">
        <v>140</v>
      </c>
      <c r="AU158" s="224" t="s">
        <v>87</v>
      </c>
      <c r="AY158" s="3" t="s">
        <v>138</v>
      </c>
      <c r="BE158" s="225" t="n">
        <f aca="false">IF(N158="základní",J158,0)</f>
        <v>0</v>
      </c>
      <c r="BF158" s="225" t="n">
        <f aca="false">IF(N158="snížená",J158,0)</f>
        <v>0</v>
      </c>
      <c r="BG158" s="225" t="n">
        <f aca="false">IF(N158="zákl. přenesená",J158,0)</f>
        <v>0</v>
      </c>
      <c r="BH158" s="225" t="n">
        <f aca="false">IF(N158="sníž. přenesená",J158,0)</f>
        <v>0</v>
      </c>
      <c r="BI158" s="225" t="n">
        <f aca="false">IF(N158="nulová",J158,0)</f>
        <v>0</v>
      </c>
      <c r="BJ158" s="3" t="s">
        <v>85</v>
      </c>
      <c r="BK158" s="225" t="n">
        <f aca="false">ROUND(I158*H158,2)</f>
        <v>0</v>
      </c>
      <c r="BL158" s="3" t="s">
        <v>145</v>
      </c>
      <c r="BM158" s="224" t="s">
        <v>227</v>
      </c>
    </row>
    <row r="159" s="226" customFormat="true" ht="12.8" hidden="false" customHeight="false" outlineLevel="0" collapsed="false">
      <c r="B159" s="227"/>
      <c r="C159" s="228"/>
      <c r="D159" s="229" t="s">
        <v>147</v>
      </c>
      <c r="E159" s="230"/>
      <c r="F159" s="231" t="s">
        <v>228</v>
      </c>
      <c r="G159" s="228"/>
      <c r="H159" s="232" t="n">
        <v>31</v>
      </c>
      <c r="I159" s="233"/>
      <c r="J159" s="228"/>
      <c r="K159" s="228"/>
      <c r="L159" s="234"/>
      <c r="M159" s="235"/>
      <c r="N159" s="236"/>
      <c r="O159" s="236"/>
      <c r="P159" s="236"/>
      <c r="Q159" s="236"/>
      <c r="R159" s="236"/>
      <c r="S159" s="236"/>
      <c r="T159" s="237"/>
      <c r="AT159" s="238" t="s">
        <v>147</v>
      </c>
      <c r="AU159" s="238" t="s">
        <v>87</v>
      </c>
      <c r="AV159" s="226" t="s">
        <v>87</v>
      </c>
      <c r="AW159" s="226" t="s">
        <v>40</v>
      </c>
      <c r="AX159" s="226" t="s">
        <v>78</v>
      </c>
      <c r="AY159" s="238" t="s">
        <v>138</v>
      </c>
    </row>
    <row r="160" s="239" customFormat="true" ht="12.8" hidden="false" customHeight="false" outlineLevel="0" collapsed="false">
      <c r="B160" s="240"/>
      <c r="C160" s="241"/>
      <c r="D160" s="229" t="s">
        <v>147</v>
      </c>
      <c r="E160" s="242"/>
      <c r="F160" s="243" t="s">
        <v>149</v>
      </c>
      <c r="G160" s="241"/>
      <c r="H160" s="244" t="n">
        <v>31</v>
      </c>
      <c r="I160" s="245"/>
      <c r="J160" s="241"/>
      <c r="K160" s="241"/>
      <c r="L160" s="246"/>
      <c r="M160" s="247"/>
      <c r="N160" s="248"/>
      <c r="O160" s="248"/>
      <c r="P160" s="248"/>
      <c r="Q160" s="248"/>
      <c r="R160" s="248"/>
      <c r="S160" s="248"/>
      <c r="T160" s="249"/>
      <c r="AT160" s="250" t="s">
        <v>147</v>
      </c>
      <c r="AU160" s="250" t="s">
        <v>87</v>
      </c>
      <c r="AV160" s="239" t="s">
        <v>145</v>
      </c>
      <c r="AW160" s="239" t="s">
        <v>40</v>
      </c>
      <c r="AX160" s="239" t="s">
        <v>85</v>
      </c>
      <c r="AY160" s="250" t="s">
        <v>138</v>
      </c>
    </row>
    <row r="161" s="25" customFormat="true" ht="36" hidden="false" customHeight="true" outlineLevel="0" collapsed="false">
      <c r="B161" s="26"/>
      <c r="C161" s="213" t="s">
        <v>8</v>
      </c>
      <c r="D161" s="213" t="s">
        <v>140</v>
      </c>
      <c r="E161" s="214" t="s">
        <v>229</v>
      </c>
      <c r="F161" s="215" t="s">
        <v>230</v>
      </c>
      <c r="G161" s="216" t="s">
        <v>220</v>
      </c>
      <c r="H161" s="217" t="n">
        <v>27.7</v>
      </c>
      <c r="I161" s="218"/>
      <c r="J161" s="219" t="n">
        <f aca="false">ROUND(I161*H161,2)</f>
        <v>0</v>
      </c>
      <c r="K161" s="215" t="s">
        <v>144</v>
      </c>
      <c r="L161" s="31"/>
      <c r="M161" s="220"/>
      <c r="N161" s="221" t="s">
        <v>49</v>
      </c>
      <c r="O161" s="67"/>
      <c r="P161" s="222" t="n">
        <f aca="false">O161*H161</f>
        <v>0</v>
      </c>
      <c r="Q161" s="222" t="n">
        <v>0</v>
      </c>
      <c r="R161" s="222" t="n">
        <f aca="false">Q161*H161</f>
        <v>0</v>
      </c>
      <c r="S161" s="222" t="n">
        <v>0.04</v>
      </c>
      <c r="T161" s="223" t="n">
        <f aca="false">S161*H161</f>
        <v>1.108</v>
      </c>
      <c r="AR161" s="224" t="s">
        <v>145</v>
      </c>
      <c r="AT161" s="224" t="s">
        <v>140</v>
      </c>
      <c r="AU161" s="224" t="s">
        <v>87</v>
      </c>
      <c r="AY161" s="3" t="s">
        <v>138</v>
      </c>
      <c r="BE161" s="225" t="n">
        <f aca="false">IF(N161="základní",J161,0)</f>
        <v>0</v>
      </c>
      <c r="BF161" s="225" t="n">
        <f aca="false">IF(N161="snížená",J161,0)</f>
        <v>0</v>
      </c>
      <c r="BG161" s="225" t="n">
        <f aca="false">IF(N161="zákl. přenesená",J161,0)</f>
        <v>0</v>
      </c>
      <c r="BH161" s="225" t="n">
        <f aca="false">IF(N161="sníž. přenesená",J161,0)</f>
        <v>0</v>
      </c>
      <c r="BI161" s="225" t="n">
        <f aca="false">IF(N161="nulová",J161,0)</f>
        <v>0</v>
      </c>
      <c r="BJ161" s="3" t="s">
        <v>85</v>
      </c>
      <c r="BK161" s="225" t="n">
        <f aca="false">ROUND(I161*H161,2)</f>
        <v>0</v>
      </c>
      <c r="BL161" s="3" t="s">
        <v>145</v>
      </c>
      <c r="BM161" s="224" t="s">
        <v>231</v>
      </c>
    </row>
    <row r="162" s="226" customFormat="true" ht="12.8" hidden="false" customHeight="false" outlineLevel="0" collapsed="false">
      <c r="B162" s="227"/>
      <c r="C162" s="228"/>
      <c r="D162" s="229" t="s">
        <v>147</v>
      </c>
      <c r="E162" s="230"/>
      <c r="F162" s="231" t="s">
        <v>232</v>
      </c>
      <c r="G162" s="228"/>
      <c r="H162" s="232" t="n">
        <v>26.4</v>
      </c>
      <c r="I162" s="233"/>
      <c r="J162" s="228"/>
      <c r="K162" s="228"/>
      <c r="L162" s="234"/>
      <c r="M162" s="235"/>
      <c r="N162" s="236"/>
      <c r="O162" s="236"/>
      <c r="P162" s="236"/>
      <c r="Q162" s="236"/>
      <c r="R162" s="236"/>
      <c r="S162" s="236"/>
      <c r="T162" s="237"/>
      <c r="AT162" s="238" t="s">
        <v>147</v>
      </c>
      <c r="AU162" s="238" t="s">
        <v>87</v>
      </c>
      <c r="AV162" s="226" t="s">
        <v>87</v>
      </c>
      <c r="AW162" s="226" t="s">
        <v>40</v>
      </c>
      <c r="AX162" s="226" t="s">
        <v>78</v>
      </c>
      <c r="AY162" s="238" t="s">
        <v>138</v>
      </c>
    </row>
    <row r="163" s="226" customFormat="true" ht="12.8" hidden="false" customHeight="false" outlineLevel="0" collapsed="false">
      <c r="B163" s="227"/>
      <c r="C163" s="228"/>
      <c r="D163" s="229" t="s">
        <v>147</v>
      </c>
      <c r="E163" s="230"/>
      <c r="F163" s="231" t="s">
        <v>233</v>
      </c>
      <c r="G163" s="228"/>
      <c r="H163" s="232" t="n">
        <v>1.3</v>
      </c>
      <c r="I163" s="233"/>
      <c r="J163" s="228"/>
      <c r="K163" s="228"/>
      <c r="L163" s="234"/>
      <c r="M163" s="235"/>
      <c r="N163" s="236"/>
      <c r="O163" s="236"/>
      <c r="P163" s="236"/>
      <c r="Q163" s="236"/>
      <c r="R163" s="236"/>
      <c r="S163" s="236"/>
      <c r="T163" s="237"/>
      <c r="AT163" s="238" t="s">
        <v>147</v>
      </c>
      <c r="AU163" s="238" t="s">
        <v>87</v>
      </c>
      <c r="AV163" s="226" t="s">
        <v>87</v>
      </c>
      <c r="AW163" s="226" t="s">
        <v>40</v>
      </c>
      <c r="AX163" s="226" t="s">
        <v>78</v>
      </c>
      <c r="AY163" s="238" t="s">
        <v>138</v>
      </c>
    </row>
    <row r="164" s="239" customFormat="true" ht="12.8" hidden="false" customHeight="false" outlineLevel="0" collapsed="false">
      <c r="B164" s="240"/>
      <c r="C164" s="241"/>
      <c r="D164" s="229" t="s">
        <v>147</v>
      </c>
      <c r="E164" s="242"/>
      <c r="F164" s="243" t="s">
        <v>149</v>
      </c>
      <c r="G164" s="241"/>
      <c r="H164" s="244" t="n">
        <v>27.7</v>
      </c>
      <c r="I164" s="245"/>
      <c r="J164" s="241"/>
      <c r="K164" s="241"/>
      <c r="L164" s="246"/>
      <c r="M164" s="247"/>
      <c r="N164" s="248"/>
      <c r="O164" s="248"/>
      <c r="P164" s="248"/>
      <c r="Q164" s="248"/>
      <c r="R164" s="248"/>
      <c r="S164" s="248"/>
      <c r="T164" s="249"/>
      <c r="AT164" s="250" t="s">
        <v>147</v>
      </c>
      <c r="AU164" s="250" t="s">
        <v>87</v>
      </c>
      <c r="AV164" s="239" t="s">
        <v>145</v>
      </c>
      <c r="AW164" s="239" t="s">
        <v>40</v>
      </c>
      <c r="AX164" s="239" t="s">
        <v>85</v>
      </c>
      <c r="AY164" s="250" t="s">
        <v>138</v>
      </c>
    </row>
    <row r="165" s="25" customFormat="true" ht="36" hidden="false" customHeight="true" outlineLevel="0" collapsed="false">
      <c r="B165" s="26"/>
      <c r="C165" s="213" t="s">
        <v>234</v>
      </c>
      <c r="D165" s="213" t="s">
        <v>140</v>
      </c>
      <c r="E165" s="214" t="s">
        <v>235</v>
      </c>
      <c r="F165" s="215" t="s">
        <v>236</v>
      </c>
      <c r="G165" s="216" t="s">
        <v>220</v>
      </c>
      <c r="H165" s="217" t="n">
        <v>1.6</v>
      </c>
      <c r="I165" s="218"/>
      <c r="J165" s="219" t="n">
        <f aca="false">ROUND(I165*H165,2)</f>
        <v>0</v>
      </c>
      <c r="K165" s="215" t="s">
        <v>144</v>
      </c>
      <c r="L165" s="31"/>
      <c r="M165" s="220"/>
      <c r="N165" s="221" t="s">
        <v>49</v>
      </c>
      <c r="O165" s="67"/>
      <c r="P165" s="222" t="n">
        <f aca="false">O165*H165</f>
        <v>0</v>
      </c>
      <c r="Q165" s="222" t="n">
        <v>0.00074</v>
      </c>
      <c r="R165" s="222" t="n">
        <f aca="false">Q165*H165</f>
        <v>0.001184</v>
      </c>
      <c r="S165" s="222" t="n">
        <v>0.008</v>
      </c>
      <c r="T165" s="223" t="n">
        <f aca="false">S165*H165</f>
        <v>0.0128</v>
      </c>
      <c r="AR165" s="224" t="s">
        <v>145</v>
      </c>
      <c r="AT165" s="224" t="s">
        <v>140</v>
      </c>
      <c r="AU165" s="224" t="s">
        <v>87</v>
      </c>
      <c r="AY165" s="3" t="s">
        <v>138</v>
      </c>
      <c r="BE165" s="225" t="n">
        <f aca="false">IF(N165="základní",J165,0)</f>
        <v>0</v>
      </c>
      <c r="BF165" s="225" t="n">
        <f aca="false">IF(N165="snížená",J165,0)</f>
        <v>0</v>
      </c>
      <c r="BG165" s="225" t="n">
        <f aca="false">IF(N165="zákl. přenesená",J165,0)</f>
        <v>0</v>
      </c>
      <c r="BH165" s="225" t="n">
        <f aca="false">IF(N165="sníž. přenesená",J165,0)</f>
        <v>0</v>
      </c>
      <c r="BI165" s="225" t="n">
        <f aca="false">IF(N165="nulová",J165,0)</f>
        <v>0</v>
      </c>
      <c r="BJ165" s="3" t="s">
        <v>85</v>
      </c>
      <c r="BK165" s="225" t="n">
        <f aca="false">ROUND(I165*H165,2)</f>
        <v>0</v>
      </c>
      <c r="BL165" s="3" t="s">
        <v>145</v>
      </c>
      <c r="BM165" s="224" t="s">
        <v>237</v>
      </c>
    </row>
    <row r="166" customFormat="false" ht="12.8" hidden="false" customHeight="false" outlineLevel="0" collapsed="false">
      <c r="A166" s="25"/>
      <c r="B166" s="26"/>
      <c r="C166" s="27"/>
      <c r="D166" s="229" t="s">
        <v>200</v>
      </c>
      <c r="E166" s="27"/>
      <c r="F166" s="261" t="s">
        <v>238</v>
      </c>
      <c r="G166" s="27"/>
      <c r="H166" s="27"/>
      <c r="I166" s="130"/>
      <c r="J166" s="27"/>
      <c r="K166" s="27"/>
      <c r="L166" s="31"/>
      <c r="M166" s="262"/>
      <c r="N166" s="67"/>
      <c r="O166" s="67"/>
      <c r="P166" s="67"/>
      <c r="Q166" s="67"/>
      <c r="R166" s="67"/>
      <c r="S166" s="67"/>
      <c r="T166" s="68"/>
      <c r="AT166" s="3" t="s">
        <v>200</v>
      </c>
      <c r="AU166" s="3" t="s">
        <v>87</v>
      </c>
    </row>
    <row r="167" s="226" customFormat="true" ht="12.8" hidden="false" customHeight="false" outlineLevel="0" collapsed="false">
      <c r="B167" s="227"/>
      <c r="C167" s="228"/>
      <c r="D167" s="229" t="s">
        <v>147</v>
      </c>
      <c r="E167" s="230"/>
      <c r="F167" s="231" t="s">
        <v>239</v>
      </c>
      <c r="G167" s="228"/>
      <c r="H167" s="232" t="n">
        <v>0.4</v>
      </c>
      <c r="I167" s="233"/>
      <c r="J167" s="228"/>
      <c r="K167" s="228"/>
      <c r="L167" s="234"/>
      <c r="M167" s="235"/>
      <c r="N167" s="236"/>
      <c r="O167" s="236"/>
      <c r="P167" s="236"/>
      <c r="Q167" s="236"/>
      <c r="R167" s="236"/>
      <c r="S167" s="236"/>
      <c r="T167" s="237"/>
      <c r="AT167" s="238" t="s">
        <v>147</v>
      </c>
      <c r="AU167" s="238" t="s">
        <v>87</v>
      </c>
      <c r="AV167" s="226" t="s">
        <v>87</v>
      </c>
      <c r="AW167" s="226" t="s">
        <v>40</v>
      </c>
      <c r="AX167" s="226" t="s">
        <v>78</v>
      </c>
      <c r="AY167" s="238" t="s">
        <v>138</v>
      </c>
    </row>
    <row r="168" s="226" customFormat="true" ht="12.8" hidden="false" customHeight="false" outlineLevel="0" collapsed="false">
      <c r="B168" s="227"/>
      <c r="C168" s="228"/>
      <c r="D168" s="229" t="s">
        <v>147</v>
      </c>
      <c r="E168" s="230"/>
      <c r="F168" s="231" t="s">
        <v>240</v>
      </c>
      <c r="G168" s="228"/>
      <c r="H168" s="232" t="n">
        <v>0.4</v>
      </c>
      <c r="I168" s="233"/>
      <c r="J168" s="228"/>
      <c r="K168" s="228"/>
      <c r="L168" s="234"/>
      <c r="M168" s="235"/>
      <c r="N168" s="236"/>
      <c r="O168" s="236"/>
      <c r="P168" s="236"/>
      <c r="Q168" s="236"/>
      <c r="R168" s="236"/>
      <c r="S168" s="236"/>
      <c r="T168" s="237"/>
      <c r="AT168" s="238" t="s">
        <v>147</v>
      </c>
      <c r="AU168" s="238" t="s">
        <v>87</v>
      </c>
      <c r="AV168" s="226" t="s">
        <v>87</v>
      </c>
      <c r="AW168" s="226" t="s">
        <v>40</v>
      </c>
      <c r="AX168" s="226" t="s">
        <v>78</v>
      </c>
      <c r="AY168" s="238" t="s">
        <v>138</v>
      </c>
    </row>
    <row r="169" s="226" customFormat="true" ht="12.8" hidden="false" customHeight="false" outlineLevel="0" collapsed="false">
      <c r="B169" s="227"/>
      <c r="C169" s="228"/>
      <c r="D169" s="229" t="s">
        <v>147</v>
      </c>
      <c r="E169" s="230"/>
      <c r="F169" s="231" t="s">
        <v>241</v>
      </c>
      <c r="G169" s="228"/>
      <c r="H169" s="232" t="n">
        <v>0.4</v>
      </c>
      <c r="I169" s="233"/>
      <c r="J169" s="228"/>
      <c r="K169" s="228"/>
      <c r="L169" s="234"/>
      <c r="M169" s="235"/>
      <c r="N169" s="236"/>
      <c r="O169" s="236"/>
      <c r="P169" s="236"/>
      <c r="Q169" s="236"/>
      <c r="R169" s="236"/>
      <c r="S169" s="236"/>
      <c r="T169" s="237"/>
      <c r="AT169" s="238" t="s">
        <v>147</v>
      </c>
      <c r="AU169" s="238" t="s">
        <v>87</v>
      </c>
      <c r="AV169" s="226" t="s">
        <v>87</v>
      </c>
      <c r="AW169" s="226" t="s">
        <v>40</v>
      </c>
      <c r="AX169" s="226" t="s">
        <v>78</v>
      </c>
      <c r="AY169" s="238" t="s">
        <v>138</v>
      </c>
    </row>
    <row r="170" s="226" customFormat="true" ht="12.8" hidden="false" customHeight="false" outlineLevel="0" collapsed="false">
      <c r="B170" s="227"/>
      <c r="C170" s="228"/>
      <c r="D170" s="229" t="s">
        <v>147</v>
      </c>
      <c r="E170" s="230"/>
      <c r="F170" s="231" t="s">
        <v>242</v>
      </c>
      <c r="G170" s="228"/>
      <c r="H170" s="232" t="n">
        <v>0.4</v>
      </c>
      <c r="I170" s="233"/>
      <c r="J170" s="228"/>
      <c r="K170" s="228"/>
      <c r="L170" s="234"/>
      <c r="M170" s="235"/>
      <c r="N170" s="236"/>
      <c r="O170" s="236"/>
      <c r="P170" s="236"/>
      <c r="Q170" s="236"/>
      <c r="R170" s="236"/>
      <c r="S170" s="236"/>
      <c r="T170" s="237"/>
      <c r="AT170" s="238" t="s">
        <v>147</v>
      </c>
      <c r="AU170" s="238" t="s">
        <v>87</v>
      </c>
      <c r="AV170" s="226" t="s">
        <v>87</v>
      </c>
      <c r="AW170" s="226" t="s">
        <v>40</v>
      </c>
      <c r="AX170" s="226" t="s">
        <v>78</v>
      </c>
      <c r="AY170" s="238" t="s">
        <v>138</v>
      </c>
    </row>
    <row r="171" s="239" customFormat="true" ht="12.8" hidden="false" customHeight="false" outlineLevel="0" collapsed="false">
      <c r="B171" s="240"/>
      <c r="C171" s="241"/>
      <c r="D171" s="229" t="s">
        <v>147</v>
      </c>
      <c r="E171" s="242"/>
      <c r="F171" s="243" t="s">
        <v>149</v>
      </c>
      <c r="G171" s="241"/>
      <c r="H171" s="244" t="n">
        <v>1.6</v>
      </c>
      <c r="I171" s="245"/>
      <c r="J171" s="241"/>
      <c r="K171" s="241"/>
      <c r="L171" s="246"/>
      <c r="M171" s="247"/>
      <c r="N171" s="248"/>
      <c r="O171" s="248"/>
      <c r="P171" s="248"/>
      <c r="Q171" s="248"/>
      <c r="R171" s="248"/>
      <c r="S171" s="248"/>
      <c r="T171" s="249"/>
      <c r="AT171" s="250" t="s">
        <v>147</v>
      </c>
      <c r="AU171" s="250" t="s">
        <v>87</v>
      </c>
      <c r="AV171" s="239" t="s">
        <v>145</v>
      </c>
      <c r="AW171" s="239" t="s">
        <v>40</v>
      </c>
      <c r="AX171" s="239" t="s">
        <v>85</v>
      </c>
      <c r="AY171" s="250" t="s">
        <v>138</v>
      </c>
    </row>
    <row r="172" s="25" customFormat="true" ht="36" hidden="false" customHeight="true" outlineLevel="0" collapsed="false">
      <c r="B172" s="26"/>
      <c r="C172" s="213" t="s">
        <v>243</v>
      </c>
      <c r="D172" s="213" t="s">
        <v>140</v>
      </c>
      <c r="E172" s="214" t="s">
        <v>244</v>
      </c>
      <c r="F172" s="215" t="s">
        <v>245</v>
      </c>
      <c r="G172" s="216" t="s">
        <v>220</v>
      </c>
      <c r="H172" s="217" t="n">
        <v>0.8</v>
      </c>
      <c r="I172" s="218"/>
      <c r="J172" s="219" t="n">
        <f aca="false">ROUND(I172*H172,2)</f>
        <v>0</v>
      </c>
      <c r="K172" s="215" t="s">
        <v>144</v>
      </c>
      <c r="L172" s="31"/>
      <c r="M172" s="220"/>
      <c r="N172" s="221" t="s">
        <v>49</v>
      </c>
      <c r="O172" s="67"/>
      <c r="P172" s="222" t="n">
        <f aca="false">O172*H172</f>
        <v>0</v>
      </c>
      <c r="Q172" s="222" t="n">
        <v>0.00083</v>
      </c>
      <c r="R172" s="222" t="n">
        <f aca="false">Q172*H172</f>
        <v>0.000664</v>
      </c>
      <c r="S172" s="222" t="n">
        <v>0.015</v>
      </c>
      <c r="T172" s="223" t="n">
        <f aca="false">S172*H172</f>
        <v>0.012</v>
      </c>
      <c r="AR172" s="224" t="s">
        <v>145</v>
      </c>
      <c r="AT172" s="224" t="s">
        <v>140</v>
      </c>
      <c r="AU172" s="224" t="s">
        <v>87</v>
      </c>
      <c r="AY172" s="3" t="s">
        <v>138</v>
      </c>
      <c r="BE172" s="225" t="n">
        <f aca="false">IF(N172="základní",J172,0)</f>
        <v>0</v>
      </c>
      <c r="BF172" s="225" t="n">
        <f aca="false">IF(N172="snížená",J172,0)</f>
        <v>0</v>
      </c>
      <c r="BG172" s="225" t="n">
        <f aca="false">IF(N172="zákl. přenesená",J172,0)</f>
        <v>0</v>
      </c>
      <c r="BH172" s="225" t="n">
        <f aca="false">IF(N172="sníž. přenesená",J172,0)</f>
        <v>0</v>
      </c>
      <c r="BI172" s="225" t="n">
        <f aca="false">IF(N172="nulová",J172,0)</f>
        <v>0</v>
      </c>
      <c r="BJ172" s="3" t="s">
        <v>85</v>
      </c>
      <c r="BK172" s="225" t="n">
        <f aca="false">ROUND(I172*H172,2)</f>
        <v>0</v>
      </c>
      <c r="BL172" s="3" t="s">
        <v>145</v>
      </c>
      <c r="BM172" s="224" t="s">
        <v>246</v>
      </c>
    </row>
    <row r="173" customFormat="false" ht="12.8" hidden="false" customHeight="false" outlineLevel="0" collapsed="false">
      <c r="A173" s="25"/>
      <c r="B173" s="26"/>
      <c r="C173" s="27"/>
      <c r="D173" s="229" t="s">
        <v>200</v>
      </c>
      <c r="E173" s="27"/>
      <c r="F173" s="261" t="s">
        <v>238</v>
      </c>
      <c r="G173" s="27"/>
      <c r="H173" s="27"/>
      <c r="I173" s="130"/>
      <c r="J173" s="27"/>
      <c r="K173" s="27"/>
      <c r="L173" s="31"/>
      <c r="M173" s="262"/>
      <c r="N173" s="67"/>
      <c r="O173" s="67"/>
      <c r="P173" s="67"/>
      <c r="Q173" s="67"/>
      <c r="R173" s="67"/>
      <c r="S173" s="67"/>
      <c r="T173" s="68"/>
      <c r="AT173" s="3" t="s">
        <v>200</v>
      </c>
      <c r="AU173" s="3" t="s">
        <v>87</v>
      </c>
    </row>
    <row r="174" s="226" customFormat="true" ht="12.8" hidden="false" customHeight="false" outlineLevel="0" collapsed="false">
      <c r="B174" s="227"/>
      <c r="C174" s="228"/>
      <c r="D174" s="229" t="s">
        <v>147</v>
      </c>
      <c r="E174" s="230"/>
      <c r="F174" s="231" t="s">
        <v>247</v>
      </c>
      <c r="G174" s="228"/>
      <c r="H174" s="232" t="n">
        <v>0.8</v>
      </c>
      <c r="I174" s="233"/>
      <c r="J174" s="228"/>
      <c r="K174" s="228"/>
      <c r="L174" s="234"/>
      <c r="M174" s="235"/>
      <c r="N174" s="236"/>
      <c r="O174" s="236"/>
      <c r="P174" s="236"/>
      <c r="Q174" s="236"/>
      <c r="R174" s="236"/>
      <c r="S174" s="236"/>
      <c r="T174" s="237"/>
      <c r="AT174" s="238" t="s">
        <v>147</v>
      </c>
      <c r="AU174" s="238" t="s">
        <v>87</v>
      </c>
      <c r="AV174" s="226" t="s">
        <v>87</v>
      </c>
      <c r="AW174" s="226" t="s">
        <v>40</v>
      </c>
      <c r="AX174" s="226" t="s">
        <v>78</v>
      </c>
      <c r="AY174" s="238" t="s">
        <v>138</v>
      </c>
    </row>
    <row r="175" s="239" customFormat="true" ht="12.8" hidden="false" customHeight="false" outlineLevel="0" collapsed="false">
      <c r="B175" s="240"/>
      <c r="C175" s="241"/>
      <c r="D175" s="229" t="s">
        <v>147</v>
      </c>
      <c r="E175" s="242"/>
      <c r="F175" s="243" t="s">
        <v>149</v>
      </c>
      <c r="G175" s="241"/>
      <c r="H175" s="244" t="n">
        <v>0.8</v>
      </c>
      <c r="I175" s="245"/>
      <c r="J175" s="241"/>
      <c r="K175" s="241"/>
      <c r="L175" s="246"/>
      <c r="M175" s="247"/>
      <c r="N175" s="248"/>
      <c r="O175" s="248"/>
      <c r="P175" s="248"/>
      <c r="Q175" s="248"/>
      <c r="R175" s="248"/>
      <c r="S175" s="248"/>
      <c r="T175" s="249"/>
      <c r="AT175" s="250" t="s">
        <v>147</v>
      </c>
      <c r="AU175" s="250" t="s">
        <v>87</v>
      </c>
      <c r="AV175" s="239" t="s">
        <v>145</v>
      </c>
      <c r="AW175" s="239" t="s">
        <v>40</v>
      </c>
      <c r="AX175" s="239" t="s">
        <v>85</v>
      </c>
      <c r="AY175" s="250" t="s">
        <v>138</v>
      </c>
    </row>
    <row r="176" s="25" customFormat="true" ht="36" hidden="false" customHeight="true" outlineLevel="0" collapsed="false">
      <c r="B176" s="26"/>
      <c r="C176" s="213" t="s">
        <v>248</v>
      </c>
      <c r="D176" s="213" t="s">
        <v>140</v>
      </c>
      <c r="E176" s="214" t="s">
        <v>249</v>
      </c>
      <c r="F176" s="215" t="s">
        <v>250</v>
      </c>
      <c r="G176" s="216" t="s">
        <v>220</v>
      </c>
      <c r="H176" s="217" t="n">
        <v>2.75</v>
      </c>
      <c r="I176" s="218"/>
      <c r="J176" s="219" t="n">
        <f aca="false">ROUND(I176*H176,2)</f>
        <v>0</v>
      </c>
      <c r="K176" s="215" t="s">
        <v>144</v>
      </c>
      <c r="L176" s="31"/>
      <c r="M176" s="220"/>
      <c r="N176" s="221" t="s">
        <v>49</v>
      </c>
      <c r="O176" s="67"/>
      <c r="P176" s="222" t="n">
        <f aca="false">O176*H176</f>
        <v>0</v>
      </c>
      <c r="Q176" s="222" t="n">
        <v>0.00108</v>
      </c>
      <c r="R176" s="222" t="n">
        <f aca="false">Q176*H176</f>
        <v>0.00297</v>
      </c>
      <c r="S176" s="222" t="n">
        <v>0.053</v>
      </c>
      <c r="T176" s="223" t="n">
        <f aca="false">S176*H176</f>
        <v>0.14575</v>
      </c>
      <c r="AR176" s="224" t="s">
        <v>145</v>
      </c>
      <c r="AT176" s="224" t="s">
        <v>140</v>
      </c>
      <c r="AU176" s="224" t="s">
        <v>87</v>
      </c>
      <c r="AY176" s="3" t="s">
        <v>138</v>
      </c>
      <c r="BE176" s="225" t="n">
        <f aca="false">IF(N176="základní",J176,0)</f>
        <v>0</v>
      </c>
      <c r="BF176" s="225" t="n">
        <f aca="false">IF(N176="snížená",J176,0)</f>
        <v>0</v>
      </c>
      <c r="BG176" s="225" t="n">
        <f aca="false">IF(N176="zákl. přenesená",J176,0)</f>
        <v>0</v>
      </c>
      <c r="BH176" s="225" t="n">
        <f aca="false">IF(N176="sníž. přenesená",J176,0)</f>
        <v>0</v>
      </c>
      <c r="BI176" s="225" t="n">
        <f aca="false">IF(N176="nulová",J176,0)</f>
        <v>0</v>
      </c>
      <c r="BJ176" s="3" t="s">
        <v>85</v>
      </c>
      <c r="BK176" s="225" t="n">
        <f aca="false">ROUND(I176*H176,2)</f>
        <v>0</v>
      </c>
      <c r="BL176" s="3" t="s">
        <v>145</v>
      </c>
      <c r="BM176" s="224" t="s">
        <v>251</v>
      </c>
    </row>
    <row r="177" customFormat="false" ht="12.8" hidden="false" customHeight="false" outlineLevel="0" collapsed="false">
      <c r="A177" s="25"/>
      <c r="B177" s="26"/>
      <c r="C177" s="27"/>
      <c r="D177" s="229" t="s">
        <v>200</v>
      </c>
      <c r="E177" s="27"/>
      <c r="F177" s="261" t="s">
        <v>238</v>
      </c>
      <c r="G177" s="27"/>
      <c r="H177" s="27"/>
      <c r="I177" s="130"/>
      <c r="J177" s="27"/>
      <c r="K177" s="27"/>
      <c r="L177" s="31"/>
      <c r="M177" s="262"/>
      <c r="N177" s="67"/>
      <c r="O177" s="67"/>
      <c r="P177" s="67"/>
      <c r="Q177" s="67"/>
      <c r="R177" s="67"/>
      <c r="S177" s="67"/>
      <c r="T177" s="68"/>
      <c r="AT177" s="3" t="s">
        <v>200</v>
      </c>
      <c r="AU177" s="3" t="s">
        <v>87</v>
      </c>
    </row>
    <row r="178" s="226" customFormat="true" ht="12.8" hidden="false" customHeight="false" outlineLevel="0" collapsed="false">
      <c r="B178" s="227"/>
      <c r="C178" s="228"/>
      <c r="D178" s="229" t="s">
        <v>147</v>
      </c>
      <c r="E178" s="230"/>
      <c r="F178" s="231" t="s">
        <v>252</v>
      </c>
      <c r="G178" s="228"/>
      <c r="H178" s="232" t="n">
        <v>1.15</v>
      </c>
      <c r="I178" s="233"/>
      <c r="J178" s="228"/>
      <c r="K178" s="228"/>
      <c r="L178" s="234"/>
      <c r="M178" s="235"/>
      <c r="N178" s="236"/>
      <c r="O178" s="236"/>
      <c r="P178" s="236"/>
      <c r="Q178" s="236"/>
      <c r="R178" s="236"/>
      <c r="S178" s="236"/>
      <c r="T178" s="237"/>
      <c r="AT178" s="238" t="s">
        <v>147</v>
      </c>
      <c r="AU178" s="238" t="s">
        <v>87</v>
      </c>
      <c r="AV178" s="226" t="s">
        <v>87</v>
      </c>
      <c r="AW178" s="226" t="s">
        <v>40</v>
      </c>
      <c r="AX178" s="226" t="s">
        <v>78</v>
      </c>
      <c r="AY178" s="238" t="s">
        <v>138</v>
      </c>
    </row>
    <row r="179" s="226" customFormat="true" ht="12.8" hidden="false" customHeight="false" outlineLevel="0" collapsed="false">
      <c r="B179" s="227"/>
      <c r="C179" s="228"/>
      <c r="D179" s="229" t="s">
        <v>147</v>
      </c>
      <c r="E179" s="230"/>
      <c r="F179" s="231" t="s">
        <v>253</v>
      </c>
      <c r="G179" s="228"/>
      <c r="H179" s="232" t="n">
        <v>1.6</v>
      </c>
      <c r="I179" s="233"/>
      <c r="J179" s="228"/>
      <c r="K179" s="228"/>
      <c r="L179" s="234"/>
      <c r="M179" s="235"/>
      <c r="N179" s="236"/>
      <c r="O179" s="236"/>
      <c r="P179" s="236"/>
      <c r="Q179" s="236"/>
      <c r="R179" s="236"/>
      <c r="S179" s="236"/>
      <c r="T179" s="237"/>
      <c r="AT179" s="238" t="s">
        <v>147</v>
      </c>
      <c r="AU179" s="238" t="s">
        <v>87</v>
      </c>
      <c r="AV179" s="226" t="s">
        <v>87</v>
      </c>
      <c r="AW179" s="226" t="s">
        <v>40</v>
      </c>
      <c r="AX179" s="226" t="s">
        <v>78</v>
      </c>
      <c r="AY179" s="238" t="s">
        <v>138</v>
      </c>
    </row>
    <row r="180" s="239" customFormat="true" ht="12.8" hidden="false" customHeight="false" outlineLevel="0" collapsed="false">
      <c r="B180" s="240"/>
      <c r="C180" s="241"/>
      <c r="D180" s="229" t="s">
        <v>147</v>
      </c>
      <c r="E180" s="242"/>
      <c r="F180" s="243" t="s">
        <v>149</v>
      </c>
      <c r="G180" s="241"/>
      <c r="H180" s="244" t="n">
        <v>2.75</v>
      </c>
      <c r="I180" s="245"/>
      <c r="J180" s="241"/>
      <c r="K180" s="241"/>
      <c r="L180" s="246"/>
      <c r="M180" s="247"/>
      <c r="N180" s="248"/>
      <c r="O180" s="248"/>
      <c r="P180" s="248"/>
      <c r="Q180" s="248"/>
      <c r="R180" s="248"/>
      <c r="S180" s="248"/>
      <c r="T180" s="249"/>
      <c r="AT180" s="250" t="s">
        <v>147</v>
      </c>
      <c r="AU180" s="250" t="s">
        <v>87</v>
      </c>
      <c r="AV180" s="239" t="s">
        <v>145</v>
      </c>
      <c r="AW180" s="239" t="s">
        <v>40</v>
      </c>
      <c r="AX180" s="239" t="s">
        <v>85</v>
      </c>
      <c r="AY180" s="250" t="s">
        <v>138</v>
      </c>
    </row>
    <row r="181" s="196" customFormat="true" ht="22.8" hidden="false" customHeight="true" outlineLevel="0" collapsed="false">
      <c r="B181" s="197"/>
      <c r="C181" s="198"/>
      <c r="D181" s="199" t="s">
        <v>77</v>
      </c>
      <c r="E181" s="211" t="s">
        <v>254</v>
      </c>
      <c r="F181" s="211" t="s">
        <v>255</v>
      </c>
      <c r="G181" s="198"/>
      <c r="H181" s="198"/>
      <c r="I181" s="201"/>
      <c r="J181" s="212" t="n">
        <f aca="false">BK181</f>
        <v>0</v>
      </c>
      <c r="K181" s="198"/>
      <c r="L181" s="203"/>
      <c r="M181" s="204"/>
      <c r="N181" s="205"/>
      <c r="O181" s="205"/>
      <c r="P181" s="206" t="n">
        <f aca="false">SUM(P182:P190)</f>
        <v>0</v>
      </c>
      <c r="Q181" s="205"/>
      <c r="R181" s="206" t="n">
        <f aca="false">SUM(R182:R190)</f>
        <v>0</v>
      </c>
      <c r="S181" s="205"/>
      <c r="T181" s="207" t="n">
        <f aca="false">SUM(T182:T190)</f>
        <v>0.866</v>
      </c>
      <c r="AR181" s="208" t="s">
        <v>85</v>
      </c>
      <c r="AT181" s="209" t="s">
        <v>77</v>
      </c>
      <c r="AU181" s="209" t="s">
        <v>85</v>
      </c>
      <c r="AY181" s="208" t="s">
        <v>138</v>
      </c>
      <c r="BK181" s="210" t="n">
        <f aca="false">SUM(BK182:BK190)</f>
        <v>0</v>
      </c>
    </row>
    <row r="182" s="25" customFormat="true" ht="36" hidden="false" customHeight="true" outlineLevel="0" collapsed="false">
      <c r="B182" s="26"/>
      <c r="C182" s="213" t="s">
        <v>256</v>
      </c>
      <c r="D182" s="213" t="s">
        <v>140</v>
      </c>
      <c r="E182" s="214" t="s">
        <v>257</v>
      </c>
      <c r="F182" s="215" t="s">
        <v>258</v>
      </c>
      <c r="G182" s="216" t="s">
        <v>162</v>
      </c>
      <c r="H182" s="217" t="n">
        <v>2.886</v>
      </c>
      <c r="I182" s="218"/>
      <c r="J182" s="219" t="n">
        <f aca="false">ROUND(I182*H182,2)</f>
        <v>0</v>
      </c>
      <c r="K182" s="215" t="s">
        <v>144</v>
      </c>
      <c r="L182" s="31"/>
      <c r="M182" s="220"/>
      <c r="N182" s="221" t="s">
        <v>49</v>
      </c>
      <c r="O182" s="67"/>
      <c r="P182" s="222" t="n">
        <f aca="false">O182*H182</f>
        <v>0</v>
      </c>
      <c r="Q182" s="222" t="n">
        <v>0</v>
      </c>
      <c r="R182" s="222" t="n">
        <f aca="false">Q182*H182</f>
        <v>0</v>
      </c>
      <c r="S182" s="222" t="n">
        <v>0</v>
      </c>
      <c r="T182" s="223" t="n">
        <f aca="false">S182*H182</f>
        <v>0</v>
      </c>
      <c r="AR182" s="224" t="s">
        <v>145</v>
      </c>
      <c r="AT182" s="224" t="s">
        <v>140</v>
      </c>
      <c r="AU182" s="224" t="s">
        <v>87</v>
      </c>
      <c r="AY182" s="3" t="s">
        <v>138</v>
      </c>
      <c r="BE182" s="225" t="n">
        <f aca="false">IF(N182="základní",J182,0)</f>
        <v>0</v>
      </c>
      <c r="BF182" s="225" t="n">
        <f aca="false">IF(N182="snížená",J182,0)</f>
        <v>0</v>
      </c>
      <c r="BG182" s="225" t="n">
        <f aca="false">IF(N182="zákl. přenesená",J182,0)</f>
        <v>0</v>
      </c>
      <c r="BH182" s="225" t="n">
        <f aca="false">IF(N182="sníž. přenesená",J182,0)</f>
        <v>0</v>
      </c>
      <c r="BI182" s="225" t="n">
        <f aca="false">IF(N182="nulová",J182,0)</f>
        <v>0</v>
      </c>
      <c r="BJ182" s="3" t="s">
        <v>85</v>
      </c>
      <c r="BK182" s="225" t="n">
        <f aca="false">ROUND(I182*H182,2)</f>
        <v>0</v>
      </c>
      <c r="BL182" s="3" t="s">
        <v>145</v>
      </c>
      <c r="BM182" s="224" t="s">
        <v>259</v>
      </c>
    </row>
    <row r="183" s="25" customFormat="true" ht="24" hidden="false" customHeight="true" outlineLevel="0" collapsed="false">
      <c r="B183" s="26"/>
      <c r="C183" s="213" t="s">
        <v>260</v>
      </c>
      <c r="D183" s="213" t="s">
        <v>140</v>
      </c>
      <c r="E183" s="214" t="s">
        <v>261</v>
      </c>
      <c r="F183" s="215" t="s">
        <v>262</v>
      </c>
      <c r="G183" s="216" t="s">
        <v>162</v>
      </c>
      <c r="H183" s="217" t="n">
        <v>2.886</v>
      </c>
      <c r="I183" s="218"/>
      <c r="J183" s="219" t="n">
        <f aca="false">ROUND(I183*H183,2)</f>
        <v>0</v>
      </c>
      <c r="K183" s="215" t="s">
        <v>144</v>
      </c>
      <c r="L183" s="31"/>
      <c r="M183" s="220"/>
      <c r="N183" s="221" t="s">
        <v>49</v>
      </c>
      <c r="O183" s="67"/>
      <c r="P183" s="222" t="n">
        <f aca="false">O183*H183</f>
        <v>0</v>
      </c>
      <c r="Q183" s="222" t="n">
        <v>0</v>
      </c>
      <c r="R183" s="222" t="n">
        <f aca="false">Q183*H183</f>
        <v>0</v>
      </c>
      <c r="S183" s="222" t="n">
        <v>0</v>
      </c>
      <c r="T183" s="223" t="n">
        <f aca="false">S183*H183</f>
        <v>0</v>
      </c>
      <c r="AR183" s="224" t="s">
        <v>145</v>
      </c>
      <c r="AT183" s="224" t="s">
        <v>140</v>
      </c>
      <c r="AU183" s="224" t="s">
        <v>87</v>
      </c>
      <c r="AY183" s="3" t="s">
        <v>138</v>
      </c>
      <c r="BE183" s="225" t="n">
        <f aca="false">IF(N183="základní",J183,0)</f>
        <v>0</v>
      </c>
      <c r="BF183" s="225" t="n">
        <f aca="false">IF(N183="snížená",J183,0)</f>
        <v>0</v>
      </c>
      <c r="BG183" s="225" t="n">
        <f aca="false">IF(N183="zákl. přenesená",J183,0)</f>
        <v>0</v>
      </c>
      <c r="BH183" s="225" t="n">
        <f aca="false">IF(N183="sníž. přenesená",J183,0)</f>
        <v>0</v>
      </c>
      <c r="BI183" s="225" t="n">
        <f aca="false">IF(N183="nulová",J183,0)</f>
        <v>0</v>
      </c>
      <c r="BJ183" s="3" t="s">
        <v>85</v>
      </c>
      <c r="BK183" s="225" t="n">
        <f aca="false">ROUND(I183*H183,2)</f>
        <v>0</v>
      </c>
      <c r="BL183" s="3" t="s">
        <v>145</v>
      </c>
      <c r="BM183" s="224" t="s">
        <v>263</v>
      </c>
    </row>
    <row r="184" s="25" customFormat="true" ht="36" hidden="false" customHeight="true" outlineLevel="0" collapsed="false">
      <c r="B184" s="26"/>
      <c r="C184" s="213" t="s">
        <v>7</v>
      </c>
      <c r="D184" s="213" t="s">
        <v>140</v>
      </c>
      <c r="E184" s="214" t="s">
        <v>264</v>
      </c>
      <c r="F184" s="215" t="s">
        <v>265</v>
      </c>
      <c r="G184" s="216" t="s">
        <v>162</v>
      </c>
      <c r="H184" s="217" t="n">
        <v>2.886</v>
      </c>
      <c r="I184" s="218"/>
      <c r="J184" s="219" t="n">
        <f aca="false">ROUND(I184*H184,2)</f>
        <v>0</v>
      </c>
      <c r="K184" s="215" t="s">
        <v>144</v>
      </c>
      <c r="L184" s="31"/>
      <c r="M184" s="220"/>
      <c r="N184" s="221" t="s">
        <v>49</v>
      </c>
      <c r="O184" s="67"/>
      <c r="P184" s="222" t="n">
        <f aca="false">O184*H184</f>
        <v>0</v>
      </c>
      <c r="Q184" s="222" t="n">
        <v>0</v>
      </c>
      <c r="R184" s="222" t="n">
        <f aca="false">Q184*H184</f>
        <v>0</v>
      </c>
      <c r="S184" s="222" t="n">
        <v>0</v>
      </c>
      <c r="T184" s="223" t="n">
        <f aca="false">S184*H184</f>
        <v>0</v>
      </c>
      <c r="AR184" s="224" t="s">
        <v>145</v>
      </c>
      <c r="AT184" s="224" t="s">
        <v>140</v>
      </c>
      <c r="AU184" s="224" t="s">
        <v>87</v>
      </c>
      <c r="AY184" s="3" t="s">
        <v>138</v>
      </c>
      <c r="BE184" s="225" t="n">
        <f aca="false">IF(N184="základní",J184,0)</f>
        <v>0</v>
      </c>
      <c r="BF184" s="225" t="n">
        <f aca="false">IF(N184="snížená",J184,0)</f>
        <v>0</v>
      </c>
      <c r="BG184" s="225" t="n">
        <f aca="false">IF(N184="zákl. přenesená",J184,0)</f>
        <v>0</v>
      </c>
      <c r="BH184" s="225" t="n">
        <f aca="false">IF(N184="sníž. přenesená",J184,0)</f>
        <v>0</v>
      </c>
      <c r="BI184" s="225" t="n">
        <f aca="false">IF(N184="nulová",J184,0)</f>
        <v>0</v>
      </c>
      <c r="BJ184" s="3" t="s">
        <v>85</v>
      </c>
      <c r="BK184" s="225" t="n">
        <f aca="false">ROUND(I184*H184,2)</f>
        <v>0</v>
      </c>
      <c r="BL184" s="3" t="s">
        <v>145</v>
      </c>
      <c r="BM184" s="224" t="s">
        <v>266</v>
      </c>
    </row>
    <row r="185" s="25" customFormat="true" ht="36" hidden="false" customHeight="true" outlineLevel="0" collapsed="false">
      <c r="B185" s="26"/>
      <c r="C185" s="213" t="s">
        <v>267</v>
      </c>
      <c r="D185" s="213" t="s">
        <v>140</v>
      </c>
      <c r="E185" s="214" t="s">
        <v>268</v>
      </c>
      <c r="F185" s="215" t="s">
        <v>269</v>
      </c>
      <c r="G185" s="216" t="s">
        <v>162</v>
      </c>
      <c r="H185" s="217" t="n">
        <v>0.866</v>
      </c>
      <c r="I185" s="218"/>
      <c r="J185" s="219" t="n">
        <f aca="false">ROUND(I185*H185,2)</f>
        <v>0</v>
      </c>
      <c r="K185" s="215" t="s">
        <v>144</v>
      </c>
      <c r="L185" s="31"/>
      <c r="M185" s="220"/>
      <c r="N185" s="221" t="s">
        <v>49</v>
      </c>
      <c r="O185" s="67"/>
      <c r="P185" s="222" t="n">
        <f aca="false">O185*H185</f>
        <v>0</v>
      </c>
      <c r="Q185" s="222" t="n">
        <v>0</v>
      </c>
      <c r="R185" s="222" t="n">
        <f aca="false">Q185*H185</f>
        <v>0</v>
      </c>
      <c r="S185" s="222" t="n">
        <v>0</v>
      </c>
      <c r="T185" s="223" t="n">
        <f aca="false">S185*H185</f>
        <v>0</v>
      </c>
      <c r="AR185" s="224" t="s">
        <v>145</v>
      </c>
      <c r="AT185" s="224" t="s">
        <v>140</v>
      </c>
      <c r="AU185" s="224" t="s">
        <v>87</v>
      </c>
      <c r="AY185" s="3" t="s">
        <v>138</v>
      </c>
      <c r="BE185" s="225" t="n">
        <f aca="false">IF(N185="základní",J185,0)</f>
        <v>0</v>
      </c>
      <c r="BF185" s="225" t="n">
        <f aca="false">IF(N185="snížená",J185,0)</f>
        <v>0</v>
      </c>
      <c r="BG185" s="225" t="n">
        <f aca="false">IF(N185="zákl. přenesená",J185,0)</f>
        <v>0</v>
      </c>
      <c r="BH185" s="225" t="n">
        <f aca="false">IF(N185="sníž. přenesená",J185,0)</f>
        <v>0</v>
      </c>
      <c r="BI185" s="225" t="n">
        <f aca="false">IF(N185="nulová",J185,0)</f>
        <v>0</v>
      </c>
      <c r="BJ185" s="3" t="s">
        <v>85</v>
      </c>
      <c r="BK185" s="225" t="n">
        <f aca="false">ROUND(I185*H185,2)</f>
        <v>0</v>
      </c>
      <c r="BL185" s="3" t="s">
        <v>145</v>
      </c>
      <c r="BM185" s="224" t="s">
        <v>270</v>
      </c>
    </row>
    <row r="186" s="226" customFormat="true" ht="12.8" hidden="false" customHeight="false" outlineLevel="0" collapsed="false">
      <c r="B186" s="227"/>
      <c r="C186" s="228"/>
      <c r="D186" s="229" t="s">
        <v>147</v>
      </c>
      <c r="E186" s="228"/>
      <c r="F186" s="231" t="s">
        <v>271</v>
      </c>
      <c r="G186" s="228"/>
      <c r="H186" s="232" t="n">
        <v>0.866</v>
      </c>
      <c r="I186" s="233"/>
      <c r="J186" s="228"/>
      <c r="K186" s="228"/>
      <c r="L186" s="234"/>
      <c r="M186" s="235"/>
      <c r="N186" s="236"/>
      <c r="O186" s="236"/>
      <c r="P186" s="236"/>
      <c r="Q186" s="236"/>
      <c r="R186" s="236"/>
      <c r="S186" s="236"/>
      <c r="T186" s="237"/>
      <c r="AT186" s="238" t="s">
        <v>147</v>
      </c>
      <c r="AU186" s="238" t="s">
        <v>87</v>
      </c>
      <c r="AV186" s="226" t="s">
        <v>87</v>
      </c>
      <c r="AW186" s="226" t="s">
        <v>4</v>
      </c>
      <c r="AX186" s="226" t="s">
        <v>85</v>
      </c>
      <c r="AY186" s="238" t="s">
        <v>138</v>
      </c>
    </row>
    <row r="187" s="25" customFormat="true" ht="36" hidden="false" customHeight="true" outlineLevel="0" collapsed="false">
      <c r="B187" s="26"/>
      <c r="C187" s="213" t="s">
        <v>272</v>
      </c>
      <c r="D187" s="213" t="s">
        <v>140</v>
      </c>
      <c r="E187" s="214" t="s">
        <v>273</v>
      </c>
      <c r="F187" s="215" t="s">
        <v>274</v>
      </c>
      <c r="G187" s="216" t="s">
        <v>162</v>
      </c>
      <c r="H187" s="217" t="n">
        <v>0.866</v>
      </c>
      <c r="I187" s="218"/>
      <c r="J187" s="219" t="n">
        <f aca="false">ROUND(I187*H187,2)</f>
        <v>0</v>
      </c>
      <c r="K187" s="215" t="s">
        <v>144</v>
      </c>
      <c r="L187" s="31"/>
      <c r="M187" s="220"/>
      <c r="N187" s="221" t="s">
        <v>49</v>
      </c>
      <c r="O187" s="67"/>
      <c r="P187" s="222" t="n">
        <f aca="false">O187*H187</f>
        <v>0</v>
      </c>
      <c r="Q187" s="222" t="n">
        <v>0</v>
      </c>
      <c r="R187" s="222" t="n">
        <f aca="false">Q187*H187</f>
        <v>0</v>
      </c>
      <c r="S187" s="222" t="n">
        <v>1</v>
      </c>
      <c r="T187" s="223" t="n">
        <f aca="false">S187*H187</f>
        <v>0.866</v>
      </c>
      <c r="AR187" s="224" t="s">
        <v>145</v>
      </c>
      <c r="AT187" s="224" t="s">
        <v>140</v>
      </c>
      <c r="AU187" s="224" t="s">
        <v>87</v>
      </c>
      <c r="AY187" s="3" t="s">
        <v>138</v>
      </c>
      <c r="BE187" s="225" t="n">
        <f aca="false">IF(N187="základní",J187,0)</f>
        <v>0</v>
      </c>
      <c r="BF187" s="225" t="n">
        <f aca="false">IF(N187="snížená",J187,0)</f>
        <v>0</v>
      </c>
      <c r="BG187" s="225" t="n">
        <f aca="false">IF(N187="zákl. přenesená",J187,0)</f>
        <v>0</v>
      </c>
      <c r="BH187" s="225" t="n">
        <f aca="false">IF(N187="sníž. přenesená",J187,0)</f>
        <v>0</v>
      </c>
      <c r="BI187" s="225" t="n">
        <f aca="false">IF(N187="nulová",J187,0)</f>
        <v>0</v>
      </c>
      <c r="BJ187" s="3" t="s">
        <v>85</v>
      </c>
      <c r="BK187" s="225" t="n">
        <f aca="false">ROUND(I187*H187,2)</f>
        <v>0</v>
      </c>
      <c r="BL187" s="3" t="s">
        <v>145</v>
      </c>
      <c r="BM187" s="224" t="s">
        <v>275</v>
      </c>
    </row>
    <row r="188" s="226" customFormat="true" ht="12.8" hidden="false" customHeight="false" outlineLevel="0" collapsed="false">
      <c r="B188" s="227"/>
      <c r="C188" s="228"/>
      <c r="D188" s="229" t="s">
        <v>147</v>
      </c>
      <c r="E188" s="228"/>
      <c r="F188" s="231" t="s">
        <v>271</v>
      </c>
      <c r="G188" s="228"/>
      <c r="H188" s="232" t="n">
        <v>0.866</v>
      </c>
      <c r="I188" s="233"/>
      <c r="J188" s="228"/>
      <c r="K188" s="228"/>
      <c r="L188" s="234"/>
      <c r="M188" s="235"/>
      <c r="N188" s="236"/>
      <c r="O188" s="236"/>
      <c r="P188" s="236"/>
      <c r="Q188" s="236"/>
      <c r="R188" s="236"/>
      <c r="S188" s="236"/>
      <c r="T188" s="237"/>
      <c r="AT188" s="238" t="s">
        <v>147</v>
      </c>
      <c r="AU188" s="238" t="s">
        <v>87</v>
      </c>
      <c r="AV188" s="226" t="s">
        <v>87</v>
      </c>
      <c r="AW188" s="226" t="s">
        <v>4</v>
      </c>
      <c r="AX188" s="226" t="s">
        <v>85</v>
      </c>
      <c r="AY188" s="238" t="s">
        <v>138</v>
      </c>
    </row>
    <row r="189" s="25" customFormat="true" ht="36" hidden="false" customHeight="true" outlineLevel="0" collapsed="false">
      <c r="B189" s="26"/>
      <c r="C189" s="213" t="s">
        <v>276</v>
      </c>
      <c r="D189" s="213" t="s">
        <v>140</v>
      </c>
      <c r="E189" s="214" t="s">
        <v>277</v>
      </c>
      <c r="F189" s="215" t="s">
        <v>278</v>
      </c>
      <c r="G189" s="216" t="s">
        <v>162</v>
      </c>
      <c r="H189" s="217" t="n">
        <v>1.154</v>
      </c>
      <c r="I189" s="218"/>
      <c r="J189" s="219" t="n">
        <f aca="false">ROUND(I189*H189,2)</f>
        <v>0</v>
      </c>
      <c r="K189" s="215" t="s">
        <v>144</v>
      </c>
      <c r="L189" s="31"/>
      <c r="M189" s="220"/>
      <c r="N189" s="221" t="s">
        <v>49</v>
      </c>
      <c r="O189" s="67"/>
      <c r="P189" s="222" t="n">
        <f aca="false">O189*H189</f>
        <v>0</v>
      </c>
      <c r="Q189" s="222" t="n">
        <v>0</v>
      </c>
      <c r="R189" s="222" t="n">
        <f aca="false">Q189*H189</f>
        <v>0</v>
      </c>
      <c r="S189" s="222" t="n">
        <v>0</v>
      </c>
      <c r="T189" s="223" t="n">
        <f aca="false">S189*H189</f>
        <v>0</v>
      </c>
      <c r="AR189" s="224" t="s">
        <v>145</v>
      </c>
      <c r="AT189" s="224" t="s">
        <v>140</v>
      </c>
      <c r="AU189" s="224" t="s">
        <v>87</v>
      </c>
      <c r="AY189" s="3" t="s">
        <v>138</v>
      </c>
      <c r="BE189" s="225" t="n">
        <f aca="false">IF(N189="základní",J189,0)</f>
        <v>0</v>
      </c>
      <c r="BF189" s="225" t="n">
        <f aca="false">IF(N189="snížená",J189,0)</f>
        <v>0</v>
      </c>
      <c r="BG189" s="225" t="n">
        <f aca="false">IF(N189="zákl. přenesená",J189,0)</f>
        <v>0</v>
      </c>
      <c r="BH189" s="225" t="n">
        <f aca="false">IF(N189="sníž. přenesená",J189,0)</f>
        <v>0</v>
      </c>
      <c r="BI189" s="225" t="n">
        <f aca="false">IF(N189="nulová",J189,0)</f>
        <v>0</v>
      </c>
      <c r="BJ189" s="3" t="s">
        <v>85</v>
      </c>
      <c r="BK189" s="225" t="n">
        <f aca="false">ROUND(I189*H189,2)</f>
        <v>0</v>
      </c>
      <c r="BL189" s="3" t="s">
        <v>145</v>
      </c>
      <c r="BM189" s="224" t="s">
        <v>279</v>
      </c>
    </row>
    <row r="190" s="226" customFormat="true" ht="12.8" hidden="false" customHeight="false" outlineLevel="0" collapsed="false">
      <c r="B190" s="227"/>
      <c r="C190" s="228"/>
      <c r="D190" s="229" t="s">
        <v>147</v>
      </c>
      <c r="E190" s="228"/>
      <c r="F190" s="231" t="s">
        <v>280</v>
      </c>
      <c r="G190" s="228"/>
      <c r="H190" s="232" t="n">
        <v>1.154</v>
      </c>
      <c r="I190" s="233"/>
      <c r="J190" s="228"/>
      <c r="K190" s="228"/>
      <c r="L190" s="234"/>
      <c r="M190" s="235"/>
      <c r="N190" s="236"/>
      <c r="O190" s="236"/>
      <c r="P190" s="236"/>
      <c r="Q190" s="236"/>
      <c r="R190" s="236"/>
      <c r="S190" s="236"/>
      <c r="T190" s="237"/>
      <c r="AT190" s="238" t="s">
        <v>147</v>
      </c>
      <c r="AU190" s="238" t="s">
        <v>87</v>
      </c>
      <c r="AV190" s="226" t="s">
        <v>87</v>
      </c>
      <c r="AW190" s="226" t="s">
        <v>4</v>
      </c>
      <c r="AX190" s="226" t="s">
        <v>85</v>
      </c>
      <c r="AY190" s="238" t="s">
        <v>138</v>
      </c>
    </row>
    <row r="191" s="196" customFormat="true" ht="22.8" hidden="false" customHeight="true" outlineLevel="0" collapsed="false">
      <c r="B191" s="197"/>
      <c r="C191" s="198"/>
      <c r="D191" s="199" t="s">
        <v>77</v>
      </c>
      <c r="E191" s="211" t="s">
        <v>281</v>
      </c>
      <c r="F191" s="211" t="s">
        <v>282</v>
      </c>
      <c r="G191" s="198"/>
      <c r="H191" s="198"/>
      <c r="I191" s="201"/>
      <c r="J191" s="212" t="n">
        <f aca="false">BK191</f>
        <v>0</v>
      </c>
      <c r="K191" s="198"/>
      <c r="L191" s="203"/>
      <c r="M191" s="204"/>
      <c r="N191" s="205"/>
      <c r="O191" s="205"/>
      <c r="P191" s="206" t="n">
        <f aca="false">SUM(P192:P193)</f>
        <v>0</v>
      </c>
      <c r="Q191" s="205"/>
      <c r="R191" s="206" t="n">
        <f aca="false">SUM(R192:R193)</f>
        <v>0</v>
      </c>
      <c r="S191" s="205"/>
      <c r="T191" s="207" t="n">
        <f aca="false">SUM(T192:T193)</f>
        <v>0</v>
      </c>
      <c r="AR191" s="208" t="s">
        <v>85</v>
      </c>
      <c r="AT191" s="209" t="s">
        <v>77</v>
      </c>
      <c r="AU191" s="209" t="s">
        <v>85</v>
      </c>
      <c r="AY191" s="208" t="s">
        <v>138</v>
      </c>
      <c r="BK191" s="210" t="n">
        <f aca="false">SUM(BK192:BK193)</f>
        <v>0</v>
      </c>
    </row>
    <row r="192" s="25" customFormat="true" ht="48" hidden="false" customHeight="true" outlineLevel="0" collapsed="false">
      <c r="B192" s="26"/>
      <c r="C192" s="213" t="s">
        <v>283</v>
      </c>
      <c r="D192" s="213" t="s">
        <v>140</v>
      </c>
      <c r="E192" s="214" t="s">
        <v>284</v>
      </c>
      <c r="F192" s="215" t="s">
        <v>285</v>
      </c>
      <c r="G192" s="216" t="s">
        <v>162</v>
      </c>
      <c r="H192" s="217" t="n">
        <v>2.529</v>
      </c>
      <c r="I192" s="218"/>
      <c r="J192" s="219" t="n">
        <f aca="false">ROUND(I192*H192,2)</f>
        <v>0</v>
      </c>
      <c r="K192" s="215" t="s">
        <v>144</v>
      </c>
      <c r="L192" s="31"/>
      <c r="M192" s="220"/>
      <c r="N192" s="221" t="s">
        <v>49</v>
      </c>
      <c r="O192" s="67"/>
      <c r="P192" s="222" t="n">
        <f aca="false">O192*H192</f>
        <v>0</v>
      </c>
      <c r="Q192" s="222" t="n">
        <v>0</v>
      </c>
      <c r="R192" s="222" t="n">
        <f aca="false">Q192*H192</f>
        <v>0</v>
      </c>
      <c r="S192" s="222" t="n">
        <v>0</v>
      </c>
      <c r="T192" s="223" t="n">
        <f aca="false">S192*H192</f>
        <v>0</v>
      </c>
      <c r="AR192" s="224" t="s">
        <v>145</v>
      </c>
      <c r="AT192" s="224" t="s">
        <v>140</v>
      </c>
      <c r="AU192" s="224" t="s">
        <v>87</v>
      </c>
      <c r="AY192" s="3" t="s">
        <v>138</v>
      </c>
      <c r="BE192" s="225" t="n">
        <f aca="false">IF(N192="základní",J192,0)</f>
        <v>0</v>
      </c>
      <c r="BF192" s="225" t="n">
        <f aca="false">IF(N192="snížená",J192,0)</f>
        <v>0</v>
      </c>
      <c r="BG192" s="225" t="n">
        <f aca="false">IF(N192="zákl. přenesená",J192,0)</f>
        <v>0</v>
      </c>
      <c r="BH192" s="225" t="n">
        <f aca="false">IF(N192="sníž. přenesená",J192,0)</f>
        <v>0</v>
      </c>
      <c r="BI192" s="225" t="n">
        <f aca="false">IF(N192="nulová",J192,0)</f>
        <v>0</v>
      </c>
      <c r="BJ192" s="3" t="s">
        <v>85</v>
      </c>
      <c r="BK192" s="225" t="n">
        <f aca="false">ROUND(I192*H192,2)</f>
        <v>0</v>
      </c>
      <c r="BL192" s="3" t="s">
        <v>145</v>
      </c>
      <c r="BM192" s="224" t="s">
        <v>286</v>
      </c>
    </row>
    <row r="193" customFormat="false" ht="12.8" hidden="false" customHeight="false" outlineLevel="0" collapsed="false">
      <c r="A193" s="25"/>
      <c r="B193" s="26"/>
      <c r="C193" s="27"/>
      <c r="D193" s="229" t="s">
        <v>200</v>
      </c>
      <c r="E193" s="27"/>
      <c r="F193" s="261" t="s">
        <v>287</v>
      </c>
      <c r="G193" s="27"/>
      <c r="H193" s="27"/>
      <c r="I193" s="130"/>
      <c r="J193" s="27"/>
      <c r="K193" s="27"/>
      <c r="L193" s="31"/>
      <c r="M193" s="262"/>
      <c r="N193" s="67"/>
      <c r="O193" s="67"/>
      <c r="P193" s="67"/>
      <c r="Q193" s="67"/>
      <c r="R193" s="67"/>
      <c r="S193" s="67"/>
      <c r="T193" s="68"/>
      <c r="AT193" s="3" t="s">
        <v>200</v>
      </c>
      <c r="AU193" s="3" t="s">
        <v>87</v>
      </c>
    </row>
    <row r="194" s="196" customFormat="true" ht="25.9" hidden="false" customHeight="true" outlineLevel="0" collapsed="false">
      <c r="B194" s="197"/>
      <c r="C194" s="198"/>
      <c r="D194" s="199" t="s">
        <v>77</v>
      </c>
      <c r="E194" s="200" t="s">
        <v>288</v>
      </c>
      <c r="F194" s="200" t="s">
        <v>289</v>
      </c>
      <c r="G194" s="198"/>
      <c r="H194" s="198"/>
      <c r="I194" s="201"/>
      <c r="J194" s="202" t="n">
        <f aca="false">BK194</f>
        <v>0</v>
      </c>
      <c r="K194" s="198"/>
      <c r="L194" s="203"/>
      <c r="M194" s="204"/>
      <c r="N194" s="205"/>
      <c r="O194" s="205"/>
      <c r="P194" s="206" t="n">
        <f aca="false">P195+P209+P234+P291+P332+P462+P477</f>
        <v>0</v>
      </c>
      <c r="Q194" s="205"/>
      <c r="R194" s="206" t="n">
        <f aca="false">R195+R209+R234+R291+R332+R462+R477</f>
        <v>0.7477636</v>
      </c>
      <c r="S194" s="205"/>
      <c r="T194" s="207" t="n">
        <f aca="false">T195+T209+T234+T291+T332+T462+T477</f>
        <v>0.03922</v>
      </c>
      <c r="AR194" s="208" t="s">
        <v>87</v>
      </c>
      <c r="AT194" s="209" t="s">
        <v>77</v>
      </c>
      <c r="AU194" s="209" t="s">
        <v>78</v>
      </c>
      <c r="AY194" s="208" t="s">
        <v>138</v>
      </c>
      <c r="BK194" s="210" t="n">
        <f aca="false">BK195+BK209+BK234+BK291+BK332+BK462+BK477</f>
        <v>0</v>
      </c>
    </row>
    <row r="195" customFormat="false" ht="22.8" hidden="false" customHeight="true" outlineLevel="0" collapsed="false">
      <c r="A195" s="196"/>
      <c r="B195" s="197"/>
      <c r="C195" s="198"/>
      <c r="D195" s="199" t="s">
        <v>77</v>
      </c>
      <c r="E195" s="211" t="s">
        <v>290</v>
      </c>
      <c r="F195" s="211" t="s">
        <v>291</v>
      </c>
      <c r="G195" s="198"/>
      <c r="H195" s="198"/>
      <c r="I195" s="201"/>
      <c r="J195" s="212" t="n">
        <f aca="false">BK195</f>
        <v>0</v>
      </c>
      <c r="K195" s="198"/>
      <c r="L195" s="203"/>
      <c r="M195" s="204"/>
      <c r="N195" s="205"/>
      <c r="O195" s="205"/>
      <c r="P195" s="206" t="n">
        <f aca="false">SUM(P196:P208)</f>
        <v>0</v>
      </c>
      <c r="Q195" s="205"/>
      <c r="R195" s="206" t="n">
        <f aca="false">SUM(R196:R208)</f>
        <v>0.0116232</v>
      </c>
      <c r="S195" s="205"/>
      <c r="T195" s="207" t="n">
        <f aca="false">SUM(T196:T208)</f>
        <v>0</v>
      </c>
      <c r="AR195" s="208" t="s">
        <v>87</v>
      </c>
      <c r="AT195" s="209" t="s">
        <v>77</v>
      </c>
      <c r="AU195" s="209" t="s">
        <v>85</v>
      </c>
      <c r="AY195" s="208" t="s">
        <v>138</v>
      </c>
      <c r="BK195" s="210" t="n">
        <f aca="false">SUM(BK196:BK208)</f>
        <v>0</v>
      </c>
    </row>
    <row r="196" s="25" customFormat="true" ht="24" hidden="false" customHeight="true" outlineLevel="0" collapsed="false">
      <c r="B196" s="26"/>
      <c r="C196" s="213" t="s">
        <v>292</v>
      </c>
      <c r="D196" s="213" t="s">
        <v>140</v>
      </c>
      <c r="E196" s="214" t="s">
        <v>293</v>
      </c>
      <c r="F196" s="215" t="s">
        <v>294</v>
      </c>
      <c r="G196" s="216" t="s">
        <v>189</v>
      </c>
      <c r="H196" s="217" t="n">
        <v>2.4</v>
      </c>
      <c r="I196" s="218"/>
      <c r="J196" s="219" t="n">
        <f aca="false">ROUND(I196*H196,2)</f>
        <v>0</v>
      </c>
      <c r="K196" s="215" t="s">
        <v>144</v>
      </c>
      <c r="L196" s="31"/>
      <c r="M196" s="220"/>
      <c r="N196" s="221" t="s">
        <v>49</v>
      </c>
      <c r="O196" s="67"/>
      <c r="P196" s="222" t="n">
        <f aca="false">O196*H196</f>
        <v>0</v>
      </c>
      <c r="Q196" s="222" t="n">
        <v>0.0004</v>
      </c>
      <c r="R196" s="222" t="n">
        <f aca="false">Q196*H196</f>
        <v>0.00096</v>
      </c>
      <c r="S196" s="222" t="n">
        <v>0</v>
      </c>
      <c r="T196" s="223" t="n">
        <f aca="false">S196*H196</f>
        <v>0</v>
      </c>
      <c r="AR196" s="224" t="s">
        <v>234</v>
      </c>
      <c r="AT196" s="224" t="s">
        <v>140</v>
      </c>
      <c r="AU196" s="224" t="s">
        <v>87</v>
      </c>
      <c r="AY196" s="3" t="s">
        <v>138</v>
      </c>
      <c r="BE196" s="225" t="n">
        <f aca="false">IF(N196="základní",J196,0)</f>
        <v>0</v>
      </c>
      <c r="BF196" s="225" t="n">
        <f aca="false">IF(N196="snížená",J196,0)</f>
        <v>0</v>
      </c>
      <c r="BG196" s="225" t="n">
        <f aca="false">IF(N196="zákl. přenesená",J196,0)</f>
        <v>0</v>
      </c>
      <c r="BH196" s="225" t="n">
        <f aca="false">IF(N196="sníž. přenesená",J196,0)</f>
        <v>0</v>
      </c>
      <c r="BI196" s="225" t="n">
        <f aca="false">IF(N196="nulová",J196,0)</f>
        <v>0</v>
      </c>
      <c r="BJ196" s="3" t="s">
        <v>85</v>
      </c>
      <c r="BK196" s="225" t="n">
        <f aca="false">ROUND(I196*H196,2)</f>
        <v>0</v>
      </c>
      <c r="BL196" s="3" t="s">
        <v>234</v>
      </c>
      <c r="BM196" s="224" t="s">
        <v>295</v>
      </c>
    </row>
    <row r="197" customFormat="false" ht="12.8" hidden="false" customHeight="false" outlineLevel="0" collapsed="false">
      <c r="A197" s="25"/>
      <c r="B197" s="26"/>
      <c r="C197" s="27"/>
      <c r="D197" s="229" t="s">
        <v>200</v>
      </c>
      <c r="E197" s="27"/>
      <c r="F197" s="261" t="s">
        <v>296</v>
      </c>
      <c r="G197" s="27"/>
      <c r="H197" s="27"/>
      <c r="I197" s="130"/>
      <c r="J197" s="27"/>
      <c r="K197" s="27"/>
      <c r="L197" s="31"/>
      <c r="M197" s="262"/>
      <c r="N197" s="67"/>
      <c r="O197" s="67"/>
      <c r="P197" s="67"/>
      <c r="Q197" s="67"/>
      <c r="R197" s="67"/>
      <c r="S197" s="67"/>
      <c r="T197" s="68"/>
      <c r="AT197" s="3" t="s">
        <v>200</v>
      </c>
      <c r="AU197" s="3" t="s">
        <v>87</v>
      </c>
    </row>
    <row r="198" s="226" customFormat="true" ht="12.8" hidden="false" customHeight="false" outlineLevel="0" collapsed="false">
      <c r="B198" s="227"/>
      <c r="C198" s="228"/>
      <c r="D198" s="229" t="s">
        <v>147</v>
      </c>
      <c r="E198" s="230"/>
      <c r="F198" s="231" t="s">
        <v>297</v>
      </c>
      <c r="G198" s="228"/>
      <c r="H198" s="232" t="n">
        <v>2.4</v>
      </c>
      <c r="I198" s="233"/>
      <c r="J198" s="228"/>
      <c r="K198" s="228"/>
      <c r="L198" s="234"/>
      <c r="M198" s="235"/>
      <c r="N198" s="236"/>
      <c r="O198" s="236"/>
      <c r="P198" s="236"/>
      <c r="Q198" s="236"/>
      <c r="R198" s="236"/>
      <c r="S198" s="236"/>
      <c r="T198" s="237"/>
      <c r="AT198" s="238" t="s">
        <v>147</v>
      </c>
      <c r="AU198" s="238" t="s">
        <v>87</v>
      </c>
      <c r="AV198" s="226" t="s">
        <v>87</v>
      </c>
      <c r="AW198" s="226" t="s">
        <v>40</v>
      </c>
      <c r="AX198" s="226" t="s">
        <v>78</v>
      </c>
      <c r="AY198" s="238" t="s">
        <v>138</v>
      </c>
    </row>
    <row r="199" s="239" customFormat="true" ht="12.8" hidden="false" customHeight="false" outlineLevel="0" collapsed="false">
      <c r="B199" s="240"/>
      <c r="C199" s="241"/>
      <c r="D199" s="229" t="s">
        <v>147</v>
      </c>
      <c r="E199" s="242"/>
      <c r="F199" s="243" t="s">
        <v>149</v>
      </c>
      <c r="G199" s="241"/>
      <c r="H199" s="244" t="n">
        <v>2.4</v>
      </c>
      <c r="I199" s="245"/>
      <c r="J199" s="241"/>
      <c r="K199" s="241"/>
      <c r="L199" s="246"/>
      <c r="M199" s="247"/>
      <c r="N199" s="248"/>
      <c r="O199" s="248"/>
      <c r="P199" s="248"/>
      <c r="Q199" s="248"/>
      <c r="R199" s="248"/>
      <c r="S199" s="248"/>
      <c r="T199" s="249"/>
      <c r="AT199" s="250" t="s">
        <v>147</v>
      </c>
      <c r="AU199" s="250" t="s">
        <v>87</v>
      </c>
      <c r="AV199" s="239" t="s">
        <v>145</v>
      </c>
      <c r="AW199" s="239" t="s">
        <v>40</v>
      </c>
      <c r="AX199" s="239" t="s">
        <v>85</v>
      </c>
      <c r="AY199" s="250" t="s">
        <v>138</v>
      </c>
    </row>
    <row r="200" s="25" customFormat="true" ht="16.5" hidden="false" customHeight="true" outlineLevel="0" collapsed="false">
      <c r="B200" s="26"/>
      <c r="C200" s="251" t="s">
        <v>298</v>
      </c>
      <c r="D200" s="251" t="s">
        <v>159</v>
      </c>
      <c r="E200" s="252" t="s">
        <v>299</v>
      </c>
      <c r="F200" s="253" t="s">
        <v>300</v>
      </c>
      <c r="G200" s="254" t="s">
        <v>189</v>
      </c>
      <c r="H200" s="255" t="n">
        <v>2.64</v>
      </c>
      <c r="I200" s="256"/>
      <c r="J200" s="257" t="n">
        <f aca="false">ROUND(I200*H200,2)</f>
        <v>0</v>
      </c>
      <c r="K200" s="253" t="s">
        <v>144</v>
      </c>
      <c r="L200" s="258"/>
      <c r="M200" s="259"/>
      <c r="N200" s="260" t="s">
        <v>49</v>
      </c>
      <c r="O200" s="67"/>
      <c r="P200" s="222" t="n">
        <f aca="false">O200*H200</f>
        <v>0</v>
      </c>
      <c r="Q200" s="222" t="n">
        <v>0.00388</v>
      </c>
      <c r="R200" s="222" t="n">
        <f aca="false">Q200*H200</f>
        <v>0.0102432</v>
      </c>
      <c r="S200" s="222" t="n">
        <v>0</v>
      </c>
      <c r="T200" s="223" t="n">
        <f aca="false">S200*H200</f>
        <v>0</v>
      </c>
      <c r="AR200" s="224" t="s">
        <v>301</v>
      </c>
      <c r="AT200" s="224" t="s">
        <v>159</v>
      </c>
      <c r="AU200" s="224" t="s">
        <v>87</v>
      </c>
      <c r="AY200" s="3" t="s">
        <v>138</v>
      </c>
      <c r="BE200" s="225" t="n">
        <f aca="false">IF(N200="základní",J200,0)</f>
        <v>0</v>
      </c>
      <c r="BF200" s="225" t="n">
        <f aca="false">IF(N200="snížená",J200,0)</f>
        <v>0</v>
      </c>
      <c r="BG200" s="225" t="n">
        <f aca="false">IF(N200="zákl. přenesená",J200,0)</f>
        <v>0</v>
      </c>
      <c r="BH200" s="225" t="n">
        <f aca="false">IF(N200="sníž. přenesená",J200,0)</f>
        <v>0</v>
      </c>
      <c r="BI200" s="225" t="n">
        <f aca="false">IF(N200="nulová",J200,0)</f>
        <v>0</v>
      </c>
      <c r="BJ200" s="3" t="s">
        <v>85</v>
      </c>
      <c r="BK200" s="225" t="n">
        <f aca="false">ROUND(I200*H200,2)</f>
        <v>0</v>
      </c>
      <c r="BL200" s="3" t="s">
        <v>234</v>
      </c>
      <c r="BM200" s="224" t="s">
        <v>302</v>
      </c>
    </row>
    <row r="201" s="226" customFormat="true" ht="12.8" hidden="false" customHeight="false" outlineLevel="0" collapsed="false">
      <c r="B201" s="227"/>
      <c r="C201" s="228"/>
      <c r="D201" s="229" t="s">
        <v>147</v>
      </c>
      <c r="E201" s="230"/>
      <c r="F201" s="231" t="s">
        <v>303</v>
      </c>
      <c r="G201" s="228"/>
      <c r="H201" s="232" t="n">
        <v>2.64</v>
      </c>
      <c r="I201" s="233"/>
      <c r="J201" s="228"/>
      <c r="K201" s="228"/>
      <c r="L201" s="234"/>
      <c r="M201" s="235"/>
      <c r="N201" s="236"/>
      <c r="O201" s="236"/>
      <c r="P201" s="236"/>
      <c r="Q201" s="236"/>
      <c r="R201" s="236"/>
      <c r="S201" s="236"/>
      <c r="T201" s="237"/>
      <c r="AT201" s="238" t="s">
        <v>147</v>
      </c>
      <c r="AU201" s="238" t="s">
        <v>87</v>
      </c>
      <c r="AV201" s="226" t="s">
        <v>87</v>
      </c>
      <c r="AW201" s="226" t="s">
        <v>40</v>
      </c>
      <c r="AX201" s="226" t="s">
        <v>78</v>
      </c>
      <c r="AY201" s="238" t="s">
        <v>138</v>
      </c>
    </row>
    <row r="202" s="239" customFormat="true" ht="12.8" hidden="false" customHeight="false" outlineLevel="0" collapsed="false">
      <c r="B202" s="240"/>
      <c r="C202" s="241"/>
      <c r="D202" s="229" t="s">
        <v>147</v>
      </c>
      <c r="E202" s="242"/>
      <c r="F202" s="243" t="s">
        <v>149</v>
      </c>
      <c r="G202" s="241"/>
      <c r="H202" s="244" t="n">
        <v>2.64</v>
      </c>
      <c r="I202" s="245"/>
      <c r="J202" s="241"/>
      <c r="K202" s="241"/>
      <c r="L202" s="246"/>
      <c r="M202" s="247"/>
      <c r="N202" s="248"/>
      <c r="O202" s="248"/>
      <c r="P202" s="248"/>
      <c r="Q202" s="248"/>
      <c r="R202" s="248"/>
      <c r="S202" s="248"/>
      <c r="T202" s="249"/>
      <c r="AT202" s="250" t="s">
        <v>147</v>
      </c>
      <c r="AU202" s="250" t="s">
        <v>87</v>
      </c>
      <c r="AV202" s="239" t="s">
        <v>145</v>
      </c>
      <c r="AW202" s="239" t="s">
        <v>40</v>
      </c>
      <c r="AX202" s="239" t="s">
        <v>85</v>
      </c>
      <c r="AY202" s="250" t="s">
        <v>138</v>
      </c>
    </row>
    <row r="203" s="25" customFormat="true" ht="24" hidden="false" customHeight="true" outlineLevel="0" collapsed="false">
      <c r="B203" s="26"/>
      <c r="C203" s="213" t="s">
        <v>304</v>
      </c>
      <c r="D203" s="213" t="s">
        <v>140</v>
      </c>
      <c r="E203" s="214" t="s">
        <v>305</v>
      </c>
      <c r="F203" s="215" t="s">
        <v>306</v>
      </c>
      <c r="G203" s="216" t="s">
        <v>307</v>
      </c>
      <c r="H203" s="217" t="n">
        <v>2</v>
      </c>
      <c r="I203" s="218"/>
      <c r="J203" s="219" t="n">
        <f aca="false">ROUND(I203*H203,2)</f>
        <v>0</v>
      </c>
      <c r="K203" s="215"/>
      <c r="L203" s="31"/>
      <c r="M203" s="220"/>
      <c r="N203" s="221" t="s">
        <v>49</v>
      </c>
      <c r="O203" s="67"/>
      <c r="P203" s="222" t="n">
        <f aca="false">O203*H203</f>
        <v>0</v>
      </c>
      <c r="Q203" s="222" t="n">
        <v>0.00021</v>
      </c>
      <c r="R203" s="222" t="n">
        <f aca="false">Q203*H203</f>
        <v>0.00042</v>
      </c>
      <c r="S203" s="222" t="n">
        <v>0</v>
      </c>
      <c r="T203" s="223" t="n">
        <f aca="false">S203*H203</f>
        <v>0</v>
      </c>
      <c r="AR203" s="224" t="s">
        <v>234</v>
      </c>
      <c r="AT203" s="224" t="s">
        <v>140</v>
      </c>
      <c r="AU203" s="224" t="s">
        <v>87</v>
      </c>
      <c r="AY203" s="3" t="s">
        <v>138</v>
      </c>
      <c r="BE203" s="225" t="n">
        <f aca="false">IF(N203="základní",J203,0)</f>
        <v>0</v>
      </c>
      <c r="BF203" s="225" t="n">
        <f aca="false">IF(N203="snížená",J203,0)</f>
        <v>0</v>
      </c>
      <c r="BG203" s="225" t="n">
        <f aca="false">IF(N203="zákl. přenesená",J203,0)</f>
        <v>0</v>
      </c>
      <c r="BH203" s="225" t="n">
        <f aca="false">IF(N203="sníž. přenesená",J203,0)</f>
        <v>0</v>
      </c>
      <c r="BI203" s="225" t="n">
        <f aca="false">IF(N203="nulová",J203,0)</f>
        <v>0</v>
      </c>
      <c r="BJ203" s="3" t="s">
        <v>85</v>
      </c>
      <c r="BK203" s="225" t="n">
        <f aca="false">ROUND(I203*H203,2)</f>
        <v>0</v>
      </c>
      <c r="BL203" s="3" t="s">
        <v>234</v>
      </c>
      <c r="BM203" s="224" t="s">
        <v>308</v>
      </c>
    </row>
    <row r="204" s="226" customFormat="true" ht="12.8" hidden="false" customHeight="false" outlineLevel="0" collapsed="false">
      <c r="B204" s="227"/>
      <c r="C204" s="228"/>
      <c r="D204" s="229" t="s">
        <v>147</v>
      </c>
      <c r="E204" s="230"/>
      <c r="F204" s="231" t="s">
        <v>309</v>
      </c>
      <c r="G204" s="228"/>
      <c r="H204" s="232" t="n">
        <v>2</v>
      </c>
      <c r="I204" s="233"/>
      <c r="J204" s="228"/>
      <c r="K204" s="228"/>
      <c r="L204" s="234"/>
      <c r="M204" s="235"/>
      <c r="N204" s="236"/>
      <c r="O204" s="236"/>
      <c r="P204" s="236"/>
      <c r="Q204" s="236"/>
      <c r="R204" s="236"/>
      <c r="S204" s="236"/>
      <c r="T204" s="237"/>
      <c r="AT204" s="238" t="s">
        <v>147</v>
      </c>
      <c r="AU204" s="238" t="s">
        <v>87</v>
      </c>
      <c r="AV204" s="226" t="s">
        <v>87</v>
      </c>
      <c r="AW204" s="226" t="s">
        <v>40</v>
      </c>
      <c r="AX204" s="226" t="s">
        <v>78</v>
      </c>
      <c r="AY204" s="238" t="s">
        <v>138</v>
      </c>
    </row>
    <row r="205" s="239" customFormat="true" ht="12.8" hidden="false" customHeight="false" outlineLevel="0" collapsed="false">
      <c r="B205" s="240"/>
      <c r="C205" s="241"/>
      <c r="D205" s="229" t="s">
        <v>147</v>
      </c>
      <c r="E205" s="242"/>
      <c r="F205" s="243" t="s">
        <v>149</v>
      </c>
      <c r="G205" s="241"/>
      <c r="H205" s="244" t="n">
        <v>2</v>
      </c>
      <c r="I205" s="245"/>
      <c r="J205" s="241"/>
      <c r="K205" s="241"/>
      <c r="L205" s="246"/>
      <c r="M205" s="247"/>
      <c r="N205" s="248"/>
      <c r="O205" s="248"/>
      <c r="P205" s="248"/>
      <c r="Q205" s="248"/>
      <c r="R205" s="248"/>
      <c r="S205" s="248"/>
      <c r="T205" s="249"/>
      <c r="AT205" s="250" t="s">
        <v>147</v>
      </c>
      <c r="AU205" s="250" t="s">
        <v>87</v>
      </c>
      <c r="AV205" s="239" t="s">
        <v>145</v>
      </c>
      <c r="AW205" s="239" t="s">
        <v>40</v>
      </c>
      <c r="AX205" s="239" t="s">
        <v>85</v>
      </c>
      <c r="AY205" s="250" t="s">
        <v>138</v>
      </c>
    </row>
    <row r="206" s="25" customFormat="true" ht="16.5" hidden="false" customHeight="true" outlineLevel="0" collapsed="false">
      <c r="B206" s="26"/>
      <c r="C206" s="251" t="s">
        <v>310</v>
      </c>
      <c r="D206" s="251" t="s">
        <v>159</v>
      </c>
      <c r="E206" s="252" t="s">
        <v>311</v>
      </c>
      <c r="F206" s="253" t="s">
        <v>312</v>
      </c>
      <c r="G206" s="254" t="s">
        <v>307</v>
      </c>
      <c r="H206" s="255" t="n">
        <v>2</v>
      </c>
      <c r="I206" s="256"/>
      <c r="J206" s="257" t="n">
        <f aca="false">ROUND(I206*H206,2)</f>
        <v>0</v>
      </c>
      <c r="K206" s="253"/>
      <c r="L206" s="258"/>
      <c r="M206" s="259"/>
      <c r="N206" s="260" t="s">
        <v>49</v>
      </c>
      <c r="O206" s="67"/>
      <c r="P206" s="222" t="n">
        <f aca="false">O206*H206</f>
        <v>0</v>
      </c>
      <c r="Q206" s="222" t="n">
        <v>0</v>
      </c>
      <c r="R206" s="222" t="n">
        <f aca="false">Q206*H206</f>
        <v>0</v>
      </c>
      <c r="S206" s="222" t="n">
        <v>0</v>
      </c>
      <c r="T206" s="223" t="n">
        <f aca="false">S206*H206</f>
        <v>0</v>
      </c>
      <c r="AR206" s="224" t="s">
        <v>301</v>
      </c>
      <c r="AT206" s="224" t="s">
        <v>159</v>
      </c>
      <c r="AU206" s="224" t="s">
        <v>87</v>
      </c>
      <c r="AY206" s="3" t="s">
        <v>138</v>
      </c>
      <c r="BE206" s="225" t="n">
        <f aca="false">IF(N206="základní",J206,0)</f>
        <v>0</v>
      </c>
      <c r="BF206" s="225" t="n">
        <f aca="false">IF(N206="snížená",J206,0)</f>
        <v>0</v>
      </c>
      <c r="BG206" s="225" t="n">
        <f aca="false">IF(N206="zákl. přenesená",J206,0)</f>
        <v>0</v>
      </c>
      <c r="BH206" s="225" t="n">
        <f aca="false">IF(N206="sníž. přenesená",J206,0)</f>
        <v>0</v>
      </c>
      <c r="BI206" s="225" t="n">
        <f aca="false">IF(N206="nulová",J206,0)</f>
        <v>0</v>
      </c>
      <c r="BJ206" s="3" t="s">
        <v>85</v>
      </c>
      <c r="BK206" s="225" t="n">
        <f aca="false">ROUND(I206*H206,2)</f>
        <v>0</v>
      </c>
      <c r="BL206" s="3" t="s">
        <v>234</v>
      </c>
      <c r="BM206" s="224" t="s">
        <v>313</v>
      </c>
    </row>
    <row r="207" s="226" customFormat="true" ht="12.8" hidden="false" customHeight="false" outlineLevel="0" collapsed="false">
      <c r="B207" s="227"/>
      <c r="C207" s="228"/>
      <c r="D207" s="229" t="s">
        <v>147</v>
      </c>
      <c r="E207" s="230"/>
      <c r="F207" s="231" t="s">
        <v>309</v>
      </c>
      <c r="G207" s="228"/>
      <c r="H207" s="232" t="n">
        <v>2</v>
      </c>
      <c r="I207" s="233"/>
      <c r="J207" s="228"/>
      <c r="K207" s="228"/>
      <c r="L207" s="234"/>
      <c r="M207" s="235"/>
      <c r="N207" s="236"/>
      <c r="O207" s="236"/>
      <c r="P207" s="236"/>
      <c r="Q207" s="236"/>
      <c r="R207" s="236"/>
      <c r="S207" s="236"/>
      <c r="T207" s="237"/>
      <c r="AT207" s="238" t="s">
        <v>147</v>
      </c>
      <c r="AU207" s="238" t="s">
        <v>87</v>
      </c>
      <c r="AV207" s="226" t="s">
        <v>87</v>
      </c>
      <c r="AW207" s="226" t="s">
        <v>40</v>
      </c>
      <c r="AX207" s="226" t="s">
        <v>78</v>
      </c>
      <c r="AY207" s="238" t="s">
        <v>138</v>
      </c>
    </row>
    <row r="208" s="239" customFormat="true" ht="12.8" hidden="false" customHeight="false" outlineLevel="0" collapsed="false">
      <c r="B208" s="240"/>
      <c r="C208" s="241"/>
      <c r="D208" s="229" t="s">
        <v>147</v>
      </c>
      <c r="E208" s="242"/>
      <c r="F208" s="243" t="s">
        <v>149</v>
      </c>
      <c r="G208" s="241"/>
      <c r="H208" s="244" t="n">
        <v>2</v>
      </c>
      <c r="I208" s="245"/>
      <c r="J208" s="241"/>
      <c r="K208" s="241"/>
      <c r="L208" s="246"/>
      <c r="M208" s="247"/>
      <c r="N208" s="248"/>
      <c r="O208" s="248"/>
      <c r="P208" s="248"/>
      <c r="Q208" s="248"/>
      <c r="R208" s="248"/>
      <c r="S208" s="248"/>
      <c r="T208" s="249"/>
      <c r="AT208" s="250" t="s">
        <v>147</v>
      </c>
      <c r="AU208" s="250" t="s">
        <v>87</v>
      </c>
      <c r="AV208" s="239" t="s">
        <v>145</v>
      </c>
      <c r="AW208" s="239" t="s">
        <v>40</v>
      </c>
      <c r="AX208" s="239" t="s">
        <v>85</v>
      </c>
      <c r="AY208" s="250" t="s">
        <v>138</v>
      </c>
    </row>
    <row r="209" s="196" customFormat="true" ht="22.8" hidden="false" customHeight="true" outlineLevel="0" collapsed="false">
      <c r="B209" s="197"/>
      <c r="C209" s="198"/>
      <c r="D209" s="199" t="s">
        <v>77</v>
      </c>
      <c r="E209" s="211" t="s">
        <v>314</v>
      </c>
      <c r="F209" s="211" t="s">
        <v>315</v>
      </c>
      <c r="G209" s="198"/>
      <c r="H209" s="198"/>
      <c r="I209" s="201"/>
      <c r="J209" s="212" t="n">
        <f aca="false">BK209</f>
        <v>0</v>
      </c>
      <c r="K209" s="198"/>
      <c r="L209" s="203"/>
      <c r="M209" s="204"/>
      <c r="N209" s="205"/>
      <c r="O209" s="205"/>
      <c r="P209" s="206" t="n">
        <f aca="false">SUM(P210:P233)</f>
        <v>0</v>
      </c>
      <c r="Q209" s="205"/>
      <c r="R209" s="206" t="n">
        <f aca="false">SUM(R210:R233)</f>
        <v>0.0723359</v>
      </c>
      <c r="S209" s="205"/>
      <c r="T209" s="207" t="n">
        <f aca="false">SUM(T210:T233)</f>
        <v>0</v>
      </c>
      <c r="AR209" s="208" t="s">
        <v>87</v>
      </c>
      <c r="AT209" s="209" t="s">
        <v>77</v>
      </c>
      <c r="AU209" s="209" t="s">
        <v>85</v>
      </c>
      <c r="AY209" s="208" t="s">
        <v>138</v>
      </c>
      <c r="BK209" s="210" t="n">
        <f aca="false">SUM(BK210:BK233)</f>
        <v>0</v>
      </c>
    </row>
    <row r="210" s="25" customFormat="true" ht="60" hidden="false" customHeight="true" outlineLevel="0" collapsed="false">
      <c r="B210" s="26"/>
      <c r="C210" s="213" t="s">
        <v>316</v>
      </c>
      <c r="D210" s="213" t="s">
        <v>140</v>
      </c>
      <c r="E210" s="214" t="s">
        <v>317</v>
      </c>
      <c r="F210" s="215" t="s">
        <v>318</v>
      </c>
      <c r="G210" s="216" t="s">
        <v>220</v>
      </c>
      <c r="H210" s="217" t="n">
        <v>143.7</v>
      </c>
      <c r="I210" s="218"/>
      <c r="J210" s="219" t="n">
        <f aca="false">ROUND(I210*H210,2)</f>
        <v>0</v>
      </c>
      <c r="K210" s="215" t="s">
        <v>144</v>
      </c>
      <c r="L210" s="31"/>
      <c r="M210" s="220"/>
      <c r="N210" s="221" t="s">
        <v>49</v>
      </c>
      <c r="O210" s="67"/>
      <c r="P210" s="222" t="n">
        <f aca="false">O210*H210</f>
        <v>0</v>
      </c>
      <c r="Q210" s="222" t="n">
        <v>0.00019</v>
      </c>
      <c r="R210" s="222" t="n">
        <f aca="false">Q210*H210</f>
        <v>0.027303</v>
      </c>
      <c r="S210" s="222" t="n">
        <v>0</v>
      </c>
      <c r="T210" s="223" t="n">
        <f aca="false">S210*H210</f>
        <v>0</v>
      </c>
      <c r="AR210" s="224" t="s">
        <v>234</v>
      </c>
      <c r="AT210" s="224" t="s">
        <v>140</v>
      </c>
      <c r="AU210" s="224" t="s">
        <v>87</v>
      </c>
      <c r="AY210" s="3" t="s">
        <v>138</v>
      </c>
      <c r="BE210" s="225" t="n">
        <f aca="false">IF(N210="základní",J210,0)</f>
        <v>0</v>
      </c>
      <c r="BF210" s="225" t="n">
        <f aca="false">IF(N210="snížená",J210,0)</f>
        <v>0</v>
      </c>
      <c r="BG210" s="225" t="n">
        <f aca="false">IF(N210="zákl. přenesená",J210,0)</f>
        <v>0</v>
      </c>
      <c r="BH210" s="225" t="n">
        <f aca="false">IF(N210="sníž. přenesená",J210,0)</f>
        <v>0</v>
      </c>
      <c r="BI210" s="225" t="n">
        <f aca="false">IF(N210="nulová",J210,0)</f>
        <v>0</v>
      </c>
      <c r="BJ210" s="3" t="s">
        <v>85</v>
      </c>
      <c r="BK210" s="225" t="n">
        <f aca="false">ROUND(I210*H210,2)</f>
        <v>0</v>
      </c>
      <c r="BL210" s="3" t="s">
        <v>234</v>
      </c>
      <c r="BM210" s="224" t="s">
        <v>319</v>
      </c>
    </row>
    <row r="211" s="226" customFormat="true" ht="12.8" hidden="false" customHeight="false" outlineLevel="0" collapsed="false">
      <c r="B211" s="227"/>
      <c r="C211" s="228"/>
      <c r="D211" s="229" t="s">
        <v>147</v>
      </c>
      <c r="E211" s="230"/>
      <c r="F211" s="231" t="s">
        <v>320</v>
      </c>
      <c r="G211" s="228"/>
      <c r="H211" s="232" t="n">
        <v>53.3</v>
      </c>
      <c r="I211" s="233"/>
      <c r="J211" s="228"/>
      <c r="K211" s="228"/>
      <c r="L211" s="234"/>
      <c r="M211" s="235"/>
      <c r="N211" s="236"/>
      <c r="O211" s="236"/>
      <c r="P211" s="236"/>
      <c r="Q211" s="236"/>
      <c r="R211" s="236"/>
      <c r="S211" s="236"/>
      <c r="T211" s="237"/>
      <c r="AT211" s="238" t="s">
        <v>147</v>
      </c>
      <c r="AU211" s="238" t="s">
        <v>87</v>
      </c>
      <c r="AV211" s="226" t="s">
        <v>87</v>
      </c>
      <c r="AW211" s="226" t="s">
        <v>40</v>
      </c>
      <c r="AX211" s="226" t="s">
        <v>78</v>
      </c>
      <c r="AY211" s="238" t="s">
        <v>138</v>
      </c>
    </row>
    <row r="212" s="226" customFormat="true" ht="12.8" hidden="false" customHeight="false" outlineLevel="0" collapsed="false">
      <c r="B212" s="227"/>
      <c r="C212" s="228"/>
      <c r="D212" s="229" t="s">
        <v>147</v>
      </c>
      <c r="E212" s="230"/>
      <c r="F212" s="231" t="s">
        <v>321</v>
      </c>
      <c r="G212" s="228"/>
      <c r="H212" s="232" t="n">
        <v>29.8</v>
      </c>
      <c r="I212" s="233"/>
      <c r="J212" s="228"/>
      <c r="K212" s="228"/>
      <c r="L212" s="234"/>
      <c r="M212" s="235"/>
      <c r="N212" s="236"/>
      <c r="O212" s="236"/>
      <c r="P212" s="236"/>
      <c r="Q212" s="236"/>
      <c r="R212" s="236"/>
      <c r="S212" s="236"/>
      <c r="T212" s="237"/>
      <c r="AT212" s="238" t="s">
        <v>147</v>
      </c>
      <c r="AU212" s="238" t="s">
        <v>87</v>
      </c>
      <c r="AV212" s="226" t="s">
        <v>87</v>
      </c>
      <c r="AW212" s="226" t="s">
        <v>40</v>
      </c>
      <c r="AX212" s="226" t="s">
        <v>78</v>
      </c>
      <c r="AY212" s="238" t="s">
        <v>138</v>
      </c>
    </row>
    <row r="213" s="226" customFormat="true" ht="12.8" hidden="false" customHeight="false" outlineLevel="0" collapsed="false">
      <c r="B213" s="227"/>
      <c r="C213" s="228"/>
      <c r="D213" s="229" t="s">
        <v>147</v>
      </c>
      <c r="E213" s="230"/>
      <c r="F213" s="231" t="s">
        <v>322</v>
      </c>
      <c r="G213" s="228"/>
      <c r="H213" s="232" t="n">
        <v>7.9</v>
      </c>
      <c r="I213" s="233"/>
      <c r="J213" s="228"/>
      <c r="K213" s="228"/>
      <c r="L213" s="234"/>
      <c r="M213" s="235"/>
      <c r="N213" s="236"/>
      <c r="O213" s="236"/>
      <c r="P213" s="236"/>
      <c r="Q213" s="236"/>
      <c r="R213" s="236"/>
      <c r="S213" s="236"/>
      <c r="T213" s="237"/>
      <c r="AT213" s="238" t="s">
        <v>147</v>
      </c>
      <c r="AU213" s="238" t="s">
        <v>87</v>
      </c>
      <c r="AV213" s="226" t="s">
        <v>87</v>
      </c>
      <c r="AW213" s="226" t="s">
        <v>40</v>
      </c>
      <c r="AX213" s="226" t="s">
        <v>78</v>
      </c>
      <c r="AY213" s="238" t="s">
        <v>138</v>
      </c>
    </row>
    <row r="214" s="226" customFormat="true" ht="12.8" hidden="false" customHeight="false" outlineLevel="0" collapsed="false">
      <c r="B214" s="227"/>
      <c r="C214" s="228"/>
      <c r="D214" s="229" t="s">
        <v>147</v>
      </c>
      <c r="E214" s="230"/>
      <c r="F214" s="231" t="s">
        <v>323</v>
      </c>
      <c r="G214" s="228"/>
      <c r="H214" s="232" t="n">
        <v>19.8</v>
      </c>
      <c r="I214" s="233"/>
      <c r="J214" s="228"/>
      <c r="K214" s="228"/>
      <c r="L214" s="234"/>
      <c r="M214" s="235"/>
      <c r="N214" s="236"/>
      <c r="O214" s="236"/>
      <c r="P214" s="236"/>
      <c r="Q214" s="236"/>
      <c r="R214" s="236"/>
      <c r="S214" s="236"/>
      <c r="T214" s="237"/>
      <c r="AT214" s="238" t="s">
        <v>147</v>
      </c>
      <c r="AU214" s="238" t="s">
        <v>87</v>
      </c>
      <c r="AV214" s="226" t="s">
        <v>87</v>
      </c>
      <c r="AW214" s="226" t="s">
        <v>40</v>
      </c>
      <c r="AX214" s="226" t="s">
        <v>78</v>
      </c>
      <c r="AY214" s="238" t="s">
        <v>138</v>
      </c>
    </row>
    <row r="215" s="226" customFormat="true" ht="12.8" hidden="false" customHeight="false" outlineLevel="0" collapsed="false">
      <c r="B215" s="227"/>
      <c r="C215" s="228"/>
      <c r="D215" s="229" t="s">
        <v>147</v>
      </c>
      <c r="E215" s="230"/>
      <c r="F215" s="231" t="s">
        <v>324</v>
      </c>
      <c r="G215" s="228"/>
      <c r="H215" s="232" t="n">
        <v>8.5</v>
      </c>
      <c r="I215" s="233"/>
      <c r="J215" s="228"/>
      <c r="K215" s="228"/>
      <c r="L215" s="234"/>
      <c r="M215" s="235"/>
      <c r="N215" s="236"/>
      <c r="O215" s="236"/>
      <c r="P215" s="236"/>
      <c r="Q215" s="236"/>
      <c r="R215" s="236"/>
      <c r="S215" s="236"/>
      <c r="T215" s="237"/>
      <c r="AT215" s="238" t="s">
        <v>147</v>
      </c>
      <c r="AU215" s="238" t="s">
        <v>87</v>
      </c>
      <c r="AV215" s="226" t="s">
        <v>87</v>
      </c>
      <c r="AW215" s="226" t="s">
        <v>40</v>
      </c>
      <c r="AX215" s="226" t="s">
        <v>78</v>
      </c>
      <c r="AY215" s="238" t="s">
        <v>138</v>
      </c>
    </row>
    <row r="216" s="226" customFormat="true" ht="12.8" hidden="false" customHeight="false" outlineLevel="0" collapsed="false">
      <c r="B216" s="227"/>
      <c r="C216" s="228"/>
      <c r="D216" s="229" t="s">
        <v>147</v>
      </c>
      <c r="E216" s="230"/>
      <c r="F216" s="231" t="s">
        <v>325</v>
      </c>
      <c r="G216" s="228"/>
      <c r="H216" s="232" t="n">
        <v>9.4</v>
      </c>
      <c r="I216" s="233"/>
      <c r="J216" s="228"/>
      <c r="K216" s="228"/>
      <c r="L216" s="234"/>
      <c r="M216" s="235"/>
      <c r="N216" s="236"/>
      <c r="O216" s="236"/>
      <c r="P216" s="236"/>
      <c r="Q216" s="236"/>
      <c r="R216" s="236"/>
      <c r="S216" s="236"/>
      <c r="T216" s="237"/>
      <c r="AT216" s="238" t="s">
        <v>147</v>
      </c>
      <c r="AU216" s="238" t="s">
        <v>87</v>
      </c>
      <c r="AV216" s="226" t="s">
        <v>87</v>
      </c>
      <c r="AW216" s="226" t="s">
        <v>40</v>
      </c>
      <c r="AX216" s="226" t="s">
        <v>78</v>
      </c>
      <c r="AY216" s="238" t="s">
        <v>138</v>
      </c>
    </row>
    <row r="217" s="226" customFormat="true" ht="12.8" hidden="false" customHeight="false" outlineLevel="0" collapsed="false">
      <c r="B217" s="227"/>
      <c r="C217" s="228"/>
      <c r="D217" s="229" t="s">
        <v>147</v>
      </c>
      <c r="E217" s="230"/>
      <c r="F217" s="231" t="s">
        <v>326</v>
      </c>
      <c r="G217" s="228"/>
      <c r="H217" s="232" t="n">
        <v>15</v>
      </c>
      <c r="I217" s="233"/>
      <c r="J217" s="228"/>
      <c r="K217" s="228"/>
      <c r="L217" s="234"/>
      <c r="M217" s="235"/>
      <c r="N217" s="236"/>
      <c r="O217" s="236"/>
      <c r="P217" s="236"/>
      <c r="Q217" s="236"/>
      <c r="R217" s="236"/>
      <c r="S217" s="236"/>
      <c r="T217" s="237"/>
      <c r="AT217" s="238" t="s">
        <v>147</v>
      </c>
      <c r="AU217" s="238" t="s">
        <v>87</v>
      </c>
      <c r="AV217" s="226" t="s">
        <v>87</v>
      </c>
      <c r="AW217" s="226" t="s">
        <v>40</v>
      </c>
      <c r="AX217" s="226" t="s">
        <v>78</v>
      </c>
      <c r="AY217" s="238" t="s">
        <v>138</v>
      </c>
    </row>
    <row r="218" s="239" customFormat="true" ht="12.8" hidden="false" customHeight="false" outlineLevel="0" collapsed="false">
      <c r="B218" s="240"/>
      <c r="C218" s="241"/>
      <c r="D218" s="229" t="s">
        <v>147</v>
      </c>
      <c r="E218" s="242"/>
      <c r="F218" s="243" t="s">
        <v>149</v>
      </c>
      <c r="G218" s="241"/>
      <c r="H218" s="244" t="n">
        <v>143.7</v>
      </c>
      <c r="I218" s="245"/>
      <c r="J218" s="241"/>
      <c r="K218" s="241"/>
      <c r="L218" s="246"/>
      <c r="M218" s="247"/>
      <c r="N218" s="248"/>
      <c r="O218" s="248"/>
      <c r="P218" s="248"/>
      <c r="Q218" s="248"/>
      <c r="R218" s="248"/>
      <c r="S218" s="248"/>
      <c r="T218" s="249"/>
      <c r="AT218" s="250" t="s">
        <v>147</v>
      </c>
      <c r="AU218" s="250" t="s">
        <v>87</v>
      </c>
      <c r="AV218" s="239" t="s">
        <v>145</v>
      </c>
      <c r="AW218" s="239" t="s">
        <v>40</v>
      </c>
      <c r="AX218" s="239" t="s">
        <v>85</v>
      </c>
      <c r="AY218" s="250" t="s">
        <v>138</v>
      </c>
    </row>
    <row r="219" s="25" customFormat="true" ht="24" hidden="false" customHeight="true" outlineLevel="0" collapsed="false">
      <c r="B219" s="26"/>
      <c r="C219" s="251" t="s">
        <v>327</v>
      </c>
      <c r="D219" s="251" t="s">
        <v>159</v>
      </c>
      <c r="E219" s="252" t="s">
        <v>328</v>
      </c>
      <c r="F219" s="253" t="s">
        <v>329</v>
      </c>
      <c r="G219" s="254" t="s">
        <v>220</v>
      </c>
      <c r="H219" s="255" t="n">
        <v>121.88</v>
      </c>
      <c r="I219" s="256"/>
      <c r="J219" s="257" t="n">
        <f aca="false">ROUND(I219*H219,2)</f>
        <v>0</v>
      </c>
      <c r="K219" s="253" t="s">
        <v>144</v>
      </c>
      <c r="L219" s="258"/>
      <c r="M219" s="259"/>
      <c r="N219" s="260" t="s">
        <v>49</v>
      </c>
      <c r="O219" s="67"/>
      <c r="P219" s="222" t="n">
        <f aca="false">O219*H219</f>
        <v>0</v>
      </c>
      <c r="Q219" s="222" t="n">
        <v>0.00027</v>
      </c>
      <c r="R219" s="222" t="n">
        <f aca="false">Q219*H219</f>
        <v>0.0329076</v>
      </c>
      <c r="S219" s="222" t="n">
        <v>0</v>
      </c>
      <c r="T219" s="223" t="n">
        <f aca="false">S219*H219</f>
        <v>0</v>
      </c>
      <c r="AR219" s="224" t="s">
        <v>301</v>
      </c>
      <c r="AT219" s="224" t="s">
        <v>159</v>
      </c>
      <c r="AU219" s="224" t="s">
        <v>87</v>
      </c>
      <c r="AY219" s="3" t="s">
        <v>138</v>
      </c>
      <c r="BE219" s="225" t="n">
        <f aca="false">IF(N219="základní",J219,0)</f>
        <v>0</v>
      </c>
      <c r="BF219" s="225" t="n">
        <f aca="false">IF(N219="snížená",J219,0)</f>
        <v>0</v>
      </c>
      <c r="BG219" s="225" t="n">
        <f aca="false">IF(N219="zákl. přenesená",J219,0)</f>
        <v>0</v>
      </c>
      <c r="BH219" s="225" t="n">
        <f aca="false">IF(N219="sníž. přenesená",J219,0)</f>
        <v>0</v>
      </c>
      <c r="BI219" s="225" t="n">
        <f aca="false">IF(N219="nulová",J219,0)</f>
        <v>0</v>
      </c>
      <c r="BJ219" s="3" t="s">
        <v>85</v>
      </c>
      <c r="BK219" s="225" t="n">
        <f aca="false">ROUND(I219*H219,2)</f>
        <v>0</v>
      </c>
      <c r="BL219" s="3" t="s">
        <v>234</v>
      </c>
      <c r="BM219" s="224" t="s">
        <v>330</v>
      </c>
    </row>
    <row r="220" s="226" customFormat="true" ht="12.8" hidden="false" customHeight="false" outlineLevel="0" collapsed="false">
      <c r="B220" s="227"/>
      <c r="C220" s="228"/>
      <c r="D220" s="229" t="s">
        <v>147</v>
      </c>
      <c r="E220" s="230"/>
      <c r="F220" s="231" t="s">
        <v>331</v>
      </c>
      <c r="G220" s="228"/>
      <c r="H220" s="232" t="n">
        <v>58.63</v>
      </c>
      <c r="I220" s="233"/>
      <c r="J220" s="228"/>
      <c r="K220" s="228"/>
      <c r="L220" s="234"/>
      <c r="M220" s="235"/>
      <c r="N220" s="236"/>
      <c r="O220" s="236"/>
      <c r="P220" s="236"/>
      <c r="Q220" s="236"/>
      <c r="R220" s="236"/>
      <c r="S220" s="236"/>
      <c r="T220" s="237"/>
      <c r="AT220" s="238" t="s">
        <v>147</v>
      </c>
      <c r="AU220" s="238" t="s">
        <v>87</v>
      </c>
      <c r="AV220" s="226" t="s">
        <v>87</v>
      </c>
      <c r="AW220" s="226" t="s">
        <v>40</v>
      </c>
      <c r="AX220" s="226" t="s">
        <v>78</v>
      </c>
      <c r="AY220" s="238" t="s">
        <v>138</v>
      </c>
    </row>
    <row r="221" s="226" customFormat="true" ht="12.8" hidden="false" customHeight="false" outlineLevel="0" collapsed="false">
      <c r="B221" s="227"/>
      <c r="C221" s="228"/>
      <c r="D221" s="229" t="s">
        <v>147</v>
      </c>
      <c r="E221" s="230"/>
      <c r="F221" s="231" t="s">
        <v>332</v>
      </c>
      <c r="G221" s="228"/>
      <c r="H221" s="232" t="n">
        <v>32.78</v>
      </c>
      <c r="I221" s="233"/>
      <c r="J221" s="228"/>
      <c r="K221" s="228"/>
      <c r="L221" s="234"/>
      <c r="M221" s="235"/>
      <c r="N221" s="236"/>
      <c r="O221" s="236"/>
      <c r="P221" s="236"/>
      <c r="Q221" s="236"/>
      <c r="R221" s="236"/>
      <c r="S221" s="236"/>
      <c r="T221" s="237"/>
      <c r="AT221" s="238" t="s">
        <v>147</v>
      </c>
      <c r="AU221" s="238" t="s">
        <v>87</v>
      </c>
      <c r="AV221" s="226" t="s">
        <v>87</v>
      </c>
      <c r="AW221" s="226" t="s">
        <v>40</v>
      </c>
      <c r="AX221" s="226" t="s">
        <v>78</v>
      </c>
      <c r="AY221" s="238" t="s">
        <v>138</v>
      </c>
    </row>
    <row r="222" s="226" customFormat="true" ht="12.8" hidden="false" customHeight="false" outlineLevel="0" collapsed="false">
      <c r="B222" s="227"/>
      <c r="C222" s="228"/>
      <c r="D222" s="229" t="s">
        <v>147</v>
      </c>
      <c r="E222" s="230"/>
      <c r="F222" s="231" t="s">
        <v>333</v>
      </c>
      <c r="G222" s="228"/>
      <c r="H222" s="232" t="n">
        <v>8.69</v>
      </c>
      <c r="I222" s="233"/>
      <c r="J222" s="228"/>
      <c r="K222" s="228"/>
      <c r="L222" s="234"/>
      <c r="M222" s="235"/>
      <c r="N222" s="236"/>
      <c r="O222" s="236"/>
      <c r="P222" s="236"/>
      <c r="Q222" s="236"/>
      <c r="R222" s="236"/>
      <c r="S222" s="236"/>
      <c r="T222" s="237"/>
      <c r="AT222" s="238" t="s">
        <v>147</v>
      </c>
      <c r="AU222" s="238" t="s">
        <v>87</v>
      </c>
      <c r="AV222" s="226" t="s">
        <v>87</v>
      </c>
      <c r="AW222" s="226" t="s">
        <v>40</v>
      </c>
      <c r="AX222" s="226" t="s">
        <v>78</v>
      </c>
      <c r="AY222" s="238" t="s">
        <v>138</v>
      </c>
    </row>
    <row r="223" s="226" customFormat="true" ht="12.8" hidden="false" customHeight="false" outlineLevel="0" collapsed="false">
      <c r="B223" s="227"/>
      <c r="C223" s="228"/>
      <c r="D223" s="229" t="s">
        <v>147</v>
      </c>
      <c r="E223" s="230"/>
      <c r="F223" s="231" t="s">
        <v>334</v>
      </c>
      <c r="G223" s="228"/>
      <c r="H223" s="232" t="n">
        <v>21.78</v>
      </c>
      <c r="I223" s="233"/>
      <c r="J223" s="228"/>
      <c r="K223" s="228"/>
      <c r="L223" s="234"/>
      <c r="M223" s="235"/>
      <c r="N223" s="236"/>
      <c r="O223" s="236"/>
      <c r="P223" s="236"/>
      <c r="Q223" s="236"/>
      <c r="R223" s="236"/>
      <c r="S223" s="236"/>
      <c r="T223" s="237"/>
      <c r="AT223" s="238" t="s">
        <v>147</v>
      </c>
      <c r="AU223" s="238" t="s">
        <v>87</v>
      </c>
      <c r="AV223" s="226" t="s">
        <v>87</v>
      </c>
      <c r="AW223" s="226" t="s">
        <v>40</v>
      </c>
      <c r="AX223" s="226" t="s">
        <v>78</v>
      </c>
      <c r="AY223" s="238" t="s">
        <v>138</v>
      </c>
    </row>
    <row r="224" s="239" customFormat="true" ht="12.8" hidden="false" customHeight="false" outlineLevel="0" collapsed="false">
      <c r="B224" s="240"/>
      <c r="C224" s="241"/>
      <c r="D224" s="229" t="s">
        <v>147</v>
      </c>
      <c r="E224" s="242"/>
      <c r="F224" s="243" t="s">
        <v>149</v>
      </c>
      <c r="G224" s="241"/>
      <c r="H224" s="244" t="n">
        <v>121.88</v>
      </c>
      <c r="I224" s="245"/>
      <c r="J224" s="241"/>
      <c r="K224" s="241"/>
      <c r="L224" s="246"/>
      <c r="M224" s="247"/>
      <c r="N224" s="248"/>
      <c r="O224" s="248"/>
      <c r="P224" s="248"/>
      <c r="Q224" s="248"/>
      <c r="R224" s="248"/>
      <c r="S224" s="248"/>
      <c r="T224" s="249"/>
      <c r="AT224" s="250" t="s">
        <v>147</v>
      </c>
      <c r="AU224" s="250" t="s">
        <v>87</v>
      </c>
      <c r="AV224" s="239" t="s">
        <v>145</v>
      </c>
      <c r="AW224" s="239" t="s">
        <v>40</v>
      </c>
      <c r="AX224" s="239" t="s">
        <v>85</v>
      </c>
      <c r="AY224" s="250" t="s">
        <v>138</v>
      </c>
    </row>
    <row r="225" s="25" customFormat="true" ht="24" hidden="false" customHeight="true" outlineLevel="0" collapsed="false">
      <c r="B225" s="26"/>
      <c r="C225" s="251" t="s">
        <v>301</v>
      </c>
      <c r="D225" s="251" t="s">
        <v>159</v>
      </c>
      <c r="E225" s="252" t="s">
        <v>335</v>
      </c>
      <c r="F225" s="253" t="s">
        <v>336</v>
      </c>
      <c r="G225" s="254" t="s">
        <v>220</v>
      </c>
      <c r="H225" s="255" t="n">
        <v>9.35</v>
      </c>
      <c r="I225" s="256"/>
      <c r="J225" s="257" t="n">
        <f aca="false">ROUND(I225*H225,2)</f>
        <v>0</v>
      </c>
      <c r="K225" s="253" t="s">
        <v>144</v>
      </c>
      <c r="L225" s="258"/>
      <c r="M225" s="259"/>
      <c r="N225" s="260" t="s">
        <v>49</v>
      </c>
      <c r="O225" s="67"/>
      <c r="P225" s="222" t="n">
        <f aca="false">O225*H225</f>
        <v>0</v>
      </c>
      <c r="Q225" s="222" t="n">
        <v>0.00029</v>
      </c>
      <c r="R225" s="222" t="n">
        <f aca="false">Q225*H225</f>
        <v>0.0027115</v>
      </c>
      <c r="S225" s="222" t="n">
        <v>0</v>
      </c>
      <c r="T225" s="223" t="n">
        <f aca="false">S225*H225</f>
        <v>0</v>
      </c>
      <c r="AR225" s="224" t="s">
        <v>301</v>
      </c>
      <c r="AT225" s="224" t="s">
        <v>159</v>
      </c>
      <c r="AU225" s="224" t="s">
        <v>87</v>
      </c>
      <c r="AY225" s="3" t="s">
        <v>138</v>
      </c>
      <c r="BE225" s="225" t="n">
        <f aca="false">IF(N225="základní",J225,0)</f>
        <v>0</v>
      </c>
      <c r="BF225" s="225" t="n">
        <f aca="false">IF(N225="snížená",J225,0)</f>
        <v>0</v>
      </c>
      <c r="BG225" s="225" t="n">
        <f aca="false">IF(N225="zákl. přenesená",J225,0)</f>
        <v>0</v>
      </c>
      <c r="BH225" s="225" t="n">
        <f aca="false">IF(N225="sníž. přenesená",J225,0)</f>
        <v>0</v>
      </c>
      <c r="BI225" s="225" t="n">
        <f aca="false">IF(N225="nulová",J225,0)</f>
        <v>0</v>
      </c>
      <c r="BJ225" s="3" t="s">
        <v>85</v>
      </c>
      <c r="BK225" s="225" t="n">
        <f aca="false">ROUND(I225*H225,2)</f>
        <v>0</v>
      </c>
      <c r="BL225" s="3" t="s">
        <v>234</v>
      </c>
      <c r="BM225" s="224" t="s">
        <v>337</v>
      </c>
    </row>
    <row r="226" s="226" customFormat="true" ht="12.8" hidden="false" customHeight="false" outlineLevel="0" collapsed="false">
      <c r="B226" s="227"/>
      <c r="C226" s="228"/>
      <c r="D226" s="229" t="s">
        <v>147</v>
      </c>
      <c r="E226" s="230"/>
      <c r="F226" s="231" t="s">
        <v>338</v>
      </c>
      <c r="G226" s="228"/>
      <c r="H226" s="232" t="n">
        <v>9.35</v>
      </c>
      <c r="I226" s="233"/>
      <c r="J226" s="228"/>
      <c r="K226" s="228"/>
      <c r="L226" s="234"/>
      <c r="M226" s="235"/>
      <c r="N226" s="236"/>
      <c r="O226" s="236"/>
      <c r="P226" s="236"/>
      <c r="Q226" s="236"/>
      <c r="R226" s="236"/>
      <c r="S226" s="236"/>
      <c r="T226" s="237"/>
      <c r="AT226" s="238" t="s">
        <v>147</v>
      </c>
      <c r="AU226" s="238" t="s">
        <v>87</v>
      </c>
      <c r="AV226" s="226" t="s">
        <v>87</v>
      </c>
      <c r="AW226" s="226" t="s">
        <v>40</v>
      </c>
      <c r="AX226" s="226" t="s">
        <v>78</v>
      </c>
      <c r="AY226" s="238" t="s">
        <v>138</v>
      </c>
    </row>
    <row r="227" s="239" customFormat="true" ht="12.8" hidden="false" customHeight="false" outlineLevel="0" collapsed="false">
      <c r="B227" s="240"/>
      <c r="C227" s="241"/>
      <c r="D227" s="229" t="s">
        <v>147</v>
      </c>
      <c r="E227" s="242"/>
      <c r="F227" s="243" t="s">
        <v>149</v>
      </c>
      <c r="G227" s="241"/>
      <c r="H227" s="244" t="n">
        <v>9.35</v>
      </c>
      <c r="I227" s="245"/>
      <c r="J227" s="241"/>
      <c r="K227" s="241"/>
      <c r="L227" s="246"/>
      <c r="M227" s="247"/>
      <c r="N227" s="248"/>
      <c r="O227" s="248"/>
      <c r="P227" s="248"/>
      <c r="Q227" s="248"/>
      <c r="R227" s="248"/>
      <c r="S227" s="248"/>
      <c r="T227" s="249"/>
      <c r="AT227" s="250" t="s">
        <v>147</v>
      </c>
      <c r="AU227" s="250" t="s">
        <v>87</v>
      </c>
      <c r="AV227" s="239" t="s">
        <v>145</v>
      </c>
      <c r="AW227" s="239" t="s">
        <v>40</v>
      </c>
      <c r="AX227" s="239" t="s">
        <v>85</v>
      </c>
      <c r="AY227" s="250" t="s">
        <v>138</v>
      </c>
    </row>
    <row r="228" s="25" customFormat="true" ht="24" hidden="false" customHeight="true" outlineLevel="0" collapsed="false">
      <c r="B228" s="26"/>
      <c r="C228" s="251" t="s">
        <v>339</v>
      </c>
      <c r="D228" s="251" t="s">
        <v>159</v>
      </c>
      <c r="E228" s="252" t="s">
        <v>340</v>
      </c>
      <c r="F228" s="253" t="s">
        <v>341</v>
      </c>
      <c r="G228" s="254" t="s">
        <v>220</v>
      </c>
      <c r="H228" s="255" t="n">
        <v>10.34</v>
      </c>
      <c r="I228" s="256"/>
      <c r="J228" s="257" t="n">
        <f aca="false">ROUND(I228*H228,2)</f>
        <v>0</v>
      </c>
      <c r="K228" s="253" t="s">
        <v>144</v>
      </c>
      <c r="L228" s="258"/>
      <c r="M228" s="259"/>
      <c r="N228" s="260" t="s">
        <v>49</v>
      </c>
      <c r="O228" s="67"/>
      <c r="P228" s="222" t="n">
        <f aca="false">O228*H228</f>
        <v>0</v>
      </c>
      <c r="Q228" s="222" t="n">
        <v>0.00032</v>
      </c>
      <c r="R228" s="222" t="n">
        <f aca="false">Q228*H228</f>
        <v>0.0033088</v>
      </c>
      <c r="S228" s="222" t="n">
        <v>0</v>
      </c>
      <c r="T228" s="223" t="n">
        <f aca="false">S228*H228</f>
        <v>0</v>
      </c>
      <c r="AR228" s="224" t="s">
        <v>301</v>
      </c>
      <c r="AT228" s="224" t="s">
        <v>159</v>
      </c>
      <c r="AU228" s="224" t="s">
        <v>87</v>
      </c>
      <c r="AY228" s="3" t="s">
        <v>138</v>
      </c>
      <c r="BE228" s="225" t="n">
        <f aca="false">IF(N228="základní",J228,0)</f>
        <v>0</v>
      </c>
      <c r="BF228" s="225" t="n">
        <f aca="false">IF(N228="snížená",J228,0)</f>
        <v>0</v>
      </c>
      <c r="BG228" s="225" t="n">
        <f aca="false">IF(N228="zákl. přenesená",J228,0)</f>
        <v>0</v>
      </c>
      <c r="BH228" s="225" t="n">
        <f aca="false">IF(N228="sníž. přenesená",J228,0)</f>
        <v>0</v>
      </c>
      <c r="BI228" s="225" t="n">
        <f aca="false">IF(N228="nulová",J228,0)</f>
        <v>0</v>
      </c>
      <c r="BJ228" s="3" t="s">
        <v>85</v>
      </c>
      <c r="BK228" s="225" t="n">
        <f aca="false">ROUND(I228*H228,2)</f>
        <v>0</v>
      </c>
      <c r="BL228" s="3" t="s">
        <v>234</v>
      </c>
      <c r="BM228" s="224" t="s">
        <v>342</v>
      </c>
    </row>
    <row r="229" s="226" customFormat="true" ht="12.8" hidden="false" customHeight="false" outlineLevel="0" collapsed="false">
      <c r="B229" s="227"/>
      <c r="C229" s="228"/>
      <c r="D229" s="229" t="s">
        <v>147</v>
      </c>
      <c r="E229" s="230"/>
      <c r="F229" s="231" t="s">
        <v>343</v>
      </c>
      <c r="G229" s="228"/>
      <c r="H229" s="232" t="n">
        <v>10.34</v>
      </c>
      <c r="I229" s="233"/>
      <c r="J229" s="228"/>
      <c r="K229" s="228"/>
      <c r="L229" s="234"/>
      <c r="M229" s="235"/>
      <c r="N229" s="236"/>
      <c r="O229" s="236"/>
      <c r="P229" s="236"/>
      <c r="Q229" s="236"/>
      <c r="R229" s="236"/>
      <c r="S229" s="236"/>
      <c r="T229" s="237"/>
      <c r="AT229" s="238" t="s">
        <v>147</v>
      </c>
      <c r="AU229" s="238" t="s">
        <v>87</v>
      </c>
      <c r="AV229" s="226" t="s">
        <v>87</v>
      </c>
      <c r="AW229" s="226" t="s">
        <v>40</v>
      </c>
      <c r="AX229" s="226" t="s">
        <v>78</v>
      </c>
      <c r="AY229" s="238" t="s">
        <v>138</v>
      </c>
    </row>
    <row r="230" s="239" customFormat="true" ht="12.8" hidden="false" customHeight="false" outlineLevel="0" collapsed="false">
      <c r="B230" s="240"/>
      <c r="C230" s="241"/>
      <c r="D230" s="229" t="s">
        <v>147</v>
      </c>
      <c r="E230" s="242"/>
      <c r="F230" s="243" t="s">
        <v>149</v>
      </c>
      <c r="G230" s="241"/>
      <c r="H230" s="244" t="n">
        <v>10.34</v>
      </c>
      <c r="I230" s="245"/>
      <c r="J230" s="241"/>
      <c r="K230" s="241"/>
      <c r="L230" s="246"/>
      <c r="M230" s="247"/>
      <c r="N230" s="248"/>
      <c r="O230" s="248"/>
      <c r="P230" s="248"/>
      <c r="Q230" s="248"/>
      <c r="R230" s="248"/>
      <c r="S230" s="248"/>
      <c r="T230" s="249"/>
      <c r="AT230" s="250" t="s">
        <v>147</v>
      </c>
      <c r="AU230" s="250" t="s">
        <v>87</v>
      </c>
      <c r="AV230" s="239" t="s">
        <v>145</v>
      </c>
      <c r="AW230" s="239" t="s">
        <v>40</v>
      </c>
      <c r="AX230" s="239" t="s">
        <v>85</v>
      </c>
      <c r="AY230" s="250" t="s">
        <v>138</v>
      </c>
    </row>
    <row r="231" s="25" customFormat="true" ht="24" hidden="false" customHeight="true" outlineLevel="0" collapsed="false">
      <c r="B231" s="26"/>
      <c r="C231" s="251" t="s">
        <v>344</v>
      </c>
      <c r="D231" s="251" t="s">
        <v>159</v>
      </c>
      <c r="E231" s="252" t="s">
        <v>345</v>
      </c>
      <c r="F231" s="253" t="s">
        <v>346</v>
      </c>
      <c r="G231" s="254" t="s">
        <v>220</v>
      </c>
      <c r="H231" s="255" t="n">
        <v>16.5</v>
      </c>
      <c r="I231" s="256"/>
      <c r="J231" s="257" t="n">
        <f aca="false">ROUND(I231*H231,2)</f>
        <v>0</v>
      </c>
      <c r="K231" s="253" t="s">
        <v>144</v>
      </c>
      <c r="L231" s="258"/>
      <c r="M231" s="259"/>
      <c r="N231" s="260" t="s">
        <v>49</v>
      </c>
      <c r="O231" s="67"/>
      <c r="P231" s="222" t="n">
        <f aca="false">O231*H231</f>
        <v>0</v>
      </c>
      <c r="Q231" s="222" t="n">
        <v>0.00037</v>
      </c>
      <c r="R231" s="222" t="n">
        <f aca="false">Q231*H231</f>
        <v>0.006105</v>
      </c>
      <c r="S231" s="222" t="n">
        <v>0</v>
      </c>
      <c r="T231" s="223" t="n">
        <f aca="false">S231*H231</f>
        <v>0</v>
      </c>
      <c r="AR231" s="224" t="s">
        <v>301</v>
      </c>
      <c r="AT231" s="224" t="s">
        <v>159</v>
      </c>
      <c r="AU231" s="224" t="s">
        <v>87</v>
      </c>
      <c r="AY231" s="3" t="s">
        <v>138</v>
      </c>
      <c r="BE231" s="225" t="n">
        <f aca="false">IF(N231="základní",J231,0)</f>
        <v>0</v>
      </c>
      <c r="BF231" s="225" t="n">
        <f aca="false">IF(N231="snížená",J231,0)</f>
        <v>0</v>
      </c>
      <c r="BG231" s="225" t="n">
        <f aca="false">IF(N231="zákl. přenesená",J231,0)</f>
        <v>0</v>
      </c>
      <c r="BH231" s="225" t="n">
        <f aca="false">IF(N231="sníž. přenesená",J231,0)</f>
        <v>0</v>
      </c>
      <c r="BI231" s="225" t="n">
        <f aca="false">IF(N231="nulová",J231,0)</f>
        <v>0</v>
      </c>
      <c r="BJ231" s="3" t="s">
        <v>85</v>
      </c>
      <c r="BK231" s="225" t="n">
        <f aca="false">ROUND(I231*H231,2)</f>
        <v>0</v>
      </c>
      <c r="BL231" s="3" t="s">
        <v>234</v>
      </c>
      <c r="BM231" s="224" t="s">
        <v>347</v>
      </c>
    </row>
    <row r="232" s="226" customFormat="true" ht="12.8" hidden="false" customHeight="false" outlineLevel="0" collapsed="false">
      <c r="B232" s="227"/>
      <c r="C232" s="228"/>
      <c r="D232" s="229" t="s">
        <v>147</v>
      </c>
      <c r="E232" s="230"/>
      <c r="F232" s="231" t="s">
        <v>348</v>
      </c>
      <c r="G232" s="228"/>
      <c r="H232" s="232" t="n">
        <v>16.5</v>
      </c>
      <c r="I232" s="233"/>
      <c r="J232" s="228"/>
      <c r="K232" s="228"/>
      <c r="L232" s="234"/>
      <c r="M232" s="235"/>
      <c r="N232" s="236"/>
      <c r="O232" s="236"/>
      <c r="P232" s="236"/>
      <c r="Q232" s="236"/>
      <c r="R232" s="236"/>
      <c r="S232" s="236"/>
      <c r="T232" s="237"/>
      <c r="AT232" s="238" t="s">
        <v>147</v>
      </c>
      <c r="AU232" s="238" t="s">
        <v>87</v>
      </c>
      <c r="AV232" s="226" t="s">
        <v>87</v>
      </c>
      <c r="AW232" s="226" t="s">
        <v>40</v>
      </c>
      <c r="AX232" s="226" t="s">
        <v>78</v>
      </c>
      <c r="AY232" s="238" t="s">
        <v>138</v>
      </c>
    </row>
    <row r="233" s="239" customFormat="true" ht="12.8" hidden="false" customHeight="false" outlineLevel="0" collapsed="false">
      <c r="B233" s="240"/>
      <c r="C233" s="241"/>
      <c r="D233" s="229" t="s">
        <v>147</v>
      </c>
      <c r="E233" s="242"/>
      <c r="F233" s="243" t="s">
        <v>149</v>
      </c>
      <c r="G233" s="241"/>
      <c r="H233" s="244" t="n">
        <v>16.5</v>
      </c>
      <c r="I233" s="245"/>
      <c r="J233" s="241"/>
      <c r="K233" s="241"/>
      <c r="L233" s="246"/>
      <c r="M233" s="247"/>
      <c r="N233" s="248"/>
      <c r="O233" s="248"/>
      <c r="P233" s="248"/>
      <c r="Q233" s="248"/>
      <c r="R233" s="248"/>
      <c r="S233" s="248"/>
      <c r="T233" s="249"/>
      <c r="AT233" s="250" t="s">
        <v>147</v>
      </c>
      <c r="AU233" s="250" t="s">
        <v>87</v>
      </c>
      <c r="AV233" s="239" t="s">
        <v>145</v>
      </c>
      <c r="AW233" s="239" t="s">
        <v>40</v>
      </c>
      <c r="AX233" s="239" t="s">
        <v>85</v>
      </c>
      <c r="AY233" s="250" t="s">
        <v>138</v>
      </c>
    </row>
    <row r="234" s="196" customFormat="true" ht="22.8" hidden="false" customHeight="true" outlineLevel="0" collapsed="false">
      <c r="B234" s="197"/>
      <c r="C234" s="198"/>
      <c r="D234" s="199" t="s">
        <v>77</v>
      </c>
      <c r="E234" s="211" t="s">
        <v>349</v>
      </c>
      <c r="F234" s="211" t="s">
        <v>350</v>
      </c>
      <c r="G234" s="198"/>
      <c r="H234" s="198"/>
      <c r="I234" s="201"/>
      <c r="J234" s="212" t="n">
        <f aca="false">BK234</f>
        <v>0</v>
      </c>
      <c r="K234" s="198"/>
      <c r="L234" s="203"/>
      <c r="M234" s="204"/>
      <c r="N234" s="205"/>
      <c r="O234" s="205"/>
      <c r="P234" s="206" t="n">
        <f aca="false">SUM(P235:P290)</f>
        <v>0</v>
      </c>
      <c r="Q234" s="205"/>
      <c r="R234" s="206" t="n">
        <f aca="false">SUM(R235:R290)</f>
        <v>0.1151555</v>
      </c>
      <c r="S234" s="205"/>
      <c r="T234" s="207" t="n">
        <f aca="false">SUM(T235:T290)</f>
        <v>0.01492</v>
      </c>
      <c r="AR234" s="208" t="s">
        <v>87</v>
      </c>
      <c r="AT234" s="209" t="s">
        <v>77</v>
      </c>
      <c r="AU234" s="209" t="s">
        <v>85</v>
      </c>
      <c r="AY234" s="208" t="s">
        <v>138</v>
      </c>
      <c r="BK234" s="210" t="n">
        <f aca="false">SUM(BK235:BK290)</f>
        <v>0</v>
      </c>
    </row>
    <row r="235" s="25" customFormat="true" ht="16.5" hidden="false" customHeight="true" outlineLevel="0" collapsed="false">
      <c r="B235" s="26"/>
      <c r="C235" s="213" t="s">
        <v>351</v>
      </c>
      <c r="D235" s="213" t="s">
        <v>140</v>
      </c>
      <c r="E235" s="214" t="s">
        <v>352</v>
      </c>
      <c r="F235" s="215" t="s">
        <v>353</v>
      </c>
      <c r="G235" s="216" t="s">
        <v>307</v>
      </c>
      <c r="H235" s="217" t="n">
        <v>1</v>
      </c>
      <c r="I235" s="218"/>
      <c r="J235" s="219" t="n">
        <f aca="false">ROUND(I235*H235,2)</f>
        <v>0</v>
      </c>
      <c r="K235" s="215"/>
      <c r="L235" s="31"/>
      <c r="M235" s="220"/>
      <c r="N235" s="221" t="s">
        <v>49</v>
      </c>
      <c r="O235" s="67"/>
      <c r="P235" s="222" t="n">
        <f aca="false">O235*H235</f>
        <v>0</v>
      </c>
      <c r="Q235" s="222" t="n">
        <v>0</v>
      </c>
      <c r="R235" s="222" t="n">
        <f aca="false">Q235*H235</f>
        <v>0</v>
      </c>
      <c r="S235" s="222" t="n">
        <v>0.01492</v>
      </c>
      <c r="T235" s="223" t="n">
        <f aca="false">S235*H235</f>
        <v>0.01492</v>
      </c>
      <c r="AR235" s="224" t="s">
        <v>234</v>
      </c>
      <c r="AT235" s="224" t="s">
        <v>140</v>
      </c>
      <c r="AU235" s="224" t="s">
        <v>87</v>
      </c>
      <c r="AY235" s="3" t="s">
        <v>138</v>
      </c>
      <c r="BE235" s="225" t="n">
        <f aca="false">IF(N235="základní",J235,0)</f>
        <v>0</v>
      </c>
      <c r="BF235" s="225" t="n">
        <f aca="false">IF(N235="snížená",J235,0)</f>
        <v>0</v>
      </c>
      <c r="BG235" s="225" t="n">
        <f aca="false">IF(N235="zákl. přenesená",J235,0)</f>
        <v>0</v>
      </c>
      <c r="BH235" s="225" t="n">
        <f aca="false">IF(N235="sníž. přenesená",J235,0)</f>
        <v>0</v>
      </c>
      <c r="BI235" s="225" t="n">
        <f aca="false">IF(N235="nulová",J235,0)</f>
        <v>0</v>
      </c>
      <c r="BJ235" s="3" t="s">
        <v>85</v>
      </c>
      <c r="BK235" s="225" t="n">
        <f aca="false">ROUND(I235*H235,2)</f>
        <v>0</v>
      </c>
      <c r="BL235" s="3" t="s">
        <v>234</v>
      </c>
      <c r="BM235" s="224" t="s">
        <v>354</v>
      </c>
    </row>
    <row r="236" customFormat="false" ht="12.8" hidden="false" customHeight="false" outlineLevel="0" collapsed="false">
      <c r="A236" s="25"/>
      <c r="B236" s="26"/>
      <c r="C236" s="27"/>
      <c r="D236" s="229" t="s">
        <v>355</v>
      </c>
      <c r="E236" s="27"/>
      <c r="F236" s="261" t="s">
        <v>356</v>
      </c>
      <c r="G236" s="27"/>
      <c r="H236" s="27"/>
      <c r="I236" s="130"/>
      <c r="J236" s="27"/>
      <c r="K236" s="27"/>
      <c r="L236" s="31"/>
      <c r="M236" s="262"/>
      <c r="N236" s="67"/>
      <c r="O236" s="67"/>
      <c r="P236" s="67"/>
      <c r="Q236" s="67"/>
      <c r="R236" s="67"/>
      <c r="S236" s="67"/>
      <c r="T236" s="68"/>
      <c r="AT236" s="3" t="s">
        <v>355</v>
      </c>
      <c r="AU236" s="3" t="s">
        <v>87</v>
      </c>
    </row>
    <row r="237" customFormat="false" ht="24" hidden="false" customHeight="true" outlineLevel="0" collapsed="false">
      <c r="A237" s="25"/>
      <c r="B237" s="26"/>
      <c r="C237" s="213" t="s">
        <v>357</v>
      </c>
      <c r="D237" s="213" t="s">
        <v>140</v>
      </c>
      <c r="E237" s="214" t="s">
        <v>358</v>
      </c>
      <c r="F237" s="215" t="s">
        <v>359</v>
      </c>
      <c r="G237" s="216" t="s">
        <v>220</v>
      </c>
      <c r="H237" s="217" t="n">
        <v>11.05</v>
      </c>
      <c r="I237" s="218"/>
      <c r="J237" s="219" t="n">
        <f aca="false">ROUND(I237*H237,2)</f>
        <v>0</v>
      </c>
      <c r="K237" s="215" t="s">
        <v>144</v>
      </c>
      <c r="L237" s="31"/>
      <c r="M237" s="220"/>
      <c r="N237" s="221" t="s">
        <v>49</v>
      </c>
      <c r="O237" s="67"/>
      <c r="P237" s="222" t="n">
        <f aca="false">O237*H237</f>
        <v>0</v>
      </c>
      <c r="Q237" s="222" t="n">
        <v>0.00125</v>
      </c>
      <c r="R237" s="222" t="n">
        <f aca="false">Q237*H237</f>
        <v>0.0138125</v>
      </c>
      <c r="S237" s="222" t="n">
        <v>0</v>
      </c>
      <c r="T237" s="223" t="n">
        <f aca="false">S237*H237</f>
        <v>0</v>
      </c>
      <c r="AR237" s="224" t="s">
        <v>234</v>
      </c>
      <c r="AT237" s="224" t="s">
        <v>140</v>
      </c>
      <c r="AU237" s="224" t="s">
        <v>87</v>
      </c>
      <c r="AY237" s="3" t="s">
        <v>138</v>
      </c>
      <c r="BE237" s="225" t="n">
        <f aca="false">IF(N237="základní",J237,0)</f>
        <v>0</v>
      </c>
      <c r="BF237" s="225" t="n">
        <f aca="false">IF(N237="snížená",J237,0)</f>
        <v>0</v>
      </c>
      <c r="BG237" s="225" t="n">
        <f aca="false">IF(N237="zákl. přenesená",J237,0)</f>
        <v>0</v>
      </c>
      <c r="BH237" s="225" t="n">
        <f aca="false">IF(N237="sníž. přenesená",J237,0)</f>
        <v>0</v>
      </c>
      <c r="BI237" s="225" t="n">
        <f aca="false">IF(N237="nulová",J237,0)</f>
        <v>0</v>
      </c>
      <c r="BJ237" s="3" t="s">
        <v>85</v>
      </c>
      <c r="BK237" s="225" t="n">
        <f aca="false">ROUND(I237*H237,2)</f>
        <v>0</v>
      </c>
      <c r="BL237" s="3" t="s">
        <v>234</v>
      </c>
      <c r="BM237" s="224" t="s">
        <v>360</v>
      </c>
    </row>
    <row r="238" customFormat="false" ht="12.8" hidden="false" customHeight="false" outlineLevel="0" collapsed="false">
      <c r="A238" s="25"/>
      <c r="B238" s="26"/>
      <c r="C238" s="27"/>
      <c r="D238" s="229" t="s">
        <v>200</v>
      </c>
      <c r="E238" s="27"/>
      <c r="F238" s="261" t="s">
        <v>361</v>
      </c>
      <c r="G238" s="27"/>
      <c r="H238" s="27"/>
      <c r="I238" s="130"/>
      <c r="J238" s="27"/>
      <c r="K238" s="27"/>
      <c r="L238" s="31"/>
      <c r="M238" s="262"/>
      <c r="N238" s="67"/>
      <c r="O238" s="67"/>
      <c r="P238" s="67"/>
      <c r="Q238" s="67"/>
      <c r="R238" s="67"/>
      <c r="S238" s="67"/>
      <c r="T238" s="68"/>
      <c r="AT238" s="3" t="s">
        <v>200</v>
      </c>
      <c r="AU238" s="3" t="s">
        <v>87</v>
      </c>
    </row>
    <row r="239" s="226" customFormat="true" ht="12.8" hidden="false" customHeight="false" outlineLevel="0" collapsed="false">
      <c r="B239" s="227"/>
      <c r="C239" s="228"/>
      <c r="D239" s="229" t="s">
        <v>147</v>
      </c>
      <c r="E239" s="230"/>
      <c r="F239" s="231" t="s">
        <v>362</v>
      </c>
      <c r="G239" s="228"/>
      <c r="H239" s="232" t="n">
        <v>11.05</v>
      </c>
      <c r="I239" s="233"/>
      <c r="J239" s="228"/>
      <c r="K239" s="228"/>
      <c r="L239" s="234"/>
      <c r="M239" s="235"/>
      <c r="N239" s="236"/>
      <c r="O239" s="236"/>
      <c r="P239" s="236"/>
      <c r="Q239" s="236"/>
      <c r="R239" s="236"/>
      <c r="S239" s="236"/>
      <c r="T239" s="237"/>
      <c r="AT239" s="238" t="s">
        <v>147</v>
      </c>
      <c r="AU239" s="238" t="s">
        <v>87</v>
      </c>
      <c r="AV239" s="226" t="s">
        <v>87</v>
      </c>
      <c r="AW239" s="226" t="s">
        <v>40</v>
      </c>
      <c r="AX239" s="226" t="s">
        <v>78</v>
      </c>
      <c r="AY239" s="238" t="s">
        <v>138</v>
      </c>
    </row>
    <row r="240" s="239" customFormat="true" ht="12.8" hidden="false" customHeight="false" outlineLevel="0" collapsed="false">
      <c r="B240" s="240"/>
      <c r="C240" s="241"/>
      <c r="D240" s="229" t="s">
        <v>147</v>
      </c>
      <c r="E240" s="242"/>
      <c r="F240" s="243" t="s">
        <v>149</v>
      </c>
      <c r="G240" s="241"/>
      <c r="H240" s="244" t="n">
        <v>11.05</v>
      </c>
      <c r="I240" s="245"/>
      <c r="J240" s="241"/>
      <c r="K240" s="241"/>
      <c r="L240" s="246"/>
      <c r="M240" s="247"/>
      <c r="N240" s="248"/>
      <c r="O240" s="248"/>
      <c r="P240" s="248"/>
      <c r="Q240" s="248"/>
      <c r="R240" s="248"/>
      <c r="S240" s="248"/>
      <c r="T240" s="249"/>
      <c r="AT240" s="250" t="s">
        <v>147</v>
      </c>
      <c r="AU240" s="250" t="s">
        <v>87</v>
      </c>
      <c r="AV240" s="239" t="s">
        <v>145</v>
      </c>
      <c r="AW240" s="239" t="s">
        <v>40</v>
      </c>
      <c r="AX240" s="239" t="s">
        <v>85</v>
      </c>
      <c r="AY240" s="250" t="s">
        <v>138</v>
      </c>
    </row>
    <row r="241" s="25" customFormat="true" ht="24" hidden="false" customHeight="true" outlineLevel="0" collapsed="false">
      <c r="B241" s="26"/>
      <c r="C241" s="213" t="s">
        <v>363</v>
      </c>
      <c r="D241" s="213" t="s">
        <v>140</v>
      </c>
      <c r="E241" s="214" t="s">
        <v>364</v>
      </c>
      <c r="F241" s="215" t="s">
        <v>365</v>
      </c>
      <c r="G241" s="216" t="s">
        <v>220</v>
      </c>
      <c r="H241" s="217" t="n">
        <v>10.3</v>
      </c>
      <c r="I241" s="218"/>
      <c r="J241" s="219" t="n">
        <f aca="false">ROUND(I241*H241,2)</f>
        <v>0</v>
      </c>
      <c r="K241" s="215" t="s">
        <v>144</v>
      </c>
      <c r="L241" s="31"/>
      <c r="M241" s="220"/>
      <c r="N241" s="221" t="s">
        <v>49</v>
      </c>
      <c r="O241" s="67"/>
      <c r="P241" s="222" t="n">
        <f aca="false">O241*H241</f>
        <v>0</v>
      </c>
      <c r="Q241" s="222" t="n">
        <v>0.0011</v>
      </c>
      <c r="R241" s="222" t="n">
        <f aca="false">Q241*H241</f>
        <v>0.01133</v>
      </c>
      <c r="S241" s="222" t="n">
        <v>0</v>
      </c>
      <c r="T241" s="223" t="n">
        <f aca="false">S241*H241</f>
        <v>0</v>
      </c>
      <c r="AR241" s="224" t="s">
        <v>234</v>
      </c>
      <c r="AT241" s="224" t="s">
        <v>140</v>
      </c>
      <c r="AU241" s="224" t="s">
        <v>87</v>
      </c>
      <c r="AY241" s="3" t="s">
        <v>138</v>
      </c>
      <c r="BE241" s="225" t="n">
        <f aca="false">IF(N241="základní",J241,0)</f>
        <v>0</v>
      </c>
      <c r="BF241" s="225" t="n">
        <f aca="false">IF(N241="snížená",J241,0)</f>
        <v>0</v>
      </c>
      <c r="BG241" s="225" t="n">
        <f aca="false">IF(N241="zákl. přenesená",J241,0)</f>
        <v>0</v>
      </c>
      <c r="BH241" s="225" t="n">
        <f aca="false">IF(N241="sníž. přenesená",J241,0)</f>
        <v>0</v>
      </c>
      <c r="BI241" s="225" t="n">
        <f aca="false">IF(N241="nulová",J241,0)</f>
        <v>0</v>
      </c>
      <c r="BJ241" s="3" t="s">
        <v>85</v>
      </c>
      <c r="BK241" s="225" t="n">
        <f aca="false">ROUND(I241*H241,2)</f>
        <v>0</v>
      </c>
      <c r="BL241" s="3" t="s">
        <v>234</v>
      </c>
      <c r="BM241" s="224" t="s">
        <v>366</v>
      </c>
    </row>
    <row r="242" customFormat="false" ht="12.8" hidden="false" customHeight="false" outlineLevel="0" collapsed="false">
      <c r="A242" s="25"/>
      <c r="B242" s="26"/>
      <c r="C242" s="27"/>
      <c r="D242" s="229" t="s">
        <v>200</v>
      </c>
      <c r="E242" s="27"/>
      <c r="F242" s="261" t="s">
        <v>361</v>
      </c>
      <c r="G242" s="27"/>
      <c r="H242" s="27"/>
      <c r="I242" s="130"/>
      <c r="J242" s="27"/>
      <c r="K242" s="27"/>
      <c r="L242" s="31"/>
      <c r="M242" s="262"/>
      <c r="N242" s="67"/>
      <c r="O242" s="67"/>
      <c r="P242" s="67"/>
      <c r="Q242" s="67"/>
      <c r="R242" s="67"/>
      <c r="S242" s="67"/>
      <c r="T242" s="68"/>
      <c r="AT242" s="3" t="s">
        <v>200</v>
      </c>
      <c r="AU242" s="3" t="s">
        <v>87</v>
      </c>
    </row>
    <row r="243" s="226" customFormat="true" ht="12.8" hidden="false" customHeight="false" outlineLevel="0" collapsed="false">
      <c r="B243" s="227"/>
      <c r="C243" s="228"/>
      <c r="D243" s="229" t="s">
        <v>147</v>
      </c>
      <c r="E243" s="230"/>
      <c r="F243" s="231" t="s">
        <v>367</v>
      </c>
      <c r="G243" s="228"/>
      <c r="H243" s="232" t="n">
        <v>10.3</v>
      </c>
      <c r="I243" s="233"/>
      <c r="J243" s="228"/>
      <c r="K243" s="228"/>
      <c r="L243" s="234"/>
      <c r="M243" s="235"/>
      <c r="N243" s="236"/>
      <c r="O243" s="236"/>
      <c r="P243" s="236"/>
      <c r="Q243" s="236"/>
      <c r="R243" s="236"/>
      <c r="S243" s="236"/>
      <c r="T243" s="237"/>
      <c r="AT243" s="238" t="s">
        <v>147</v>
      </c>
      <c r="AU243" s="238" t="s">
        <v>87</v>
      </c>
      <c r="AV243" s="226" t="s">
        <v>87</v>
      </c>
      <c r="AW243" s="226" t="s">
        <v>40</v>
      </c>
      <c r="AX243" s="226" t="s">
        <v>78</v>
      </c>
      <c r="AY243" s="238" t="s">
        <v>138</v>
      </c>
    </row>
    <row r="244" s="239" customFormat="true" ht="12.8" hidden="false" customHeight="false" outlineLevel="0" collapsed="false">
      <c r="B244" s="240"/>
      <c r="C244" s="241"/>
      <c r="D244" s="229" t="s">
        <v>147</v>
      </c>
      <c r="E244" s="242"/>
      <c r="F244" s="243" t="s">
        <v>149</v>
      </c>
      <c r="G244" s="241"/>
      <c r="H244" s="244" t="n">
        <v>10.3</v>
      </c>
      <c r="I244" s="245"/>
      <c r="J244" s="241"/>
      <c r="K244" s="241"/>
      <c r="L244" s="246"/>
      <c r="M244" s="247"/>
      <c r="N244" s="248"/>
      <c r="O244" s="248"/>
      <c r="P244" s="248"/>
      <c r="Q244" s="248"/>
      <c r="R244" s="248"/>
      <c r="S244" s="248"/>
      <c r="T244" s="249"/>
      <c r="AT244" s="250" t="s">
        <v>147</v>
      </c>
      <c r="AU244" s="250" t="s">
        <v>87</v>
      </c>
      <c r="AV244" s="239" t="s">
        <v>145</v>
      </c>
      <c r="AW244" s="239" t="s">
        <v>40</v>
      </c>
      <c r="AX244" s="239" t="s">
        <v>85</v>
      </c>
      <c r="AY244" s="250" t="s">
        <v>138</v>
      </c>
    </row>
    <row r="245" s="25" customFormat="true" ht="24" hidden="false" customHeight="true" outlineLevel="0" collapsed="false">
      <c r="B245" s="26"/>
      <c r="C245" s="213" t="s">
        <v>368</v>
      </c>
      <c r="D245" s="213" t="s">
        <v>140</v>
      </c>
      <c r="E245" s="214" t="s">
        <v>369</v>
      </c>
      <c r="F245" s="215" t="s">
        <v>370</v>
      </c>
      <c r="G245" s="216" t="s">
        <v>220</v>
      </c>
      <c r="H245" s="217" t="n">
        <v>25.7</v>
      </c>
      <c r="I245" s="218"/>
      <c r="J245" s="219" t="n">
        <f aca="false">ROUND(I245*H245,2)</f>
        <v>0</v>
      </c>
      <c r="K245" s="215" t="s">
        <v>144</v>
      </c>
      <c r="L245" s="31"/>
      <c r="M245" s="220"/>
      <c r="N245" s="221" t="s">
        <v>49</v>
      </c>
      <c r="O245" s="67"/>
      <c r="P245" s="222" t="n">
        <f aca="false">O245*H245</f>
        <v>0</v>
      </c>
      <c r="Q245" s="222" t="n">
        <v>0.00121</v>
      </c>
      <c r="R245" s="222" t="n">
        <f aca="false">Q245*H245</f>
        <v>0.031097</v>
      </c>
      <c r="S245" s="222" t="n">
        <v>0</v>
      </c>
      <c r="T245" s="223" t="n">
        <f aca="false">S245*H245</f>
        <v>0</v>
      </c>
      <c r="AR245" s="224" t="s">
        <v>234</v>
      </c>
      <c r="AT245" s="224" t="s">
        <v>140</v>
      </c>
      <c r="AU245" s="224" t="s">
        <v>87</v>
      </c>
      <c r="AY245" s="3" t="s">
        <v>138</v>
      </c>
      <c r="BE245" s="225" t="n">
        <f aca="false">IF(N245="základní",J245,0)</f>
        <v>0</v>
      </c>
      <c r="BF245" s="225" t="n">
        <f aca="false">IF(N245="snížená",J245,0)</f>
        <v>0</v>
      </c>
      <c r="BG245" s="225" t="n">
        <f aca="false">IF(N245="zákl. přenesená",J245,0)</f>
        <v>0</v>
      </c>
      <c r="BH245" s="225" t="n">
        <f aca="false">IF(N245="sníž. přenesená",J245,0)</f>
        <v>0</v>
      </c>
      <c r="BI245" s="225" t="n">
        <f aca="false">IF(N245="nulová",J245,0)</f>
        <v>0</v>
      </c>
      <c r="BJ245" s="3" t="s">
        <v>85</v>
      </c>
      <c r="BK245" s="225" t="n">
        <f aca="false">ROUND(I245*H245,2)</f>
        <v>0</v>
      </c>
      <c r="BL245" s="3" t="s">
        <v>234</v>
      </c>
      <c r="BM245" s="224" t="s">
        <v>371</v>
      </c>
    </row>
    <row r="246" customFormat="false" ht="12.8" hidden="false" customHeight="false" outlineLevel="0" collapsed="false">
      <c r="A246" s="25"/>
      <c r="B246" s="26"/>
      <c r="C246" s="27"/>
      <c r="D246" s="229" t="s">
        <v>200</v>
      </c>
      <c r="E246" s="27"/>
      <c r="F246" s="261" t="s">
        <v>361</v>
      </c>
      <c r="G246" s="27"/>
      <c r="H246" s="27"/>
      <c r="I246" s="130"/>
      <c r="J246" s="27"/>
      <c r="K246" s="27"/>
      <c r="L246" s="31"/>
      <c r="M246" s="262"/>
      <c r="N246" s="67"/>
      <c r="O246" s="67"/>
      <c r="P246" s="67"/>
      <c r="Q246" s="67"/>
      <c r="R246" s="67"/>
      <c r="S246" s="67"/>
      <c r="T246" s="68"/>
      <c r="AT246" s="3" t="s">
        <v>200</v>
      </c>
      <c r="AU246" s="3" t="s">
        <v>87</v>
      </c>
    </row>
    <row r="247" s="226" customFormat="true" ht="12.8" hidden="false" customHeight="false" outlineLevel="0" collapsed="false">
      <c r="B247" s="227"/>
      <c r="C247" s="228"/>
      <c r="D247" s="229" t="s">
        <v>147</v>
      </c>
      <c r="E247" s="230"/>
      <c r="F247" s="231" t="s">
        <v>372</v>
      </c>
      <c r="G247" s="228"/>
      <c r="H247" s="232" t="n">
        <v>25.7</v>
      </c>
      <c r="I247" s="233"/>
      <c r="J247" s="228"/>
      <c r="K247" s="228"/>
      <c r="L247" s="234"/>
      <c r="M247" s="235"/>
      <c r="N247" s="236"/>
      <c r="O247" s="236"/>
      <c r="P247" s="236"/>
      <c r="Q247" s="236"/>
      <c r="R247" s="236"/>
      <c r="S247" s="236"/>
      <c r="T247" s="237"/>
      <c r="AT247" s="238" t="s">
        <v>147</v>
      </c>
      <c r="AU247" s="238" t="s">
        <v>87</v>
      </c>
      <c r="AV247" s="226" t="s">
        <v>87</v>
      </c>
      <c r="AW247" s="226" t="s">
        <v>40</v>
      </c>
      <c r="AX247" s="226" t="s">
        <v>78</v>
      </c>
      <c r="AY247" s="238" t="s">
        <v>138</v>
      </c>
    </row>
    <row r="248" s="239" customFormat="true" ht="12.8" hidden="false" customHeight="false" outlineLevel="0" collapsed="false">
      <c r="B248" s="240"/>
      <c r="C248" s="241"/>
      <c r="D248" s="229" t="s">
        <v>147</v>
      </c>
      <c r="E248" s="242"/>
      <c r="F248" s="243" t="s">
        <v>149</v>
      </c>
      <c r="G248" s="241"/>
      <c r="H248" s="244" t="n">
        <v>25.7</v>
      </c>
      <c r="I248" s="245"/>
      <c r="J248" s="241"/>
      <c r="K248" s="241"/>
      <c r="L248" s="246"/>
      <c r="M248" s="247"/>
      <c r="N248" s="248"/>
      <c r="O248" s="248"/>
      <c r="P248" s="248"/>
      <c r="Q248" s="248"/>
      <c r="R248" s="248"/>
      <c r="S248" s="248"/>
      <c r="T248" s="249"/>
      <c r="AT248" s="250" t="s">
        <v>147</v>
      </c>
      <c r="AU248" s="250" t="s">
        <v>87</v>
      </c>
      <c r="AV248" s="239" t="s">
        <v>145</v>
      </c>
      <c r="AW248" s="239" t="s">
        <v>40</v>
      </c>
      <c r="AX248" s="239" t="s">
        <v>85</v>
      </c>
      <c r="AY248" s="250" t="s">
        <v>138</v>
      </c>
    </row>
    <row r="249" s="25" customFormat="true" ht="24" hidden="false" customHeight="true" outlineLevel="0" collapsed="false">
      <c r="B249" s="26"/>
      <c r="C249" s="213" t="s">
        <v>373</v>
      </c>
      <c r="D249" s="213" t="s">
        <v>140</v>
      </c>
      <c r="E249" s="214" t="s">
        <v>374</v>
      </c>
      <c r="F249" s="215" t="s">
        <v>375</v>
      </c>
      <c r="G249" s="216" t="s">
        <v>220</v>
      </c>
      <c r="H249" s="217" t="n">
        <v>19.1</v>
      </c>
      <c r="I249" s="218"/>
      <c r="J249" s="219" t="n">
        <f aca="false">ROUND(I249*H249,2)</f>
        <v>0</v>
      </c>
      <c r="K249" s="215" t="s">
        <v>144</v>
      </c>
      <c r="L249" s="31"/>
      <c r="M249" s="220"/>
      <c r="N249" s="221" t="s">
        <v>49</v>
      </c>
      <c r="O249" s="67"/>
      <c r="P249" s="222" t="n">
        <f aca="false">O249*H249</f>
        <v>0</v>
      </c>
      <c r="Q249" s="222" t="n">
        <v>0.00035</v>
      </c>
      <c r="R249" s="222" t="n">
        <f aca="false">Q249*H249</f>
        <v>0.006685</v>
      </c>
      <c r="S249" s="222" t="n">
        <v>0</v>
      </c>
      <c r="T249" s="223" t="n">
        <f aca="false">S249*H249</f>
        <v>0</v>
      </c>
      <c r="AR249" s="224" t="s">
        <v>234</v>
      </c>
      <c r="AT249" s="224" t="s">
        <v>140</v>
      </c>
      <c r="AU249" s="224" t="s">
        <v>87</v>
      </c>
      <c r="AY249" s="3" t="s">
        <v>138</v>
      </c>
      <c r="BE249" s="225" t="n">
        <f aca="false">IF(N249="základní",J249,0)</f>
        <v>0</v>
      </c>
      <c r="BF249" s="225" t="n">
        <f aca="false">IF(N249="snížená",J249,0)</f>
        <v>0</v>
      </c>
      <c r="BG249" s="225" t="n">
        <f aca="false">IF(N249="zákl. přenesená",J249,0)</f>
        <v>0</v>
      </c>
      <c r="BH249" s="225" t="n">
        <f aca="false">IF(N249="sníž. přenesená",J249,0)</f>
        <v>0</v>
      </c>
      <c r="BI249" s="225" t="n">
        <f aca="false">IF(N249="nulová",J249,0)</f>
        <v>0</v>
      </c>
      <c r="BJ249" s="3" t="s">
        <v>85</v>
      </c>
      <c r="BK249" s="225" t="n">
        <f aca="false">ROUND(I249*H249,2)</f>
        <v>0</v>
      </c>
      <c r="BL249" s="3" t="s">
        <v>234</v>
      </c>
      <c r="BM249" s="224" t="s">
        <v>376</v>
      </c>
    </row>
    <row r="250" s="226" customFormat="true" ht="12.8" hidden="false" customHeight="false" outlineLevel="0" collapsed="false">
      <c r="B250" s="227"/>
      <c r="C250" s="228"/>
      <c r="D250" s="229" t="s">
        <v>147</v>
      </c>
      <c r="E250" s="230"/>
      <c r="F250" s="231" t="s">
        <v>377</v>
      </c>
      <c r="G250" s="228"/>
      <c r="H250" s="232" t="n">
        <v>19.1</v>
      </c>
      <c r="I250" s="233"/>
      <c r="J250" s="228"/>
      <c r="K250" s="228"/>
      <c r="L250" s="234"/>
      <c r="M250" s="235"/>
      <c r="N250" s="236"/>
      <c r="O250" s="236"/>
      <c r="P250" s="236"/>
      <c r="Q250" s="236"/>
      <c r="R250" s="236"/>
      <c r="S250" s="236"/>
      <c r="T250" s="237"/>
      <c r="AT250" s="238" t="s">
        <v>147</v>
      </c>
      <c r="AU250" s="238" t="s">
        <v>87</v>
      </c>
      <c r="AV250" s="226" t="s">
        <v>87</v>
      </c>
      <c r="AW250" s="226" t="s">
        <v>40</v>
      </c>
      <c r="AX250" s="226" t="s">
        <v>78</v>
      </c>
      <c r="AY250" s="238" t="s">
        <v>138</v>
      </c>
    </row>
    <row r="251" s="239" customFormat="true" ht="12.8" hidden="false" customHeight="false" outlineLevel="0" collapsed="false">
      <c r="B251" s="240"/>
      <c r="C251" s="241"/>
      <c r="D251" s="229" t="s">
        <v>147</v>
      </c>
      <c r="E251" s="242"/>
      <c r="F251" s="243" t="s">
        <v>149</v>
      </c>
      <c r="G251" s="241"/>
      <c r="H251" s="244" t="n">
        <v>19.1</v>
      </c>
      <c r="I251" s="245"/>
      <c r="J251" s="241"/>
      <c r="K251" s="241"/>
      <c r="L251" s="246"/>
      <c r="M251" s="247"/>
      <c r="N251" s="248"/>
      <c r="O251" s="248"/>
      <c r="P251" s="248"/>
      <c r="Q251" s="248"/>
      <c r="R251" s="248"/>
      <c r="S251" s="248"/>
      <c r="T251" s="249"/>
      <c r="AT251" s="250" t="s">
        <v>147</v>
      </c>
      <c r="AU251" s="250" t="s">
        <v>87</v>
      </c>
      <c r="AV251" s="239" t="s">
        <v>145</v>
      </c>
      <c r="AW251" s="239" t="s">
        <v>40</v>
      </c>
      <c r="AX251" s="239" t="s">
        <v>85</v>
      </c>
      <c r="AY251" s="250" t="s">
        <v>138</v>
      </c>
    </row>
    <row r="252" s="25" customFormat="true" ht="24" hidden="false" customHeight="true" outlineLevel="0" collapsed="false">
      <c r="B252" s="26"/>
      <c r="C252" s="213" t="s">
        <v>378</v>
      </c>
      <c r="D252" s="213" t="s">
        <v>140</v>
      </c>
      <c r="E252" s="214" t="s">
        <v>379</v>
      </c>
      <c r="F252" s="215" t="s">
        <v>380</v>
      </c>
      <c r="G252" s="216" t="s">
        <v>220</v>
      </c>
      <c r="H252" s="217" t="n">
        <v>1.2</v>
      </c>
      <c r="I252" s="218"/>
      <c r="J252" s="219" t="n">
        <f aca="false">ROUND(I252*H252,2)</f>
        <v>0</v>
      </c>
      <c r="K252" s="215" t="s">
        <v>144</v>
      </c>
      <c r="L252" s="31"/>
      <c r="M252" s="220"/>
      <c r="N252" s="221" t="s">
        <v>49</v>
      </c>
      <c r="O252" s="67"/>
      <c r="P252" s="222" t="n">
        <f aca="false">O252*H252</f>
        <v>0</v>
      </c>
      <c r="Q252" s="222" t="n">
        <v>0.00057</v>
      </c>
      <c r="R252" s="222" t="n">
        <f aca="false">Q252*H252</f>
        <v>0.000684</v>
      </c>
      <c r="S252" s="222" t="n">
        <v>0</v>
      </c>
      <c r="T252" s="223" t="n">
        <f aca="false">S252*H252</f>
        <v>0</v>
      </c>
      <c r="AR252" s="224" t="s">
        <v>234</v>
      </c>
      <c r="AT252" s="224" t="s">
        <v>140</v>
      </c>
      <c r="AU252" s="224" t="s">
        <v>87</v>
      </c>
      <c r="AY252" s="3" t="s">
        <v>138</v>
      </c>
      <c r="BE252" s="225" t="n">
        <f aca="false">IF(N252="základní",J252,0)</f>
        <v>0</v>
      </c>
      <c r="BF252" s="225" t="n">
        <f aca="false">IF(N252="snížená",J252,0)</f>
        <v>0</v>
      </c>
      <c r="BG252" s="225" t="n">
        <f aca="false">IF(N252="zákl. přenesená",J252,0)</f>
        <v>0</v>
      </c>
      <c r="BH252" s="225" t="n">
        <f aca="false">IF(N252="sníž. přenesená",J252,0)</f>
        <v>0</v>
      </c>
      <c r="BI252" s="225" t="n">
        <f aca="false">IF(N252="nulová",J252,0)</f>
        <v>0</v>
      </c>
      <c r="BJ252" s="3" t="s">
        <v>85</v>
      </c>
      <c r="BK252" s="225" t="n">
        <f aca="false">ROUND(I252*H252,2)</f>
        <v>0</v>
      </c>
      <c r="BL252" s="3" t="s">
        <v>234</v>
      </c>
      <c r="BM252" s="224" t="s">
        <v>381</v>
      </c>
    </row>
    <row r="253" s="226" customFormat="true" ht="12.8" hidden="false" customHeight="false" outlineLevel="0" collapsed="false">
      <c r="B253" s="227"/>
      <c r="C253" s="228"/>
      <c r="D253" s="229" t="s">
        <v>147</v>
      </c>
      <c r="E253" s="230"/>
      <c r="F253" s="231" t="s">
        <v>382</v>
      </c>
      <c r="G253" s="228"/>
      <c r="H253" s="232" t="n">
        <v>1.2</v>
      </c>
      <c r="I253" s="233"/>
      <c r="J253" s="228"/>
      <c r="K253" s="228"/>
      <c r="L253" s="234"/>
      <c r="M253" s="235"/>
      <c r="N253" s="236"/>
      <c r="O253" s="236"/>
      <c r="P253" s="236"/>
      <c r="Q253" s="236"/>
      <c r="R253" s="236"/>
      <c r="S253" s="236"/>
      <c r="T253" s="237"/>
      <c r="AT253" s="238" t="s">
        <v>147</v>
      </c>
      <c r="AU253" s="238" t="s">
        <v>87</v>
      </c>
      <c r="AV253" s="226" t="s">
        <v>87</v>
      </c>
      <c r="AW253" s="226" t="s">
        <v>40</v>
      </c>
      <c r="AX253" s="226" t="s">
        <v>78</v>
      </c>
      <c r="AY253" s="238" t="s">
        <v>138</v>
      </c>
    </row>
    <row r="254" s="239" customFormat="true" ht="12.8" hidden="false" customHeight="false" outlineLevel="0" collapsed="false">
      <c r="B254" s="240"/>
      <c r="C254" s="241"/>
      <c r="D254" s="229" t="s">
        <v>147</v>
      </c>
      <c r="E254" s="242"/>
      <c r="F254" s="243" t="s">
        <v>149</v>
      </c>
      <c r="G254" s="241"/>
      <c r="H254" s="244" t="n">
        <v>1.2</v>
      </c>
      <c r="I254" s="245"/>
      <c r="J254" s="241"/>
      <c r="K254" s="241"/>
      <c r="L254" s="246"/>
      <c r="M254" s="247"/>
      <c r="N254" s="248"/>
      <c r="O254" s="248"/>
      <c r="P254" s="248"/>
      <c r="Q254" s="248"/>
      <c r="R254" s="248"/>
      <c r="S254" s="248"/>
      <c r="T254" s="249"/>
      <c r="AT254" s="250" t="s">
        <v>147</v>
      </c>
      <c r="AU254" s="250" t="s">
        <v>87</v>
      </c>
      <c r="AV254" s="239" t="s">
        <v>145</v>
      </c>
      <c r="AW254" s="239" t="s">
        <v>40</v>
      </c>
      <c r="AX254" s="239" t="s">
        <v>85</v>
      </c>
      <c r="AY254" s="250" t="s">
        <v>138</v>
      </c>
    </row>
    <row r="255" s="25" customFormat="true" ht="24" hidden="false" customHeight="true" outlineLevel="0" collapsed="false">
      <c r="B255" s="26"/>
      <c r="C255" s="213" t="s">
        <v>383</v>
      </c>
      <c r="D255" s="213" t="s">
        <v>140</v>
      </c>
      <c r="E255" s="214" t="s">
        <v>384</v>
      </c>
      <c r="F255" s="215" t="s">
        <v>385</v>
      </c>
      <c r="G255" s="216" t="s">
        <v>220</v>
      </c>
      <c r="H255" s="217" t="n">
        <v>12.1</v>
      </c>
      <c r="I255" s="218"/>
      <c r="J255" s="219" t="n">
        <f aca="false">ROUND(I255*H255,2)</f>
        <v>0</v>
      </c>
      <c r="K255" s="215" t="s">
        <v>144</v>
      </c>
      <c r="L255" s="31"/>
      <c r="M255" s="220"/>
      <c r="N255" s="221" t="s">
        <v>49</v>
      </c>
      <c r="O255" s="67"/>
      <c r="P255" s="222" t="n">
        <f aca="false">O255*H255</f>
        <v>0</v>
      </c>
      <c r="Q255" s="222" t="n">
        <v>0.00114</v>
      </c>
      <c r="R255" s="222" t="n">
        <f aca="false">Q255*H255</f>
        <v>0.013794</v>
      </c>
      <c r="S255" s="222" t="n">
        <v>0</v>
      </c>
      <c r="T255" s="223" t="n">
        <f aca="false">S255*H255</f>
        <v>0</v>
      </c>
      <c r="AR255" s="224" t="s">
        <v>234</v>
      </c>
      <c r="AT255" s="224" t="s">
        <v>140</v>
      </c>
      <c r="AU255" s="224" t="s">
        <v>87</v>
      </c>
      <c r="AY255" s="3" t="s">
        <v>138</v>
      </c>
      <c r="BE255" s="225" t="n">
        <f aca="false">IF(N255="základní",J255,0)</f>
        <v>0</v>
      </c>
      <c r="BF255" s="225" t="n">
        <f aca="false">IF(N255="snížená",J255,0)</f>
        <v>0</v>
      </c>
      <c r="BG255" s="225" t="n">
        <f aca="false">IF(N255="zákl. přenesená",J255,0)</f>
        <v>0</v>
      </c>
      <c r="BH255" s="225" t="n">
        <f aca="false">IF(N255="sníž. přenesená",J255,0)</f>
        <v>0</v>
      </c>
      <c r="BI255" s="225" t="n">
        <f aca="false">IF(N255="nulová",J255,0)</f>
        <v>0</v>
      </c>
      <c r="BJ255" s="3" t="s">
        <v>85</v>
      </c>
      <c r="BK255" s="225" t="n">
        <f aca="false">ROUND(I255*H255,2)</f>
        <v>0</v>
      </c>
      <c r="BL255" s="3" t="s">
        <v>234</v>
      </c>
      <c r="BM255" s="224" t="s">
        <v>386</v>
      </c>
    </row>
    <row r="256" s="226" customFormat="true" ht="12.8" hidden="false" customHeight="false" outlineLevel="0" collapsed="false">
      <c r="B256" s="227"/>
      <c r="C256" s="228"/>
      <c r="D256" s="229" t="s">
        <v>147</v>
      </c>
      <c r="E256" s="230"/>
      <c r="F256" s="231" t="s">
        <v>387</v>
      </c>
      <c r="G256" s="228"/>
      <c r="H256" s="232" t="n">
        <v>12.1</v>
      </c>
      <c r="I256" s="233"/>
      <c r="J256" s="228"/>
      <c r="K256" s="228"/>
      <c r="L256" s="234"/>
      <c r="M256" s="235"/>
      <c r="N256" s="236"/>
      <c r="O256" s="236"/>
      <c r="P256" s="236"/>
      <c r="Q256" s="236"/>
      <c r="R256" s="236"/>
      <c r="S256" s="236"/>
      <c r="T256" s="237"/>
      <c r="AT256" s="238" t="s">
        <v>147</v>
      </c>
      <c r="AU256" s="238" t="s">
        <v>87</v>
      </c>
      <c r="AV256" s="226" t="s">
        <v>87</v>
      </c>
      <c r="AW256" s="226" t="s">
        <v>40</v>
      </c>
      <c r="AX256" s="226" t="s">
        <v>78</v>
      </c>
      <c r="AY256" s="238" t="s">
        <v>138</v>
      </c>
    </row>
    <row r="257" s="239" customFormat="true" ht="12.8" hidden="false" customHeight="false" outlineLevel="0" collapsed="false">
      <c r="B257" s="240"/>
      <c r="C257" s="241"/>
      <c r="D257" s="229" t="s">
        <v>147</v>
      </c>
      <c r="E257" s="242"/>
      <c r="F257" s="243" t="s">
        <v>149</v>
      </c>
      <c r="G257" s="241"/>
      <c r="H257" s="244" t="n">
        <v>12.1</v>
      </c>
      <c r="I257" s="245"/>
      <c r="J257" s="241"/>
      <c r="K257" s="241"/>
      <c r="L257" s="246"/>
      <c r="M257" s="247"/>
      <c r="N257" s="248"/>
      <c r="O257" s="248"/>
      <c r="P257" s="248"/>
      <c r="Q257" s="248"/>
      <c r="R257" s="248"/>
      <c r="S257" s="248"/>
      <c r="T257" s="249"/>
      <c r="AT257" s="250" t="s">
        <v>147</v>
      </c>
      <c r="AU257" s="250" t="s">
        <v>87</v>
      </c>
      <c r="AV257" s="239" t="s">
        <v>145</v>
      </c>
      <c r="AW257" s="239" t="s">
        <v>40</v>
      </c>
      <c r="AX257" s="239" t="s">
        <v>85</v>
      </c>
      <c r="AY257" s="250" t="s">
        <v>138</v>
      </c>
    </row>
    <row r="258" s="25" customFormat="true" ht="24" hidden="false" customHeight="true" outlineLevel="0" collapsed="false">
      <c r="B258" s="26"/>
      <c r="C258" s="213" t="s">
        <v>388</v>
      </c>
      <c r="D258" s="213" t="s">
        <v>140</v>
      </c>
      <c r="E258" s="214" t="s">
        <v>389</v>
      </c>
      <c r="F258" s="215" t="s">
        <v>390</v>
      </c>
      <c r="G258" s="216" t="s">
        <v>220</v>
      </c>
      <c r="H258" s="217" t="n">
        <v>11</v>
      </c>
      <c r="I258" s="218"/>
      <c r="J258" s="219" t="n">
        <f aca="false">ROUND(I258*H258,2)</f>
        <v>0</v>
      </c>
      <c r="K258" s="215" t="s">
        <v>144</v>
      </c>
      <c r="L258" s="31"/>
      <c r="M258" s="220"/>
      <c r="N258" s="221" t="s">
        <v>49</v>
      </c>
      <c r="O258" s="67"/>
      <c r="P258" s="222" t="n">
        <f aca="false">O258*H258</f>
        <v>0</v>
      </c>
      <c r="Q258" s="222" t="n">
        <v>0.00109</v>
      </c>
      <c r="R258" s="222" t="n">
        <f aca="false">Q258*H258</f>
        <v>0.01199</v>
      </c>
      <c r="S258" s="222" t="n">
        <v>0</v>
      </c>
      <c r="T258" s="223" t="n">
        <f aca="false">S258*H258</f>
        <v>0</v>
      </c>
      <c r="AR258" s="224" t="s">
        <v>234</v>
      </c>
      <c r="AT258" s="224" t="s">
        <v>140</v>
      </c>
      <c r="AU258" s="224" t="s">
        <v>87</v>
      </c>
      <c r="AY258" s="3" t="s">
        <v>138</v>
      </c>
      <c r="BE258" s="225" t="n">
        <f aca="false">IF(N258="základní",J258,0)</f>
        <v>0</v>
      </c>
      <c r="BF258" s="225" t="n">
        <f aca="false">IF(N258="snížená",J258,0)</f>
        <v>0</v>
      </c>
      <c r="BG258" s="225" t="n">
        <f aca="false">IF(N258="zákl. přenesená",J258,0)</f>
        <v>0</v>
      </c>
      <c r="BH258" s="225" t="n">
        <f aca="false">IF(N258="sníž. přenesená",J258,0)</f>
        <v>0</v>
      </c>
      <c r="BI258" s="225" t="n">
        <f aca="false">IF(N258="nulová",J258,0)</f>
        <v>0</v>
      </c>
      <c r="BJ258" s="3" t="s">
        <v>85</v>
      </c>
      <c r="BK258" s="225" t="n">
        <f aca="false">ROUND(I258*H258,2)</f>
        <v>0</v>
      </c>
      <c r="BL258" s="3" t="s">
        <v>234</v>
      </c>
      <c r="BM258" s="224" t="s">
        <v>391</v>
      </c>
    </row>
    <row r="259" customFormat="false" ht="12.8" hidden="false" customHeight="false" outlineLevel="0" collapsed="false">
      <c r="A259" s="25"/>
      <c r="B259" s="26"/>
      <c r="C259" s="27"/>
      <c r="D259" s="229" t="s">
        <v>200</v>
      </c>
      <c r="E259" s="27"/>
      <c r="F259" s="261" t="s">
        <v>361</v>
      </c>
      <c r="G259" s="27"/>
      <c r="H259" s="27"/>
      <c r="I259" s="130"/>
      <c r="J259" s="27"/>
      <c r="K259" s="27"/>
      <c r="L259" s="31"/>
      <c r="M259" s="262"/>
      <c r="N259" s="67"/>
      <c r="O259" s="67"/>
      <c r="P259" s="67"/>
      <c r="Q259" s="67"/>
      <c r="R259" s="67"/>
      <c r="S259" s="67"/>
      <c r="T259" s="68"/>
      <c r="AT259" s="3" t="s">
        <v>200</v>
      </c>
      <c r="AU259" s="3" t="s">
        <v>87</v>
      </c>
    </row>
    <row r="260" s="226" customFormat="true" ht="12.8" hidden="false" customHeight="false" outlineLevel="0" collapsed="false">
      <c r="B260" s="227"/>
      <c r="C260" s="228"/>
      <c r="D260" s="229" t="s">
        <v>147</v>
      </c>
      <c r="E260" s="230"/>
      <c r="F260" s="231" t="s">
        <v>392</v>
      </c>
      <c r="G260" s="228"/>
      <c r="H260" s="232" t="n">
        <v>11</v>
      </c>
      <c r="I260" s="233"/>
      <c r="J260" s="228"/>
      <c r="K260" s="228"/>
      <c r="L260" s="234"/>
      <c r="M260" s="235"/>
      <c r="N260" s="236"/>
      <c r="O260" s="236"/>
      <c r="P260" s="236"/>
      <c r="Q260" s="236"/>
      <c r="R260" s="236"/>
      <c r="S260" s="236"/>
      <c r="T260" s="237"/>
      <c r="AT260" s="238" t="s">
        <v>147</v>
      </c>
      <c r="AU260" s="238" t="s">
        <v>87</v>
      </c>
      <c r="AV260" s="226" t="s">
        <v>87</v>
      </c>
      <c r="AW260" s="226" t="s">
        <v>40</v>
      </c>
      <c r="AX260" s="226" t="s">
        <v>78</v>
      </c>
      <c r="AY260" s="238" t="s">
        <v>138</v>
      </c>
    </row>
    <row r="261" s="239" customFormat="true" ht="12.8" hidden="false" customHeight="false" outlineLevel="0" collapsed="false">
      <c r="B261" s="240"/>
      <c r="C261" s="241"/>
      <c r="D261" s="229" t="s">
        <v>147</v>
      </c>
      <c r="E261" s="242"/>
      <c r="F261" s="243" t="s">
        <v>149</v>
      </c>
      <c r="G261" s="241"/>
      <c r="H261" s="244" t="n">
        <v>11</v>
      </c>
      <c r="I261" s="245"/>
      <c r="J261" s="241"/>
      <c r="K261" s="241"/>
      <c r="L261" s="246"/>
      <c r="M261" s="247"/>
      <c r="N261" s="248"/>
      <c r="O261" s="248"/>
      <c r="P261" s="248"/>
      <c r="Q261" s="248"/>
      <c r="R261" s="248"/>
      <c r="S261" s="248"/>
      <c r="T261" s="249"/>
      <c r="AT261" s="250" t="s">
        <v>147</v>
      </c>
      <c r="AU261" s="250" t="s">
        <v>87</v>
      </c>
      <c r="AV261" s="239" t="s">
        <v>145</v>
      </c>
      <c r="AW261" s="239" t="s">
        <v>40</v>
      </c>
      <c r="AX261" s="239" t="s">
        <v>85</v>
      </c>
      <c r="AY261" s="250" t="s">
        <v>138</v>
      </c>
    </row>
    <row r="262" s="25" customFormat="true" ht="24" hidden="false" customHeight="true" outlineLevel="0" collapsed="false">
      <c r="B262" s="26"/>
      <c r="C262" s="251" t="s">
        <v>393</v>
      </c>
      <c r="D262" s="251" t="s">
        <v>159</v>
      </c>
      <c r="E262" s="252" t="s">
        <v>394</v>
      </c>
      <c r="F262" s="253" t="s">
        <v>395</v>
      </c>
      <c r="G262" s="254" t="s">
        <v>307</v>
      </c>
      <c r="H262" s="255" t="n">
        <v>7</v>
      </c>
      <c r="I262" s="256"/>
      <c r="J262" s="257" t="n">
        <f aca="false">ROUND(I262*H262,2)</f>
        <v>0</v>
      </c>
      <c r="K262" s="253" t="s">
        <v>144</v>
      </c>
      <c r="L262" s="258"/>
      <c r="M262" s="259"/>
      <c r="N262" s="260" t="s">
        <v>49</v>
      </c>
      <c r="O262" s="67"/>
      <c r="P262" s="222" t="n">
        <f aca="false">O262*H262</f>
        <v>0</v>
      </c>
      <c r="Q262" s="222" t="n">
        <v>0.00033</v>
      </c>
      <c r="R262" s="222" t="n">
        <f aca="false">Q262*H262</f>
        <v>0.00231</v>
      </c>
      <c r="S262" s="222" t="n">
        <v>0</v>
      </c>
      <c r="T262" s="223" t="n">
        <f aca="false">S262*H262</f>
        <v>0</v>
      </c>
      <c r="AR262" s="224" t="s">
        <v>301</v>
      </c>
      <c r="AT262" s="224" t="s">
        <v>159</v>
      </c>
      <c r="AU262" s="224" t="s">
        <v>87</v>
      </c>
      <c r="AY262" s="3" t="s">
        <v>138</v>
      </c>
      <c r="BE262" s="225" t="n">
        <f aca="false">IF(N262="základní",J262,0)</f>
        <v>0</v>
      </c>
      <c r="BF262" s="225" t="n">
        <f aca="false">IF(N262="snížená",J262,0)</f>
        <v>0</v>
      </c>
      <c r="BG262" s="225" t="n">
        <f aca="false">IF(N262="zákl. přenesená",J262,0)</f>
        <v>0</v>
      </c>
      <c r="BH262" s="225" t="n">
        <f aca="false">IF(N262="sníž. přenesená",J262,0)</f>
        <v>0</v>
      </c>
      <c r="BI262" s="225" t="n">
        <f aca="false">IF(N262="nulová",J262,0)</f>
        <v>0</v>
      </c>
      <c r="BJ262" s="3" t="s">
        <v>85</v>
      </c>
      <c r="BK262" s="225" t="n">
        <f aca="false">ROUND(I262*H262,2)</f>
        <v>0</v>
      </c>
      <c r="BL262" s="3" t="s">
        <v>234</v>
      </c>
      <c r="BM262" s="224" t="s">
        <v>396</v>
      </c>
    </row>
    <row r="263" s="226" customFormat="true" ht="12.8" hidden="false" customHeight="false" outlineLevel="0" collapsed="false">
      <c r="B263" s="227"/>
      <c r="C263" s="228"/>
      <c r="D263" s="229" t="s">
        <v>147</v>
      </c>
      <c r="E263" s="230"/>
      <c r="F263" s="231" t="s">
        <v>397</v>
      </c>
      <c r="G263" s="228"/>
      <c r="H263" s="232" t="n">
        <v>7</v>
      </c>
      <c r="I263" s="233"/>
      <c r="J263" s="228"/>
      <c r="K263" s="228"/>
      <c r="L263" s="234"/>
      <c r="M263" s="235"/>
      <c r="N263" s="236"/>
      <c r="O263" s="236"/>
      <c r="P263" s="236"/>
      <c r="Q263" s="236"/>
      <c r="R263" s="236"/>
      <c r="S263" s="236"/>
      <c r="T263" s="237"/>
      <c r="AT263" s="238" t="s">
        <v>147</v>
      </c>
      <c r="AU263" s="238" t="s">
        <v>87</v>
      </c>
      <c r="AV263" s="226" t="s">
        <v>87</v>
      </c>
      <c r="AW263" s="226" t="s">
        <v>40</v>
      </c>
      <c r="AX263" s="226" t="s">
        <v>78</v>
      </c>
      <c r="AY263" s="238" t="s">
        <v>138</v>
      </c>
    </row>
    <row r="264" s="239" customFormat="true" ht="12.8" hidden="false" customHeight="false" outlineLevel="0" collapsed="false">
      <c r="B264" s="240"/>
      <c r="C264" s="241"/>
      <c r="D264" s="229" t="s">
        <v>147</v>
      </c>
      <c r="E264" s="242"/>
      <c r="F264" s="243" t="s">
        <v>149</v>
      </c>
      <c r="G264" s="241"/>
      <c r="H264" s="244" t="n">
        <v>7</v>
      </c>
      <c r="I264" s="245"/>
      <c r="J264" s="241"/>
      <c r="K264" s="241"/>
      <c r="L264" s="246"/>
      <c r="M264" s="247"/>
      <c r="N264" s="248"/>
      <c r="O264" s="248"/>
      <c r="P264" s="248"/>
      <c r="Q264" s="248"/>
      <c r="R264" s="248"/>
      <c r="S264" s="248"/>
      <c r="T264" s="249"/>
      <c r="AT264" s="250" t="s">
        <v>147</v>
      </c>
      <c r="AU264" s="250" t="s">
        <v>87</v>
      </c>
      <c r="AV264" s="239" t="s">
        <v>145</v>
      </c>
      <c r="AW264" s="239" t="s">
        <v>40</v>
      </c>
      <c r="AX264" s="239" t="s">
        <v>85</v>
      </c>
      <c r="AY264" s="250" t="s">
        <v>138</v>
      </c>
    </row>
    <row r="265" s="25" customFormat="true" ht="16.5" hidden="false" customHeight="true" outlineLevel="0" collapsed="false">
      <c r="B265" s="26"/>
      <c r="C265" s="213" t="s">
        <v>398</v>
      </c>
      <c r="D265" s="213" t="s">
        <v>140</v>
      </c>
      <c r="E265" s="214" t="s">
        <v>399</v>
      </c>
      <c r="F265" s="215" t="s">
        <v>400</v>
      </c>
      <c r="G265" s="216" t="s">
        <v>307</v>
      </c>
      <c r="H265" s="217" t="n">
        <v>2</v>
      </c>
      <c r="I265" s="218"/>
      <c r="J265" s="219" t="n">
        <f aca="false">ROUND(I265*H265,2)</f>
        <v>0</v>
      </c>
      <c r="K265" s="215" t="s">
        <v>144</v>
      </c>
      <c r="L265" s="31"/>
      <c r="M265" s="220"/>
      <c r="N265" s="221" t="s">
        <v>49</v>
      </c>
      <c r="O265" s="67"/>
      <c r="P265" s="222" t="n">
        <f aca="false">O265*H265</f>
        <v>0</v>
      </c>
      <c r="Q265" s="222" t="n">
        <v>0.00029</v>
      </c>
      <c r="R265" s="222" t="n">
        <f aca="false">Q265*H265</f>
        <v>0.00058</v>
      </c>
      <c r="S265" s="222" t="n">
        <v>0</v>
      </c>
      <c r="T265" s="223" t="n">
        <f aca="false">S265*H265</f>
        <v>0</v>
      </c>
      <c r="AR265" s="224" t="s">
        <v>234</v>
      </c>
      <c r="AT265" s="224" t="s">
        <v>140</v>
      </c>
      <c r="AU265" s="224" t="s">
        <v>87</v>
      </c>
      <c r="AY265" s="3" t="s">
        <v>138</v>
      </c>
      <c r="BE265" s="225" t="n">
        <f aca="false">IF(N265="základní",J265,0)</f>
        <v>0</v>
      </c>
      <c r="BF265" s="225" t="n">
        <f aca="false">IF(N265="snížená",J265,0)</f>
        <v>0</v>
      </c>
      <c r="BG265" s="225" t="n">
        <f aca="false">IF(N265="zákl. přenesená",J265,0)</f>
        <v>0</v>
      </c>
      <c r="BH265" s="225" t="n">
        <f aca="false">IF(N265="sníž. přenesená",J265,0)</f>
        <v>0</v>
      </c>
      <c r="BI265" s="225" t="n">
        <f aca="false">IF(N265="nulová",J265,0)</f>
        <v>0</v>
      </c>
      <c r="BJ265" s="3" t="s">
        <v>85</v>
      </c>
      <c r="BK265" s="225" t="n">
        <f aca="false">ROUND(I265*H265,2)</f>
        <v>0</v>
      </c>
      <c r="BL265" s="3" t="s">
        <v>234</v>
      </c>
      <c r="BM265" s="224" t="s">
        <v>401</v>
      </c>
    </row>
    <row r="266" s="25" customFormat="true" ht="24" hidden="false" customHeight="true" outlineLevel="0" collapsed="false">
      <c r="B266" s="26"/>
      <c r="C266" s="213" t="s">
        <v>402</v>
      </c>
      <c r="D266" s="213" t="s">
        <v>140</v>
      </c>
      <c r="E266" s="214" t="s">
        <v>403</v>
      </c>
      <c r="F266" s="215" t="s">
        <v>404</v>
      </c>
      <c r="G266" s="216" t="s">
        <v>220</v>
      </c>
      <c r="H266" s="217" t="n">
        <v>1.15</v>
      </c>
      <c r="I266" s="218"/>
      <c r="J266" s="219" t="n">
        <f aca="false">ROUND(I266*H266,2)</f>
        <v>0</v>
      </c>
      <c r="K266" s="215" t="s">
        <v>144</v>
      </c>
      <c r="L266" s="31"/>
      <c r="M266" s="220"/>
      <c r="N266" s="221" t="s">
        <v>49</v>
      </c>
      <c r="O266" s="67"/>
      <c r="P266" s="222" t="n">
        <f aca="false">O266*H266</f>
        <v>0</v>
      </c>
      <c r="Q266" s="222" t="n">
        <v>0.00047</v>
      </c>
      <c r="R266" s="222" t="n">
        <f aca="false">Q266*H266</f>
        <v>0.0005405</v>
      </c>
      <c r="S266" s="222" t="n">
        <v>0</v>
      </c>
      <c r="T266" s="223" t="n">
        <f aca="false">S266*H266</f>
        <v>0</v>
      </c>
      <c r="AR266" s="224" t="s">
        <v>234</v>
      </c>
      <c r="AT266" s="224" t="s">
        <v>140</v>
      </c>
      <c r="AU266" s="224" t="s">
        <v>87</v>
      </c>
      <c r="AY266" s="3" t="s">
        <v>138</v>
      </c>
      <c r="BE266" s="225" t="n">
        <f aca="false">IF(N266="základní",J266,0)</f>
        <v>0</v>
      </c>
      <c r="BF266" s="225" t="n">
        <f aca="false">IF(N266="snížená",J266,0)</f>
        <v>0</v>
      </c>
      <c r="BG266" s="225" t="n">
        <f aca="false">IF(N266="zákl. přenesená",J266,0)</f>
        <v>0</v>
      </c>
      <c r="BH266" s="225" t="n">
        <f aca="false">IF(N266="sníž. přenesená",J266,0)</f>
        <v>0</v>
      </c>
      <c r="BI266" s="225" t="n">
        <f aca="false">IF(N266="nulová",J266,0)</f>
        <v>0</v>
      </c>
      <c r="BJ266" s="3" t="s">
        <v>85</v>
      </c>
      <c r="BK266" s="225" t="n">
        <f aca="false">ROUND(I266*H266,2)</f>
        <v>0</v>
      </c>
      <c r="BL266" s="3" t="s">
        <v>234</v>
      </c>
      <c r="BM266" s="224" t="s">
        <v>405</v>
      </c>
    </row>
    <row r="267" s="226" customFormat="true" ht="12.8" hidden="false" customHeight="false" outlineLevel="0" collapsed="false">
      <c r="B267" s="227"/>
      <c r="C267" s="228"/>
      <c r="D267" s="229" t="s">
        <v>147</v>
      </c>
      <c r="E267" s="230"/>
      <c r="F267" s="231" t="s">
        <v>252</v>
      </c>
      <c r="G267" s="228"/>
      <c r="H267" s="232" t="n">
        <v>1.15</v>
      </c>
      <c r="I267" s="233"/>
      <c r="J267" s="228"/>
      <c r="K267" s="228"/>
      <c r="L267" s="234"/>
      <c r="M267" s="235"/>
      <c r="N267" s="236"/>
      <c r="O267" s="236"/>
      <c r="P267" s="236"/>
      <c r="Q267" s="236"/>
      <c r="R267" s="236"/>
      <c r="S267" s="236"/>
      <c r="T267" s="237"/>
      <c r="AT267" s="238" t="s">
        <v>147</v>
      </c>
      <c r="AU267" s="238" t="s">
        <v>87</v>
      </c>
      <c r="AV267" s="226" t="s">
        <v>87</v>
      </c>
      <c r="AW267" s="226" t="s">
        <v>40</v>
      </c>
      <c r="AX267" s="226" t="s">
        <v>78</v>
      </c>
      <c r="AY267" s="238" t="s">
        <v>138</v>
      </c>
    </row>
    <row r="268" s="239" customFormat="true" ht="12.8" hidden="false" customHeight="false" outlineLevel="0" collapsed="false">
      <c r="B268" s="240"/>
      <c r="C268" s="241"/>
      <c r="D268" s="229" t="s">
        <v>147</v>
      </c>
      <c r="E268" s="242"/>
      <c r="F268" s="243" t="s">
        <v>149</v>
      </c>
      <c r="G268" s="241"/>
      <c r="H268" s="244" t="n">
        <v>1.15</v>
      </c>
      <c r="I268" s="245"/>
      <c r="J268" s="241"/>
      <c r="K268" s="241"/>
      <c r="L268" s="246"/>
      <c r="M268" s="247"/>
      <c r="N268" s="248"/>
      <c r="O268" s="248"/>
      <c r="P268" s="248"/>
      <c r="Q268" s="248"/>
      <c r="R268" s="248"/>
      <c r="S268" s="248"/>
      <c r="T268" s="249"/>
      <c r="AT268" s="250" t="s">
        <v>147</v>
      </c>
      <c r="AU268" s="250" t="s">
        <v>87</v>
      </c>
      <c r="AV268" s="239" t="s">
        <v>145</v>
      </c>
      <c r="AW268" s="239" t="s">
        <v>40</v>
      </c>
      <c r="AX268" s="239" t="s">
        <v>85</v>
      </c>
      <c r="AY268" s="250" t="s">
        <v>138</v>
      </c>
    </row>
    <row r="269" s="25" customFormat="true" ht="24" hidden="false" customHeight="true" outlineLevel="0" collapsed="false">
      <c r="B269" s="26"/>
      <c r="C269" s="251" t="s">
        <v>406</v>
      </c>
      <c r="D269" s="251" t="s">
        <v>159</v>
      </c>
      <c r="E269" s="252" t="s">
        <v>407</v>
      </c>
      <c r="F269" s="253" t="s">
        <v>408</v>
      </c>
      <c r="G269" s="254" t="s">
        <v>220</v>
      </c>
      <c r="H269" s="255" t="n">
        <v>1.15</v>
      </c>
      <c r="I269" s="256"/>
      <c r="J269" s="257" t="n">
        <f aca="false">ROUND(I269*H269,2)</f>
        <v>0</v>
      </c>
      <c r="K269" s="253"/>
      <c r="L269" s="258"/>
      <c r="M269" s="259"/>
      <c r="N269" s="260" t="s">
        <v>49</v>
      </c>
      <c r="O269" s="67"/>
      <c r="P269" s="222" t="n">
        <f aca="false">O269*H269</f>
        <v>0</v>
      </c>
      <c r="Q269" s="222" t="n">
        <v>0.01715</v>
      </c>
      <c r="R269" s="222" t="n">
        <f aca="false">Q269*H269</f>
        <v>0.0197225</v>
      </c>
      <c r="S269" s="222" t="n">
        <v>0</v>
      </c>
      <c r="T269" s="223" t="n">
        <f aca="false">S269*H269</f>
        <v>0</v>
      </c>
      <c r="AR269" s="224" t="s">
        <v>301</v>
      </c>
      <c r="AT269" s="224" t="s">
        <v>159</v>
      </c>
      <c r="AU269" s="224" t="s">
        <v>87</v>
      </c>
      <c r="AY269" s="3" t="s">
        <v>138</v>
      </c>
      <c r="BE269" s="225" t="n">
        <f aca="false">IF(N269="základní",J269,0)</f>
        <v>0</v>
      </c>
      <c r="BF269" s="225" t="n">
        <f aca="false">IF(N269="snížená",J269,0)</f>
        <v>0</v>
      </c>
      <c r="BG269" s="225" t="n">
        <f aca="false">IF(N269="zákl. přenesená",J269,0)</f>
        <v>0</v>
      </c>
      <c r="BH269" s="225" t="n">
        <f aca="false">IF(N269="sníž. přenesená",J269,0)</f>
        <v>0</v>
      </c>
      <c r="BI269" s="225" t="n">
        <f aca="false">IF(N269="nulová",J269,0)</f>
        <v>0</v>
      </c>
      <c r="BJ269" s="3" t="s">
        <v>85</v>
      </c>
      <c r="BK269" s="225" t="n">
        <f aca="false">ROUND(I269*H269,2)</f>
        <v>0</v>
      </c>
      <c r="BL269" s="3" t="s">
        <v>234</v>
      </c>
      <c r="BM269" s="224" t="s">
        <v>409</v>
      </c>
    </row>
    <row r="270" s="226" customFormat="true" ht="12.8" hidden="false" customHeight="false" outlineLevel="0" collapsed="false">
      <c r="B270" s="227"/>
      <c r="C270" s="228"/>
      <c r="D270" s="229" t="s">
        <v>147</v>
      </c>
      <c r="E270" s="230"/>
      <c r="F270" s="231" t="s">
        <v>252</v>
      </c>
      <c r="G270" s="228"/>
      <c r="H270" s="232" t="n">
        <v>1.15</v>
      </c>
      <c r="I270" s="233"/>
      <c r="J270" s="228"/>
      <c r="K270" s="228"/>
      <c r="L270" s="234"/>
      <c r="M270" s="235"/>
      <c r="N270" s="236"/>
      <c r="O270" s="236"/>
      <c r="P270" s="236"/>
      <c r="Q270" s="236"/>
      <c r="R270" s="236"/>
      <c r="S270" s="236"/>
      <c r="T270" s="237"/>
      <c r="AT270" s="238" t="s">
        <v>147</v>
      </c>
      <c r="AU270" s="238" t="s">
        <v>87</v>
      </c>
      <c r="AV270" s="226" t="s">
        <v>87</v>
      </c>
      <c r="AW270" s="226" t="s">
        <v>40</v>
      </c>
      <c r="AX270" s="226" t="s">
        <v>78</v>
      </c>
      <c r="AY270" s="238" t="s">
        <v>138</v>
      </c>
    </row>
    <row r="271" s="239" customFormat="true" ht="12.8" hidden="false" customHeight="false" outlineLevel="0" collapsed="false">
      <c r="B271" s="240"/>
      <c r="C271" s="241"/>
      <c r="D271" s="229" t="s">
        <v>147</v>
      </c>
      <c r="E271" s="242"/>
      <c r="F271" s="243" t="s">
        <v>149</v>
      </c>
      <c r="G271" s="241"/>
      <c r="H271" s="244" t="n">
        <v>1.15</v>
      </c>
      <c r="I271" s="245"/>
      <c r="J271" s="241"/>
      <c r="K271" s="241"/>
      <c r="L271" s="246"/>
      <c r="M271" s="247"/>
      <c r="N271" s="248"/>
      <c r="O271" s="248"/>
      <c r="P271" s="248"/>
      <c r="Q271" s="248"/>
      <c r="R271" s="248"/>
      <c r="S271" s="248"/>
      <c r="T271" s="249"/>
      <c r="AT271" s="250" t="s">
        <v>147</v>
      </c>
      <c r="AU271" s="250" t="s">
        <v>87</v>
      </c>
      <c r="AV271" s="239" t="s">
        <v>145</v>
      </c>
      <c r="AW271" s="239" t="s">
        <v>40</v>
      </c>
      <c r="AX271" s="239" t="s">
        <v>85</v>
      </c>
      <c r="AY271" s="250" t="s">
        <v>138</v>
      </c>
    </row>
    <row r="272" s="25" customFormat="true" ht="24" hidden="false" customHeight="true" outlineLevel="0" collapsed="false">
      <c r="B272" s="26"/>
      <c r="C272" s="213" t="s">
        <v>410</v>
      </c>
      <c r="D272" s="213" t="s">
        <v>140</v>
      </c>
      <c r="E272" s="214" t="s">
        <v>411</v>
      </c>
      <c r="F272" s="215" t="s">
        <v>412</v>
      </c>
      <c r="G272" s="216" t="s">
        <v>307</v>
      </c>
      <c r="H272" s="217" t="n">
        <v>4</v>
      </c>
      <c r="I272" s="218"/>
      <c r="J272" s="219" t="n">
        <f aca="false">ROUND(I272*H272,2)</f>
        <v>0</v>
      </c>
      <c r="K272" s="215" t="s">
        <v>144</v>
      </c>
      <c r="L272" s="31"/>
      <c r="M272" s="220"/>
      <c r="N272" s="221" t="s">
        <v>49</v>
      </c>
      <c r="O272" s="67"/>
      <c r="P272" s="222" t="n">
        <f aca="false">O272*H272</f>
        <v>0</v>
      </c>
      <c r="Q272" s="222" t="n">
        <v>0.0004</v>
      </c>
      <c r="R272" s="222" t="n">
        <f aca="false">Q272*H272</f>
        <v>0.0016</v>
      </c>
      <c r="S272" s="222" t="n">
        <v>0</v>
      </c>
      <c r="T272" s="223" t="n">
        <f aca="false">S272*H272</f>
        <v>0</v>
      </c>
      <c r="AR272" s="224" t="s">
        <v>234</v>
      </c>
      <c r="AT272" s="224" t="s">
        <v>140</v>
      </c>
      <c r="AU272" s="224" t="s">
        <v>87</v>
      </c>
      <c r="AY272" s="3" t="s">
        <v>138</v>
      </c>
      <c r="BE272" s="225" t="n">
        <f aca="false">IF(N272="základní",J272,0)</f>
        <v>0</v>
      </c>
      <c r="BF272" s="225" t="n">
        <f aca="false">IF(N272="snížená",J272,0)</f>
        <v>0</v>
      </c>
      <c r="BG272" s="225" t="n">
        <f aca="false">IF(N272="zákl. přenesená",J272,0)</f>
        <v>0</v>
      </c>
      <c r="BH272" s="225" t="n">
        <f aca="false">IF(N272="sníž. přenesená",J272,0)</f>
        <v>0</v>
      </c>
      <c r="BI272" s="225" t="n">
        <f aca="false">IF(N272="nulová",J272,0)</f>
        <v>0</v>
      </c>
      <c r="BJ272" s="3" t="s">
        <v>85</v>
      </c>
      <c r="BK272" s="225" t="n">
        <f aca="false">ROUND(I272*H272,2)</f>
        <v>0</v>
      </c>
      <c r="BL272" s="3" t="s">
        <v>234</v>
      </c>
      <c r="BM272" s="224" t="s">
        <v>413</v>
      </c>
    </row>
    <row r="273" customFormat="false" ht="12.8" hidden="false" customHeight="false" outlineLevel="0" collapsed="false">
      <c r="A273" s="25"/>
      <c r="B273" s="26"/>
      <c r="C273" s="27"/>
      <c r="D273" s="229" t="s">
        <v>200</v>
      </c>
      <c r="E273" s="27"/>
      <c r="F273" s="261" t="s">
        <v>414</v>
      </c>
      <c r="G273" s="27"/>
      <c r="H273" s="27"/>
      <c r="I273" s="130"/>
      <c r="J273" s="27"/>
      <c r="K273" s="27"/>
      <c r="L273" s="31"/>
      <c r="M273" s="262"/>
      <c r="N273" s="67"/>
      <c r="O273" s="67"/>
      <c r="P273" s="67"/>
      <c r="Q273" s="67"/>
      <c r="R273" s="67"/>
      <c r="S273" s="67"/>
      <c r="T273" s="68"/>
      <c r="AT273" s="3" t="s">
        <v>200</v>
      </c>
      <c r="AU273" s="3" t="s">
        <v>87</v>
      </c>
    </row>
    <row r="274" s="226" customFormat="true" ht="12.8" hidden="false" customHeight="false" outlineLevel="0" collapsed="false">
      <c r="B274" s="227"/>
      <c r="C274" s="228"/>
      <c r="D274" s="229" t="s">
        <v>147</v>
      </c>
      <c r="E274" s="230"/>
      <c r="F274" s="231" t="s">
        <v>415</v>
      </c>
      <c r="G274" s="228"/>
      <c r="H274" s="232" t="n">
        <v>4</v>
      </c>
      <c r="I274" s="233"/>
      <c r="J274" s="228"/>
      <c r="K274" s="228"/>
      <c r="L274" s="234"/>
      <c r="M274" s="235"/>
      <c r="N274" s="236"/>
      <c r="O274" s="236"/>
      <c r="P274" s="236"/>
      <c r="Q274" s="236"/>
      <c r="R274" s="236"/>
      <c r="S274" s="236"/>
      <c r="T274" s="237"/>
      <c r="AT274" s="238" t="s">
        <v>147</v>
      </c>
      <c r="AU274" s="238" t="s">
        <v>87</v>
      </c>
      <c r="AV274" s="226" t="s">
        <v>87</v>
      </c>
      <c r="AW274" s="226" t="s">
        <v>40</v>
      </c>
      <c r="AX274" s="226" t="s">
        <v>78</v>
      </c>
      <c r="AY274" s="238" t="s">
        <v>138</v>
      </c>
    </row>
    <row r="275" s="239" customFormat="true" ht="12.8" hidden="false" customHeight="false" outlineLevel="0" collapsed="false">
      <c r="B275" s="240"/>
      <c r="C275" s="241"/>
      <c r="D275" s="229" t="s">
        <v>147</v>
      </c>
      <c r="E275" s="242"/>
      <c r="F275" s="243" t="s">
        <v>149</v>
      </c>
      <c r="G275" s="241"/>
      <c r="H275" s="244" t="n">
        <v>4</v>
      </c>
      <c r="I275" s="245"/>
      <c r="J275" s="241"/>
      <c r="K275" s="241"/>
      <c r="L275" s="246"/>
      <c r="M275" s="247"/>
      <c r="N275" s="248"/>
      <c r="O275" s="248"/>
      <c r="P275" s="248"/>
      <c r="Q275" s="248"/>
      <c r="R275" s="248"/>
      <c r="S275" s="248"/>
      <c r="T275" s="249"/>
      <c r="AT275" s="250" t="s">
        <v>147</v>
      </c>
      <c r="AU275" s="250" t="s">
        <v>87</v>
      </c>
      <c r="AV275" s="239" t="s">
        <v>145</v>
      </c>
      <c r="AW275" s="239" t="s">
        <v>40</v>
      </c>
      <c r="AX275" s="239" t="s">
        <v>85</v>
      </c>
      <c r="AY275" s="250" t="s">
        <v>138</v>
      </c>
    </row>
    <row r="276" s="25" customFormat="true" ht="24" hidden="false" customHeight="true" outlineLevel="0" collapsed="false">
      <c r="B276" s="26"/>
      <c r="C276" s="213" t="s">
        <v>416</v>
      </c>
      <c r="D276" s="213" t="s">
        <v>140</v>
      </c>
      <c r="E276" s="214" t="s">
        <v>417</v>
      </c>
      <c r="F276" s="215" t="s">
        <v>418</v>
      </c>
      <c r="G276" s="216" t="s">
        <v>307</v>
      </c>
      <c r="H276" s="217" t="n">
        <v>9</v>
      </c>
      <c r="I276" s="218"/>
      <c r="J276" s="219" t="n">
        <f aca="false">ROUND(I276*H276,2)</f>
        <v>0</v>
      </c>
      <c r="K276" s="215" t="s">
        <v>144</v>
      </c>
      <c r="L276" s="31"/>
      <c r="M276" s="220"/>
      <c r="N276" s="221" t="s">
        <v>49</v>
      </c>
      <c r="O276" s="67"/>
      <c r="P276" s="222" t="n">
        <f aca="false">O276*H276</f>
        <v>0</v>
      </c>
      <c r="Q276" s="222" t="n">
        <v>0</v>
      </c>
      <c r="R276" s="222" t="n">
        <f aca="false">Q276*H276</f>
        <v>0</v>
      </c>
      <c r="S276" s="222" t="n">
        <v>0</v>
      </c>
      <c r="T276" s="223" t="n">
        <f aca="false">S276*H276</f>
        <v>0</v>
      </c>
      <c r="AR276" s="224" t="s">
        <v>234</v>
      </c>
      <c r="AT276" s="224" t="s">
        <v>140</v>
      </c>
      <c r="AU276" s="224" t="s">
        <v>87</v>
      </c>
      <c r="AY276" s="3" t="s">
        <v>138</v>
      </c>
      <c r="BE276" s="225" t="n">
        <f aca="false">IF(N276="základní",J276,0)</f>
        <v>0</v>
      </c>
      <c r="BF276" s="225" t="n">
        <f aca="false">IF(N276="snížená",J276,0)</f>
        <v>0</v>
      </c>
      <c r="BG276" s="225" t="n">
        <f aca="false">IF(N276="zákl. přenesená",J276,0)</f>
        <v>0</v>
      </c>
      <c r="BH276" s="225" t="n">
        <f aca="false">IF(N276="sníž. přenesená",J276,0)</f>
        <v>0</v>
      </c>
      <c r="BI276" s="225" t="n">
        <f aca="false">IF(N276="nulová",J276,0)</f>
        <v>0</v>
      </c>
      <c r="BJ276" s="3" t="s">
        <v>85</v>
      </c>
      <c r="BK276" s="225" t="n">
        <f aca="false">ROUND(I276*H276,2)</f>
        <v>0</v>
      </c>
      <c r="BL276" s="3" t="s">
        <v>234</v>
      </c>
      <c r="BM276" s="224" t="s">
        <v>419</v>
      </c>
    </row>
    <row r="277" s="226" customFormat="true" ht="12.8" hidden="false" customHeight="false" outlineLevel="0" collapsed="false">
      <c r="B277" s="227"/>
      <c r="C277" s="228"/>
      <c r="D277" s="229" t="s">
        <v>147</v>
      </c>
      <c r="E277" s="230"/>
      <c r="F277" s="231" t="s">
        <v>420</v>
      </c>
      <c r="G277" s="228"/>
      <c r="H277" s="232" t="n">
        <v>3</v>
      </c>
      <c r="I277" s="233"/>
      <c r="J277" s="228"/>
      <c r="K277" s="228"/>
      <c r="L277" s="234"/>
      <c r="M277" s="235"/>
      <c r="N277" s="236"/>
      <c r="O277" s="236"/>
      <c r="P277" s="236"/>
      <c r="Q277" s="236"/>
      <c r="R277" s="236"/>
      <c r="S277" s="236"/>
      <c r="T277" s="237"/>
      <c r="AT277" s="238" t="s">
        <v>147</v>
      </c>
      <c r="AU277" s="238" t="s">
        <v>87</v>
      </c>
      <c r="AV277" s="226" t="s">
        <v>87</v>
      </c>
      <c r="AW277" s="226" t="s">
        <v>40</v>
      </c>
      <c r="AX277" s="226" t="s">
        <v>78</v>
      </c>
      <c r="AY277" s="238" t="s">
        <v>138</v>
      </c>
    </row>
    <row r="278" s="226" customFormat="true" ht="12.8" hidden="false" customHeight="false" outlineLevel="0" collapsed="false">
      <c r="B278" s="227"/>
      <c r="C278" s="228"/>
      <c r="D278" s="229" t="s">
        <v>147</v>
      </c>
      <c r="E278" s="230"/>
      <c r="F278" s="231" t="s">
        <v>421</v>
      </c>
      <c r="G278" s="228"/>
      <c r="H278" s="232" t="n">
        <v>2</v>
      </c>
      <c r="I278" s="233"/>
      <c r="J278" s="228"/>
      <c r="K278" s="228"/>
      <c r="L278" s="234"/>
      <c r="M278" s="235"/>
      <c r="N278" s="236"/>
      <c r="O278" s="236"/>
      <c r="P278" s="236"/>
      <c r="Q278" s="236"/>
      <c r="R278" s="236"/>
      <c r="S278" s="236"/>
      <c r="T278" s="237"/>
      <c r="AT278" s="238" t="s">
        <v>147</v>
      </c>
      <c r="AU278" s="238" t="s">
        <v>87</v>
      </c>
      <c r="AV278" s="226" t="s">
        <v>87</v>
      </c>
      <c r="AW278" s="226" t="s">
        <v>40</v>
      </c>
      <c r="AX278" s="226" t="s">
        <v>78</v>
      </c>
      <c r="AY278" s="238" t="s">
        <v>138</v>
      </c>
    </row>
    <row r="279" s="226" customFormat="true" ht="12.8" hidden="false" customHeight="false" outlineLevel="0" collapsed="false">
      <c r="B279" s="227"/>
      <c r="C279" s="228"/>
      <c r="D279" s="229" t="s">
        <v>147</v>
      </c>
      <c r="E279" s="230"/>
      <c r="F279" s="231" t="s">
        <v>422</v>
      </c>
      <c r="G279" s="228"/>
      <c r="H279" s="232" t="n">
        <v>1</v>
      </c>
      <c r="I279" s="233"/>
      <c r="J279" s="228"/>
      <c r="K279" s="228"/>
      <c r="L279" s="234"/>
      <c r="M279" s="235"/>
      <c r="N279" s="236"/>
      <c r="O279" s="236"/>
      <c r="P279" s="236"/>
      <c r="Q279" s="236"/>
      <c r="R279" s="236"/>
      <c r="S279" s="236"/>
      <c r="T279" s="237"/>
      <c r="AT279" s="238" t="s">
        <v>147</v>
      </c>
      <c r="AU279" s="238" t="s">
        <v>87</v>
      </c>
      <c r="AV279" s="226" t="s">
        <v>87</v>
      </c>
      <c r="AW279" s="226" t="s">
        <v>40</v>
      </c>
      <c r="AX279" s="226" t="s">
        <v>78</v>
      </c>
      <c r="AY279" s="238" t="s">
        <v>138</v>
      </c>
    </row>
    <row r="280" s="226" customFormat="true" ht="12.8" hidden="false" customHeight="false" outlineLevel="0" collapsed="false">
      <c r="B280" s="227"/>
      <c r="C280" s="228"/>
      <c r="D280" s="229" t="s">
        <v>147</v>
      </c>
      <c r="E280" s="230"/>
      <c r="F280" s="231" t="s">
        <v>423</v>
      </c>
      <c r="G280" s="228"/>
      <c r="H280" s="232" t="n">
        <v>1</v>
      </c>
      <c r="I280" s="233"/>
      <c r="J280" s="228"/>
      <c r="K280" s="228"/>
      <c r="L280" s="234"/>
      <c r="M280" s="235"/>
      <c r="N280" s="236"/>
      <c r="O280" s="236"/>
      <c r="P280" s="236"/>
      <c r="Q280" s="236"/>
      <c r="R280" s="236"/>
      <c r="S280" s="236"/>
      <c r="T280" s="237"/>
      <c r="AT280" s="238" t="s">
        <v>147</v>
      </c>
      <c r="AU280" s="238" t="s">
        <v>87</v>
      </c>
      <c r="AV280" s="226" t="s">
        <v>87</v>
      </c>
      <c r="AW280" s="226" t="s">
        <v>40</v>
      </c>
      <c r="AX280" s="226" t="s">
        <v>78</v>
      </c>
      <c r="AY280" s="238" t="s">
        <v>138</v>
      </c>
    </row>
    <row r="281" s="226" customFormat="true" ht="12.8" hidden="false" customHeight="false" outlineLevel="0" collapsed="false">
      <c r="B281" s="227"/>
      <c r="C281" s="228"/>
      <c r="D281" s="229" t="s">
        <v>147</v>
      </c>
      <c r="E281" s="230"/>
      <c r="F281" s="231" t="s">
        <v>424</v>
      </c>
      <c r="G281" s="228"/>
      <c r="H281" s="232" t="n">
        <v>2</v>
      </c>
      <c r="I281" s="233"/>
      <c r="J281" s="228"/>
      <c r="K281" s="228"/>
      <c r="L281" s="234"/>
      <c r="M281" s="235"/>
      <c r="N281" s="236"/>
      <c r="O281" s="236"/>
      <c r="P281" s="236"/>
      <c r="Q281" s="236"/>
      <c r="R281" s="236"/>
      <c r="S281" s="236"/>
      <c r="T281" s="237"/>
      <c r="AT281" s="238" t="s">
        <v>147</v>
      </c>
      <c r="AU281" s="238" t="s">
        <v>87</v>
      </c>
      <c r="AV281" s="226" t="s">
        <v>87</v>
      </c>
      <c r="AW281" s="226" t="s">
        <v>40</v>
      </c>
      <c r="AX281" s="226" t="s">
        <v>78</v>
      </c>
      <c r="AY281" s="238" t="s">
        <v>138</v>
      </c>
    </row>
    <row r="282" s="239" customFormat="true" ht="12.8" hidden="false" customHeight="false" outlineLevel="0" collapsed="false">
      <c r="B282" s="240"/>
      <c r="C282" s="241"/>
      <c r="D282" s="229" t="s">
        <v>147</v>
      </c>
      <c r="E282" s="242"/>
      <c r="F282" s="243" t="s">
        <v>149</v>
      </c>
      <c r="G282" s="241"/>
      <c r="H282" s="244" t="n">
        <v>9</v>
      </c>
      <c r="I282" s="245"/>
      <c r="J282" s="241"/>
      <c r="K282" s="241"/>
      <c r="L282" s="246"/>
      <c r="M282" s="247"/>
      <c r="N282" s="248"/>
      <c r="O282" s="248"/>
      <c r="P282" s="248"/>
      <c r="Q282" s="248"/>
      <c r="R282" s="248"/>
      <c r="S282" s="248"/>
      <c r="T282" s="249"/>
      <c r="AT282" s="250" t="s">
        <v>147</v>
      </c>
      <c r="AU282" s="250" t="s">
        <v>87</v>
      </c>
      <c r="AV282" s="239" t="s">
        <v>145</v>
      </c>
      <c r="AW282" s="239" t="s">
        <v>40</v>
      </c>
      <c r="AX282" s="239" t="s">
        <v>85</v>
      </c>
      <c r="AY282" s="250" t="s">
        <v>138</v>
      </c>
    </row>
    <row r="283" s="25" customFormat="true" ht="24" hidden="false" customHeight="true" outlineLevel="0" collapsed="false">
      <c r="B283" s="26"/>
      <c r="C283" s="213" t="s">
        <v>425</v>
      </c>
      <c r="D283" s="213" t="s">
        <v>140</v>
      </c>
      <c r="E283" s="214" t="s">
        <v>426</v>
      </c>
      <c r="F283" s="215" t="s">
        <v>427</v>
      </c>
      <c r="G283" s="216" t="s">
        <v>307</v>
      </c>
      <c r="H283" s="217" t="n">
        <v>8</v>
      </c>
      <c r="I283" s="218"/>
      <c r="J283" s="219" t="n">
        <f aca="false">ROUND(I283*H283,2)</f>
        <v>0</v>
      </c>
      <c r="K283" s="215" t="s">
        <v>144</v>
      </c>
      <c r="L283" s="31"/>
      <c r="M283" s="220"/>
      <c r="N283" s="221" t="s">
        <v>49</v>
      </c>
      <c r="O283" s="67"/>
      <c r="P283" s="222" t="n">
        <f aca="false">O283*H283</f>
        <v>0</v>
      </c>
      <c r="Q283" s="222" t="n">
        <v>0</v>
      </c>
      <c r="R283" s="222" t="n">
        <f aca="false">Q283*H283</f>
        <v>0</v>
      </c>
      <c r="S283" s="222" t="n">
        <v>0</v>
      </c>
      <c r="T283" s="223" t="n">
        <f aca="false">S283*H283</f>
        <v>0</v>
      </c>
      <c r="AR283" s="224" t="s">
        <v>234</v>
      </c>
      <c r="AT283" s="224" t="s">
        <v>140</v>
      </c>
      <c r="AU283" s="224" t="s">
        <v>87</v>
      </c>
      <c r="AY283" s="3" t="s">
        <v>138</v>
      </c>
      <c r="BE283" s="225" t="n">
        <f aca="false">IF(N283="základní",J283,0)</f>
        <v>0</v>
      </c>
      <c r="BF283" s="225" t="n">
        <f aca="false">IF(N283="snížená",J283,0)</f>
        <v>0</v>
      </c>
      <c r="BG283" s="225" t="n">
        <f aca="false">IF(N283="zákl. přenesená",J283,0)</f>
        <v>0</v>
      </c>
      <c r="BH283" s="225" t="n">
        <f aca="false">IF(N283="sníž. přenesená",J283,0)</f>
        <v>0</v>
      </c>
      <c r="BI283" s="225" t="n">
        <f aca="false">IF(N283="nulová",J283,0)</f>
        <v>0</v>
      </c>
      <c r="BJ283" s="3" t="s">
        <v>85</v>
      </c>
      <c r="BK283" s="225" t="n">
        <f aca="false">ROUND(I283*H283,2)</f>
        <v>0</v>
      </c>
      <c r="BL283" s="3" t="s">
        <v>234</v>
      </c>
      <c r="BM283" s="224" t="s">
        <v>428</v>
      </c>
    </row>
    <row r="284" s="226" customFormat="true" ht="12.8" hidden="false" customHeight="false" outlineLevel="0" collapsed="false">
      <c r="B284" s="227"/>
      <c r="C284" s="228"/>
      <c r="D284" s="229" t="s">
        <v>147</v>
      </c>
      <c r="E284" s="230"/>
      <c r="F284" s="231" t="s">
        <v>429</v>
      </c>
      <c r="G284" s="228"/>
      <c r="H284" s="232" t="n">
        <v>3</v>
      </c>
      <c r="I284" s="233"/>
      <c r="J284" s="228"/>
      <c r="K284" s="228"/>
      <c r="L284" s="234"/>
      <c r="M284" s="235"/>
      <c r="N284" s="236"/>
      <c r="O284" s="236"/>
      <c r="P284" s="236"/>
      <c r="Q284" s="236"/>
      <c r="R284" s="236"/>
      <c r="S284" s="236"/>
      <c r="T284" s="237"/>
      <c r="AT284" s="238" t="s">
        <v>147</v>
      </c>
      <c r="AU284" s="238" t="s">
        <v>87</v>
      </c>
      <c r="AV284" s="226" t="s">
        <v>87</v>
      </c>
      <c r="AW284" s="226" t="s">
        <v>40</v>
      </c>
      <c r="AX284" s="226" t="s">
        <v>78</v>
      </c>
      <c r="AY284" s="238" t="s">
        <v>138</v>
      </c>
    </row>
    <row r="285" s="226" customFormat="true" ht="12.8" hidden="false" customHeight="false" outlineLevel="0" collapsed="false">
      <c r="B285" s="227"/>
      <c r="C285" s="228"/>
      <c r="D285" s="229" t="s">
        <v>147</v>
      </c>
      <c r="E285" s="230"/>
      <c r="F285" s="231" t="s">
        <v>430</v>
      </c>
      <c r="G285" s="228"/>
      <c r="H285" s="232" t="n">
        <v>2</v>
      </c>
      <c r="I285" s="233"/>
      <c r="J285" s="228"/>
      <c r="K285" s="228"/>
      <c r="L285" s="234"/>
      <c r="M285" s="235"/>
      <c r="N285" s="236"/>
      <c r="O285" s="236"/>
      <c r="P285" s="236"/>
      <c r="Q285" s="236"/>
      <c r="R285" s="236"/>
      <c r="S285" s="236"/>
      <c r="T285" s="237"/>
      <c r="AT285" s="238" t="s">
        <v>147</v>
      </c>
      <c r="AU285" s="238" t="s">
        <v>87</v>
      </c>
      <c r="AV285" s="226" t="s">
        <v>87</v>
      </c>
      <c r="AW285" s="226" t="s">
        <v>40</v>
      </c>
      <c r="AX285" s="226" t="s">
        <v>78</v>
      </c>
      <c r="AY285" s="238" t="s">
        <v>138</v>
      </c>
    </row>
    <row r="286" s="226" customFormat="true" ht="12.8" hidden="false" customHeight="false" outlineLevel="0" collapsed="false">
      <c r="B286" s="227"/>
      <c r="C286" s="228"/>
      <c r="D286" s="229" t="s">
        <v>147</v>
      </c>
      <c r="E286" s="230"/>
      <c r="F286" s="231" t="s">
        <v>431</v>
      </c>
      <c r="G286" s="228"/>
      <c r="H286" s="232" t="n">
        <v>3</v>
      </c>
      <c r="I286" s="233"/>
      <c r="J286" s="228"/>
      <c r="K286" s="228"/>
      <c r="L286" s="234"/>
      <c r="M286" s="235"/>
      <c r="N286" s="236"/>
      <c r="O286" s="236"/>
      <c r="P286" s="236"/>
      <c r="Q286" s="236"/>
      <c r="R286" s="236"/>
      <c r="S286" s="236"/>
      <c r="T286" s="237"/>
      <c r="AT286" s="238" t="s">
        <v>147</v>
      </c>
      <c r="AU286" s="238" t="s">
        <v>87</v>
      </c>
      <c r="AV286" s="226" t="s">
        <v>87</v>
      </c>
      <c r="AW286" s="226" t="s">
        <v>40</v>
      </c>
      <c r="AX286" s="226" t="s">
        <v>78</v>
      </c>
      <c r="AY286" s="238" t="s">
        <v>138</v>
      </c>
    </row>
    <row r="287" s="239" customFormat="true" ht="12.8" hidden="false" customHeight="false" outlineLevel="0" collapsed="false">
      <c r="B287" s="240"/>
      <c r="C287" s="241"/>
      <c r="D287" s="229" t="s">
        <v>147</v>
      </c>
      <c r="E287" s="242"/>
      <c r="F287" s="243" t="s">
        <v>149</v>
      </c>
      <c r="G287" s="241"/>
      <c r="H287" s="244" t="n">
        <v>8</v>
      </c>
      <c r="I287" s="245"/>
      <c r="J287" s="241"/>
      <c r="K287" s="241"/>
      <c r="L287" s="246"/>
      <c r="M287" s="247"/>
      <c r="N287" s="248"/>
      <c r="O287" s="248"/>
      <c r="P287" s="248"/>
      <c r="Q287" s="248"/>
      <c r="R287" s="248"/>
      <c r="S287" s="248"/>
      <c r="T287" s="249"/>
      <c r="AT287" s="250" t="s">
        <v>147</v>
      </c>
      <c r="AU287" s="250" t="s">
        <v>87</v>
      </c>
      <c r="AV287" s="239" t="s">
        <v>145</v>
      </c>
      <c r="AW287" s="239" t="s">
        <v>40</v>
      </c>
      <c r="AX287" s="239" t="s">
        <v>85</v>
      </c>
      <c r="AY287" s="250" t="s">
        <v>138</v>
      </c>
    </row>
    <row r="288" s="25" customFormat="true" ht="16.5" hidden="false" customHeight="true" outlineLevel="0" collapsed="false">
      <c r="B288" s="26"/>
      <c r="C288" s="213" t="s">
        <v>432</v>
      </c>
      <c r="D288" s="213" t="s">
        <v>140</v>
      </c>
      <c r="E288" s="214" t="s">
        <v>433</v>
      </c>
      <c r="F288" s="215" t="s">
        <v>434</v>
      </c>
      <c r="G288" s="216" t="s">
        <v>307</v>
      </c>
      <c r="H288" s="217" t="n">
        <v>1</v>
      </c>
      <c r="I288" s="218"/>
      <c r="J288" s="219" t="n">
        <f aca="false">ROUND(I288*H288,2)</f>
        <v>0</v>
      </c>
      <c r="K288" s="215"/>
      <c r="L288" s="31"/>
      <c r="M288" s="220"/>
      <c r="N288" s="221" t="s">
        <v>49</v>
      </c>
      <c r="O288" s="67"/>
      <c r="P288" s="222" t="n">
        <f aca="false">O288*H288</f>
        <v>0</v>
      </c>
      <c r="Q288" s="222" t="n">
        <v>0.00101</v>
      </c>
      <c r="R288" s="222" t="n">
        <f aca="false">Q288*H288</f>
        <v>0.00101</v>
      </c>
      <c r="S288" s="222" t="n">
        <v>0</v>
      </c>
      <c r="T288" s="223" t="n">
        <f aca="false">S288*H288</f>
        <v>0</v>
      </c>
      <c r="AR288" s="224" t="s">
        <v>234</v>
      </c>
      <c r="AT288" s="224" t="s">
        <v>140</v>
      </c>
      <c r="AU288" s="224" t="s">
        <v>87</v>
      </c>
      <c r="AY288" s="3" t="s">
        <v>138</v>
      </c>
      <c r="BE288" s="225" t="n">
        <f aca="false">IF(N288="základní",J288,0)</f>
        <v>0</v>
      </c>
      <c r="BF288" s="225" t="n">
        <f aca="false">IF(N288="snížená",J288,0)</f>
        <v>0</v>
      </c>
      <c r="BG288" s="225" t="n">
        <f aca="false">IF(N288="zákl. přenesená",J288,0)</f>
        <v>0</v>
      </c>
      <c r="BH288" s="225" t="n">
        <f aca="false">IF(N288="sníž. přenesená",J288,0)</f>
        <v>0</v>
      </c>
      <c r="BI288" s="225" t="n">
        <f aca="false">IF(N288="nulová",J288,0)</f>
        <v>0</v>
      </c>
      <c r="BJ288" s="3" t="s">
        <v>85</v>
      </c>
      <c r="BK288" s="225" t="n">
        <f aca="false">ROUND(I288*H288,2)</f>
        <v>0</v>
      </c>
      <c r="BL288" s="3" t="s">
        <v>234</v>
      </c>
      <c r="BM288" s="224" t="s">
        <v>435</v>
      </c>
    </row>
    <row r="289" s="25" customFormat="true" ht="48" hidden="false" customHeight="true" outlineLevel="0" collapsed="false">
      <c r="B289" s="26"/>
      <c r="C289" s="213" t="s">
        <v>436</v>
      </c>
      <c r="D289" s="213" t="s">
        <v>140</v>
      </c>
      <c r="E289" s="214" t="s">
        <v>437</v>
      </c>
      <c r="F289" s="215" t="s">
        <v>438</v>
      </c>
      <c r="G289" s="216" t="s">
        <v>162</v>
      </c>
      <c r="H289" s="217" t="n">
        <v>0.115</v>
      </c>
      <c r="I289" s="218"/>
      <c r="J289" s="219" t="n">
        <f aca="false">ROUND(I289*H289,2)</f>
        <v>0</v>
      </c>
      <c r="K289" s="215" t="s">
        <v>144</v>
      </c>
      <c r="L289" s="31"/>
      <c r="M289" s="220"/>
      <c r="N289" s="221" t="s">
        <v>49</v>
      </c>
      <c r="O289" s="67"/>
      <c r="P289" s="222" t="n">
        <f aca="false">O289*H289</f>
        <v>0</v>
      </c>
      <c r="Q289" s="222" t="n">
        <v>0</v>
      </c>
      <c r="R289" s="222" t="n">
        <f aca="false">Q289*H289</f>
        <v>0</v>
      </c>
      <c r="S289" s="222" t="n">
        <v>0</v>
      </c>
      <c r="T289" s="223" t="n">
        <f aca="false">S289*H289</f>
        <v>0</v>
      </c>
      <c r="AR289" s="224" t="s">
        <v>234</v>
      </c>
      <c r="AT289" s="224" t="s">
        <v>140</v>
      </c>
      <c r="AU289" s="224" t="s">
        <v>87</v>
      </c>
      <c r="AY289" s="3" t="s">
        <v>138</v>
      </c>
      <c r="BE289" s="225" t="n">
        <f aca="false">IF(N289="základní",J289,0)</f>
        <v>0</v>
      </c>
      <c r="BF289" s="225" t="n">
        <f aca="false">IF(N289="snížená",J289,0)</f>
        <v>0</v>
      </c>
      <c r="BG289" s="225" t="n">
        <f aca="false">IF(N289="zákl. přenesená",J289,0)</f>
        <v>0</v>
      </c>
      <c r="BH289" s="225" t="n">
        <f aca="false">IF(N289="sníž. přenesená",J289,0)</f>
        <v>0</v>
      </c>
      <c r="BI289" s="225" t="n">
        <f aca="false">IF(N289="nulová",J289,0)</f>
        <v>0</v>
      </c>
      <c r="BJ289" s="3" t="s">
        <v>85</v>
      </c>
      <c r="BK289" s="225" t="n">
        <f aca="false">ROUND(I289*H289,2)</f>
        <v>0</v>
      </c>
      <c r="BL289" s="3" t="s">
        <v>234</v>
      </c>
      <c r="BM289" s="224" t="s">
        <v>439</v>
      </c>
    </row>
    <row r="290" customFormat="false" ht="12.8" hidden="false" customHeight="false" outlineLevel="0" collapsed="false">
      <c r="A290" s="25"/>
      <c r="B290" s="26"/>
      <c r="C290" s="27"/>
      <c r="D290" s="229" t="s">
        <v>200</v>
      </c>
      <c r="E290" s="27"/>
      <c r="F290" s="261" t="s">
        <v>440</v>
      </c>
      <c r="G290" s="27"/>
      <c r="H290" s="27"/>
      <c r="I290" s="130"/>
      <c r="J290" s="27"/>
      <c r="K290" s="27"/>
      <c r="L290" s="31"/>
      <c r="M290" s="262"/>
      <c r="N290" s="67"/>
      <c r="O290" s="67"/>
      <c r="P290" s="67"/>
      <c r="Q290" s="67"/>
      <c r="R290" s="67"/>
      <c r="S290" s="67"/>
      <c r="T290" s="68"/>
      <c r="AT290" s="3" t="s">
        <v>200</v>
      </c>
      <c r="AU290" s="3" t="s">
        <v>87</v>
      </c>
    </row>
    <row r="291" s="196" customFormat="true" ht="22.8" hidden="false" customHeight="true" outlineLevel="0" collapsed="false">
      <c r="B291" s="197"/>
      <c r="C291" s="198"/>
      <c r="D291" s="199" t="s">
        <v>77</v>
      </c>
      <c r="E291" s="211" t="s">
        <v>441</v>
      </c>
      <c r="F291" s="211" t="s">
        <v>442</v>
      </c>
      <c r="G291" s="198"/>
      <c r="H291" s="198"/>
      <c r="I291" s="201"/>
      <c r="J291" s="212" t="n">
        <f aca="false">BK291</f>
        <v>0</v>
      </c>
      <c r="K291" s="198"/>
      <c r="L291" s="203"/>
      <c r="M291" s="204"/>
      <c r="N291" s="205"/>
      <c r="O291" s="205"/>
      <c r="P291" s="206" t="n">
        <f aca="false">SUM(P292:P331)</f>
        <v>0</v>
      </c>
      <c r="Q291" s="205"/>
      <c r="R291" s="206" t="n">
        <f aca="false">SUM(R292:R331)</f>
        <v>0.121109</v>
      </c>
      <c r="S291" s="205"/>
      <c r="T291" s="207" t="n">
        <f aca="false">SUM(T292:T331)</f>
        <v>0.00497</v>
      </c>
      <c r="AR291" s="208" t="s">
        <v>87</v>
      </c>
      <c r="AT291" s="209" t="s">
        <v>77</v>
      </c>
      <c r="AU291" s="209" t="s">
        <v>85</v>
      </c>
      <c r="AY291" s="208" t="s">
        <v>138</v>
      </c>
      <c r="BK291" s="210" t="n">
        <f aca="false">SUM(BK292:BK331)</f>
        <v>0</v>
      </c>
    </row>
    <row r="292" s="25" customFormat="true" ht="16.5" hidden="false" customHeight="true" outlineLevel="0" collapsed="false">
      <c r="B292" s="26"/>
      <c r="C292" s="213" t="s">
        <v>443</v>
      </c>
      <c r="D292" s="213" t="s">
        <v>140</v>
      </c>
      <c r="E292" s="214" t="s">
        <v>444</v>
      </c>
      <c r="F292" s="215" t="s">
        <v>445</v>
      </c>
      <c r="G292" s="216" t="s">
        <v>307</v>
      </c>
      <c r="H292" s="217" t="n">
        <v>1</v>
      </c>
      <c r="I292" s="218"/>
      <c r="J292" s="219" t="n">
        <f aca="false">ROUND(I292*H292,2)</f>
        <v>0</v>
      </c>
      <c r="K292" s="215"/>
      <c r="L292" s="31"/>
      <c r="M292" s="220"/>
      <c r="N292" s="221" t="s">
        <v>49</v>
      </c>
      <c r="O292" s="67"/>
      <c r="P292" s="222" t="n">
        <f aca="false">O292*H292</f>
        <v>0</v>
      </c>
      <c r="Q292" s="222" t="n">
        <v>0</v>
      </c>
      <c r="R292" s="222" t="n">
        <f aca="false">Q292*H292</f>
        <v>0</v>
      </c>
      <c r="S292" s="222" t="n">
        <v>0.00497</v>
      </c>
      <c r="T292" s="223" t="n">
        <f aca="false">S292*H292</f>
        <v>0.00497</v>
      </c>
      <c r="AR292" s="224" t="s">
        <v>234</v>
      </c>
      <c r="AT292" s="224" t="s">
        <v>140</v>
      </c>
      <c r="AU292" s="224" t="s">
        <v>87</v>
      </c>
      <c r="AY292" s="3" t="s">
        <v>138</v>
      </c>
      <c r="BE292" s="225" t="n">
        <f aca="false">IF(N292="základní",J292,0)</f>
        <v>0</v>
      </c>
      <c r="BF292" s="225" t="n">
        <f aca="false">IF(N292="snížená",J292,0)</f>
        <v>0</v>
      </c>
      <c r="BG292" s="225" t="n">
        <f aca="false">IF(N292="zákl. přenesená",J292,0)</f>
        <v>0</v>
      </c>
      <c r="BH292" s="225" t="n">
        <f aca="false">IF(N292="sníž. přenesená",J292,0)</f>
        <v>0</v>
      </c>
      <c r="BI292" s="225" t="n">
        <f aca="false">IF(N292="nulová",J292,0)</f>
        <v>0</v>
      </c>
      <c r="BJ292" s="3" t="s">
        <v>85</v>
      </c>
      <c r="BK292" s="225" t="n">
        <f aca="false">ROUND(I292*H292,2)</f>
        <v>0</v>
      </c>
      <c r="BL292" s="3" t="s">
        <v>234</v>
      </c>
      <c r="BM292" s="224" t="s">
        <v>446</v>
      </c>
    </row>
    <row r="293" customFormat="false" ht="12.8" hidden="false" customHeight="false" outlineLevel="0" collapsed="false">
      <c r="A293" s="25"/>
      <c r="B293" s="26"/>
      <c r="C293" s="27"/>
      <c r="D293" s="229" t="s">
        <v>355</v>
      </c>
      <c r="E293" s="27"/>
      <c r="F293" s="261" t="s">
        <v>447</v>
      </c>
      <c r="G293" s="27"/>
      <c r="H293" s="27"/>
      <c r="I293" s="130"/>
      <c r="J293" s="27"/>
      <c r="K293" s="27"/>
      <c r="L293" s="31"/>
      <c r="M293" s="262"/>
      <c r="N293" s="67"/>
      <c r="O293" s="67"/>
      <c r="P293" s="67"/>
      <c r="Q293" s="67"/>
      <c r="R293" s="67"/>
      <c r="S293" s="67"/>
      <c r="T293" s="68"/>
      <c r="AT293" s="3" t="s">
        <v>355</v>
      </c>
      <c r="AU293" s="3" t="s">
        <v>87</v>
      </c>
    </row>
    <row r="294" customFormat="false" ht="24" hidden="false" customHeight="true" outlineLevel="0" collapsed="false">
      <c r="A294" s="25"/>
      <c r="B294" s="26"/>
      <c r="C294" s="213" t="s">
        <v>448</v>
      </c>
      <c r="D294" s="213" t="s">
        <v>140</v>
      </c>
      <c r="E294" s="214" t="s">
        <v>449</v>
      </c>
      <c r="F294" s="215" t="s">
        <v>450</v>
      </c>
      <c r="G294" s="216" t="s">
        <v>220</v>
      </c>
      <c r="H294" s="217" t="n">
        <v>53.3</v>
      </c>
      <c r="I294" s="218"/>
      <c r="J294" s="219" t="n">
        <f aca="false">ROUND(I294*H294,2)</f>
        <v>0</v>
      </c>
      <c r="K294" s="215" t="s">
        <v>144</v>
      </c>
      <c r="L294" s="31"/>
      <c r="M294" s="220"/>
      <c r="N294" s="221" t="s">
        <v>49</v>
      </c>
      <c r="O294" s="67"/>
      <c r="P294" s="222" t="n">
        <f aca="false">O294*H294</f>
        <v>0</v>
      </c>
      <c r="Q294" s="222" t="n">
        <v>0.0004</v>
      </c>
      <c r="R294" s="222" t="n">
        <f aca="false">Q294*H294</f>
        <v>0.02132</v>
      </c>
      <c r="S294" s="222" t="n">
        <v>0</v>
      </c>
      <c r="T294" s="223" t="n">
        <f aca="false">S294*H294</f>
        <v>0</v>
      </c>
      <c r="AR294" s="224" t="s">
        <v>234</v>
      </c>
      <c r="AT294" s="224" t="s">
        <v>140</v>
      </c>
      <c r="AU294" s="224" t="s">
        <v>87</v>
      </c>
      <c r="AY294" s="3" t="s">
        <v>138</v>
      </c>
      <c r="BE294" s="225" t="n">
        <f aca="false">IF(N294="základní",J294,0)</f>
        <v>0</v>
      </c>
      <c r="BF294" s="225" t="n">
        <f aca="false">IF(N294="snížená",J294,0)</f>
        <v>0</v>
      </c>
      <c r="BG294" s="225" t="n">
        <f aca="false">IF(N294="zákl. přenesená",J294,0)</f>
        <v>0</v>
      </c>
      <c r="BH294" s="225" t="n">
        <f aca="false">IF(N294="sníž. přenesená",J294,0)</f>
        <v>0</v>
      </c>
      <c r="BI294" s="225" t="n">
        <f aca="false">IF(N294="nulová",J294,0)</f>
        <v>0</v>
      </c>
      <c r="BJ294" s="3" t="s">
        <v>85</v>
      </c>
      <c r="BK294" s="225" t="n">
        <f aca="false">ROUND(I294*H294,2)</f>
        <v>0</v>
      </c>
      <c r="BL294" s="3" t="s">
        <v>234</v>
      </c>
      <c r="BM294" s="224" t="s">
        <v>451</v>
      </c>
    </row>
    <row r="295" s="226" customFormat="true" ht="12.8" hidden="false" customHeight="false" outlineLevel="0" collapsed="false">
      <c r="B295" s="227"/>
      <c r="C295" s="228"/>
      <c r="D295" s="229" t="s">
        <v>147</v>
      </c>
      <c r="E295" s="230"/>
      <c r="F295" s="231" t="s">
        <v>320</v>
      </c>
      <c r="G295" s="228"/>
      <c r="H295" s="232" t="n">
        <v>53.3</v>
      </c>
      <c r="I295" s="233"/>
      <c r="J295" s="228"/>
      <c r="K295" s="228"/>
      <c r="L295" s="234"/>
      <c r="M295" s="235"/>
      <c r="N295" s="236"/>
      <c r="O295" s="236"/>
      <c r="P295" s="236"/>
      <c r="Q295" s="236"/>
      <c r="R295" s="236"/>
      <c r="S295" s="236"/>
      <c r="T295" s="237"/>
      <c r="AT295" s="238" t="s">
        <v>147</v>
      </c>
      <c r="AU295" s="238" t="s">
        <v>87</v>
      </c>
      <c r="AV295" s="226" t="s">
        <v>87</v>
      </c>
      <c r="AW295" s="226" t="s">
        <v>40</v>
      </c>
      <c r="AX295" s="226" t="s">
        <v>78</v>
      </c>
      <c r="AY295" s="238" t="s">
        <v>138</v>
      </c>
    </row>
    <row r="296" s="239" customFormat="true" ht="12.8" hidden="false" customHeight="false" outlineLevel="0" collapsed="false">
      <c r="B296" s="240"/>
      <c r="C296" s="241"/>
      <c r="D296" s="229" t="s">
        <v>147</v>
      </c>
      <c r="E296" s="242"/>
      <c r="F296" s="243" t="s">
        <v>149</v>
      </c>
      <c r="G296" s="241"/>
      <c r="H296" s="244" t="n">
        <v>53.3</v>
      </c>
      <c r="I296" s="245"/>
      <c r="J296" s="241"/>
      <c r="K296" s="241"/>
      <c r="L296" s="246"/>
      <c r="M296" s="247"/>
      <c r="N296" s="248"/>
      <c r="O296" s="248"/>
      <c r="P296" s="248"/>
      <c r="Q296" s="248"/>
      <c r="R296" s="248"/>
      <c r="S296" s="248"/>
      <c r="T296" s="249"/>
      <c r="AT296" s="250" t="s">
        <v>147</v>
      </c>
      <c r="AU296" s="250" t="s">
        <v>87</v>
      </c>
      <c r="AV296" s="239" t="s">
        <v>145</v>
      </c>
      <c r="AW296" s="239" t="s">
        <v>40</v>
      </c>
      <c r="AX296" s="239" t="s">
        <v>85</v>
      </c>
      <c r="AY296" s="250" t="s">
        <v>138</v>
      </c>
    </row>
    <row r="297" s="25" customFormat="true" ht="24" hidden="false" customHeight="true" outlineLevel="0" collapsed="false">
      <c r="B297" s="26"/>
      <c r="C297" s="213" t="s">
        <v>452</v>
      </c>
      <c r="D297" s="213" t="s">
        <v>140</v>
      </c>
      <c r="E297" s="214" t="s">
        <v>453</v>
      </c>
      <c r="F297" s="215" t="s">
        <v>454</v>
      </c>
      <c r="G297" s="216" t="s">
        <v>220</v>
      </c>
      <c r="H297" s="217" t="n">
        <v>7.9</v>
      </c>
      <c r="I297" s="218"/>
      <c r="J297" s="219" t="n">
        <f aca="false">ROUND(I297*H297,2)</f>
        <v>0</v>
      </c>
      <c r="K297" s="215" t="s">
        <v>144</v>
      </c>
      <c r="L297" s="31"/>
      <c r="M297" s="220"/>
      <c r="N297" s="221" t="s">
        <v>49</v>
      </c>
      <c r="O297" s="67"/>
      <c r="P297" s="222" t="n">
        <f aca="false">O297*H297</f>
        <v>0</v>
      </c>
      <c r="Q297" s="222" t="n">
        <v>0.00066</v>
      </c>
      <c r="R297" s="222" t="n">
        <f aca="false">Q297*H297</f>
        <v>0.005214</v>
      </c>
      <c r="S297" s="222" t="n">
        <v>0</v>
      </c>
      <c r="T297" s="223" t="n">
        <f aca="false">S297*H297</f>
        <v>0</v>
      </c>
      <c r="AR297" s="224" t="s">
        <v>234</v>
      </c>
      <c r="AT297" s="224" t="s">
        <v>140</v>
      </c>
      <c r="AU297" s="224" t="s">
        <v>87</v>
      </c>
      <c r="AY297" s="3" t="s">
        <v>138</v>
      </c>
      <c r="BE297" s="225" t="n">
        <f aca="false">IF(N297="základní",J297,0)</f>
        <v>0</v>
      </c>
      <c r="BF297" s="225" t="n">
        <f aca="false">IF(N297="snížená",J297,0)</f>
        <v>0</v>
      </c>
      <c r="BG297" s="225" t="n">
        <f aca="false">IF(N297="zákl. přenesená",J297,0)</f>
        <v>0</v>
      </c>
      <c r="BH297" s="225" t="n">
        <f aca="false">IF(N297="sníž. přenesená",J297,0)</f>
        <v>0</v>
      </c>
      <c r="BI297" s="225" t="n">
        <f aca="false">IF(N297="nulová",J297,0)</f>
        <v>0</v>
      </c>
      <c r="BJ297" s="3" t="s">
        <v>85</v>
      </c>
      <c r="BK297" s="225" t="n">
        <f aca="false">ROUND(I297*H297,2)</f>
        <v>0</v>
      </c>
      <c r="BL297" s="3" t="s">
        <v>234</v>
      </c>
      <c r="BM297" s="224" t="s">
        <v>455</v>
      </c>
    </row>
    <row r="298" s="226" customFormat="true" ht="12.8" hidden="false" customHeight="false" outlineLevel="0" collapsed="false">
      <c r="B298" s="227"/>
      <c r="C298" s="228"/>
      <c r="D298" s="229" t="s">
        <v>147</v>
      </c>
      <c r="E298" s="230"/>
      <c r="F298" s="231" t="s">
        <v>322</v>
      </c>
      <c r="G298" s="228"/>
      <c r="H298" s="232" t="n">
        <v>7.9</v>
      </c>
      <c r="I298" s="233"/>
      <c r="J298" s="228"/>
      <c r="K298" s="228"/>
      <c r="L298" s="234"/>
      <c r="M298" s="235"/>
      <c r="N298" s="236"/>
      <c r="O298" s="236"/>
      <c r="P298" s="236"/>
      <c r="Q298" s="236"/>
      <c r="R298" s="236"/>
      <c r="S298" s="236"/>
      <c r="T298" s="237"/>
      <c r="AT298" s="238" t="s">
        <v>147</v>
      </c>
      <c r="AU298" s="238" t="s">
        <v>87</v>
      </c>
      <c r="AV298" s="226" t="s">
        <v>87</v>
      </c>
      <c r="AW298" s="226" t="s">
        <v>40</v>
      </c>
      <c r="AX298" s="226" t="s">
        <v>78</v>
      </c>
      <c r="AY298" s="238" t="s">
        <v>138</v>
      </c>
    </row>
    <row r="299" s="239" customFormat="true" ht="12.8" hidden="false" customHeight="false" outlineLevel="0" collapsed="false">
      <c r="B299" s="240"/>
      <c r="C299" s="241"/>
      <c r="D299" s="229" t="s">
        <v>147</v>
      </c>
      <c r="E299" s="242"/>
      <c r="F299" s="243" t="s">
        <v>149</v>
      </c>
      <c r="G299" s="241"/>
      <c r="H299" s="244" t="n">
        <v>7.9</v>
      </c>
      <c r="I299" s="245"/>
      <c r="J299" s="241"/>
      <c r="K299" s="241"/>
      <c r="L299" s="246"/>
      <c r="M299" s="247"/>
      <c r="N299" s="248"/>
      <c r="O299" s="248"/>
      <c r="P299" s="248"/>
      <c r="Q299" s="248"/>
      <c r="R299" s="248"/>
      <c r="S299" s="248"/>
      <c r="T299" s="249"/>
      <c r="AT299" s="250" t="s">
        <v>147</v>
      </c>
      <c r="AU299" s="250" t="s">
        <v>87</v>
      </c>
      <c r="AV299" s="239" t="s">
        <v>145</v>
      </c>
      <c r="AW299" s="239" t="s">
        <v>40</v>
      </c>
      <c r="AX299" s="239" t="s">
        <v>85</v>
      </c>
      <c r="AY299" s="250" t="s">
        <v>138</v>
      </c>
    </row>
    <row r="300" s="25" customFormat="true" ht="24" hidden="false" customHeight="true" outlineLevel="0" collapsed="false">
      <c r="B300" s="26"/>
      <c r="C300" s="213" t="s">
        <v>456</v>
      </c>
      <c r="D300" s="213" t="s">
        <v>140</v>
      </c>
      <c r="E300" s="214" t="s">
        <v>457</v>
      </c>
      <c r="F300" s="215" t="s">
        <v>458</v>
      </c>
      <c r="G300" s="216" t="s">
        <v>220</v>
      </c>
      <c r="H300" s="217" t="n">
        <v>8.5</v>
      </c>
      <c r="I300" s="218"/>
      <c r="J300" s="219" t="n">
        <f aca="false">ROUND(I300*H300,2)</f>
        <v>0</v>
      </c>
      <c r="K300" s="215" t="s">
        <v>144</v>
      </c>
      <c r="L300" s="31"/>
      <c r="M300" s="220"/>
      <c r="N300" s="221" t="s">
        <v>49</v>
      </c>
      <c r="O300" s="67"/>
      <c r="P300" s="222" t="n">
        <f aca="false">O300*H300</f>
        <v>0</v>
      </c>
      <c r="Q300" s="222" t="n">
        <v>0.00091</v>
      </c>
      <c r="R300" s="222" t="n">
        <f aca="false">Q300*H300</f>
        <v>0.007735</v>
      </c>
      <c r="S300" s="222" t="n">
        <v>0</v>
      </c>
      <c r="T300" s="223" t="n">
        <f aca="false">S300*H300</f>
        <v>0</v>
      </c>
      <c r="AR300" s="224" t="s">
        <v>234</v>
      </c>
      <c r="AT300" s="224" t="s">
        <v>140</v>
      </c>
      <c r="AU300" s="224" t="s">
        <v>87</v>
      </c>
      <c r="AY300" s="3" t="s">
        <v>138</v>
      </c>
      <c r="BE300" s="225" t="n">
        <f aca="false">IF(N300="základní",J300,0)</f>
        <v>0</v>
      </c>
      <c r="BF300" s="225" t="n">
        <f aca="false">IF(N300="snížená",J300,0)</f>
        <v>0</v>
      </c>
      <c r="BG300" s="225" t="n">
        <f aca="false">IF(N300="zákl. přenesená",J300,0)</f>
        <v>0</v>
      </c>
      <c r="BH300" s="225" t="n">
        <f aca="false">IF(N300="sníž. přenesená",J300,0)</f>
        <v>0</v>
      </c>
      <c r="BI300" s="225" t="n">
        <f aca="false">IF(N300="nulová",J300,0)</f>
        <v>0</v>
      </c>
      <c r="BJ300" s="3" t="s">
        <v>85</v>
      </c>
      <c r="BK300" s="225" t="n">
        <f aca="false">ROUND(I300*H300,2)</f>
        <v>0</v>
      </c>
      <c r="BL300" s="3" t="s">
        <v>234</v>
      </c>
      <c r="BM300" s="224" t="s">
        <v>459</v>
      </c>
    </row>
    <row r="301" s="226" customFormat="true" ht="12.8" hidden="false" customHeight="false" outlineLevel="0" collapsed="false">
      <c r="B301" s="227"/>
      <c r="C301" s="228"/>
      <c r="D301" s="229" t="s">
        <v>147</v>
      </c>
      <c r="E301" s="230"/>
      <c r="F301" s="231" t="s">
        <v>324</v>
      </c>
      <c r="G301" s="228"/>
      <c r="H301" s="232" t="n">
        <v>8.5</v>
      </c>
      <c r="I301" s="233"/>
      <c r="J301" s="228"/>
      <c r="K301" s="228"/>
      <c r="L301" s="234"/>
      <c r="M301" s="235"/>
      <c r="N301" s="236"/>
      <c r="O301" s="236"/>
      <c r="P301" s="236"/>
      <c r="Q301" s="236"/>
      <c r="R301" s="236"/>
      <c r="S301" s="236"/>
      <c r="T301" s="237"/>
      <c r="AT301" s="238" t="s">
        <v>147</v>
      </c>
      <c r="AU301" s="238" t="s">
        <v>87</v>
      </c>
      <c r="AV301" s="226" t="s">
        <v>87</v>
      </c>
      <c r="AW301" s="226" t="s">
        <v>40</v>
      </c>
      <c r="AX301" s="226" t="s">
        <v>78</v>
      </c>
      <c r="AY301" s="238" t="s">
        <v>138</v>
      </c>
    </row>
    <row r="302" s="239" customFormat="true" ht="12.8" hidden="false" customHeight="false" outlineLevel="0" collapsed="false">
      <c r="B302" s="240"/>
      <c r="C302" s="241"/>
      <c r="D302" s="229" t="s">
        <v>147</v>
      </c>
      <c r="E302" s="242"/>
      <c r="F302" s="243" t="s">
        <v>149</v>
      </c>
      <c r="G302" s="241"/>
      <c r="H302" s="244" t="n">
        <v>8.5</v>
      </c>
      <c r="I302" s="245"/>
      <c r="J302" s="241"/>
      <c r="K302" s="241"/>
      <c r="L302" s="246"/>
      <c r="M302" s="247"/>
      <c r="N302" s="248"/>
      <c r="O302" s="248"/>
      <c r="P302" s="248"/>
      <c r="Q302" s="248"/>
      <c r="R302" s="248"/>
      <c r="S302" s="248"/>
      <c r="T302" s="249"/>
      <c r="AT302" s="250" t="s">
        <v>147</v>
      </c>
      <c r="AU302" s="250" t="s">
        <v>87</v>
      </c>
      <c r="AV302" s="239" t="s">
        <v>145</v>
      </c>
      <c r="AW302" s="239" t="s">
        <v>40</v>
      </c>
      <c r="AX302" s="239" t="s">
        <v>85</v>
      </c>
      <c r="AY302" s="250" t="s">
        <v>138</v>
      </c>
    </row>
    <row r="303" s="25" customFormat="true" ht="24" hidden="false" customHeight="true" outlineLevel="0" collapsed="false">
      <c r="B303" s="26"/>
      <c r="C303" s="213" t="s">
        <v>460</v>
      </c>
      <c r="D303" s="213" t="s">
        <v>140</v>
      </c>
      <c r="E303" s="214" t="s">
        <v>461</v>
      </c>
      <c r="F303" s="215" t="s">
        <v>462</v>
      </c>
      <c r="G303" s="216" t="s">
        <v>220</v>
      </c>
      <c r="H303" s="217" t="n">
        <v>9.4</v>
      </c>
      <c r="I303" s="218"/>
      <c r="J303" s="219" t="n">
        <f aca="false">ROUND(I303*H303,2)</f>
        <v>0</v>
      </c>
      <c r="K303" s="215" t="s">
        <v>144</v>
      </c>
      <c r="L303" s="31"/>
      <c r="M303" s="220"/>
      <c r="N303" s="221" t="s">
        <v>49</v>
      </c>
      <c r="O303" s="67"/>
      <c r="P303" s="222" t="n">
        <f aca="false">O303*H303</f>
        <v>0</v>
      </c>
      <c r="Q303" s="222" t="n">
        <v>0.00119</v>
      </c>
      <c r="R303" s="222" t="n">
        <f aca="false">Q303*H303</f>
        <v>0.011186</v>
      </c>
      <c r="S303" s="222" t="n">
        <v>0</v>
      </c>
      <c r="T303" s="223" t="n">
        <f aca="false">S303*H303</f>
        <v>0</v>
      </c>
      <c r="AR303" s="224" t="s">
        <v>234</v>
      </c>
      <c r="AT303" s="224" t="s">
        <v>140</v>
      </c>
      <c r="AU303" s="224" t="s">
        <v>87</v>
      </c>
      <c r="AY303" s="3" t="s">
        <v>138</v>
      </c>
      <c r="BE303" s="225" t="n">
        <f aca="false">IF(N303="základní",J303,0)</f>
        <v>0</v>
      </c>
      <c r="BF303" s="225" t="n">
        <f aca="false">IF(N303="snížená",J303,0)</f>
        <v>0</v>
      </c>
      <c r="BG303" s="225" t="n">
        <f aca="false">IF(N303="zákl. přenesená",J303,0)</f>
        <v>0</v>
      </c>
      <c r="BH303" s="225" t="n">
        <f aca="false">IF(N303="sníž. přenesená",J303,0)</f>
        <v>0</v>
      </c>
      <c r="BI303" s="225" t="n">
        <f aca="false">IF(N303="nulová",J303,0)</f>
        <v>0</v>
      </c>
      <c r="BJ303" s="3" t="s">
        <v>85</v>
      </c>
      <c r="BK303" s="225" t="n">
        <f aca="false">ROUND(I303*H303,2)</f>
        <v>0</v>
      </c>
      <c r="BL303" s="3" t="s">
        <v>234</v>
      </c>
      <c r="BM303" s="224" t="s">
        <v>463</v>
      </c>
    </row>
    <row r="304" s="226" customFormat="true" ht="12.8" hidden="false" customHeight="false" outlineLevel="0" collapsed="false">
      <c r="B304" s="227"/>
      <c r="C304" s="228"/>
      <c r="D304" s="229" t="s">
        <v>147</v>
      </c>
      <c r="E304" s="230"/>
      <c r="F304" s="231" t="s">
        <v>325</v>
      </c>
      <c r="G304" s="228"/>
      <c r="H304" s="232" t="n">
        <v>9.4</v>
      </c>
      <c r="I304" s="233"/>
      <c r="J304" s="228"/>
      <c r="K304" s="228"/>
      <c r="L304" s="234"/>
      <c r="M304" s="235"/>
      <c r="N304" s="236"/>
      <c r="O304" s="236"/>
      <c r="P304" s="236"/>
      <c r="Q304" s="236"/>
      <c r="R304" s="236"/>
      <c r="S304" s="236"/>
      <c r="T304" s="237"/>
      <c r="AT304" s="238" t="s">
        <v>147</v>
      </c>
      <c r="AU304" s="238" t="s">
        <v>87</v>
      </c>
      <c r="AV304" s="226" t="s">
        <v>87</v>
      </c>
      <c r="AW304" s="226" t="s">
        <v>40</v>
      </c>
      <c r="AX304" s="226" t="s">
        <v>78</v>
      </c>
      <c r="AY304" s="238" t="s">
        <v>138</v>
      </c>
    </row>
    <row r="305" s="239" customFormat="true" ht="12.8" hidden="false" customHeight="false" outlineLevel="0" collapsed="false">
      <c r="B305" s="240"/>
      <c r="C305" s="241"/>
      <c r="D305" s="229" t="s">
        <v>147</v>
      </c>
      <c r="E305" s="242"/>
      <c r="F305" s="243" t="s">
        <v>149</v>
      </c>
      <c r="G305" s="241"/>
      <c r="H305" s="244" t="n">
        <v>9.4</v>
      </c>
      <c r="I305" s="245"/>
      <c r="J305" s="241"/>
      <c r="K305" s="241"/>
      <c r="L305" s="246"/>
      <c r="M305" s="247"/>
      <c r="N305" s="248"/>
      <c r="O305" s="248"/>
      <c r="P305" s="248"/>
      <c r="Q305" s="248"/>
      <c r="R305" s="248"/>
      <c r="S305" s="248"/>
      <c r="T305" s="249"/>
      <c r="AT305" s="250" t="s">
        <v>147</v>
      </c>
      <c r="AU305" s="250" t="s">
        <v>87</v>
      </c>
      <c r="AV305" s="239" t="s">
        <v>145</v>
      </c>
      <c r="AW305" s="239" t="s">
        <v>40</v>
      </c>
      <c r="AX305" s="239" t="s">
        <v>85</v>
      </c>
      <c r="AY305" s="250" t="s">
        <v>138</v>
      </c>
    </row>
    <row r="306" s="25" customFormat="true" ht="24" hidden="false" customHeight="true" outlineLevel="0" collapsed="false">
      <c r="B306" s="26"/>
      <c r="C306" s="213" t="s">
        <v>464</v>
      </c>
      <c r="D306" s="213" t="s">
        <v>140</v>
      </c>
      <c r="E306" s="214" t="s">
        <v>465</v>
      </c>
      <c r="F306" s="215" t="s">
        <v>466</v>
      </c>
      <c r="G306" s="216" t="s">
        <v>220</v>
      </c>
      <c r="H306" s="217" t="n">
        <v>15</v>
      </c>
      <c r="I306" s="218"/>
      <c r="J306" s="219" t="n">
        <f aca="false">ROUND(I306*H306,2)</f>
        <v>0</v>
      </c>
      <c r="K306" s="215" t="s">
        <v>144</v>
      </c>
      <c r="L306" s="31"/>
      <c r="M306" s="220"/>
      <c r="N306" s="221" t="s">
        <v>49</v>
      </c>
      <c r="O306" s="67"/>
      <c r="P306" s="222" t="n">
        <f aca="false">O306*H306</f>
        <v>0</v>
      </c>
      <c r="Q306" s="222" t="n">
        <v>0.00252</v>
      </c>
      <c r="R306" s="222" t="n">
        <f aca="false">Q306*H306</f>
        <v>0.0378</v>
      </c>
      <c r="S306" s="222" t="n">
        <v>0</v>
      </c>
      <c r="T306" s="223" t="n">
        <f aca="false">S306*H306</f>
        <v>0</v>
      </c>
      <c r="AR306" s="224" t="s">
        <v>234</v>
      </c>
      <c r="AT306" s="224" t="s">
        <v>140</v>
      </c>
      <c r="AU306" s="224" t="s">
        <v>87</v>
      </c>
      <c r="AY306" s="3" t="s">
        <v>138</v>
      </c>
      <c r="BE306" s="225" t="n">
        <f aca="false">IF(N306="základní",J306,0)</f>
        <v>0</v>
      </c>
      <c r="BF306" s="225" t="n">
        <f aca="false">IF(N306="snížená",J306,0)</f>
        <v>0</v>
      </c>
      <c r="BG306" s="225" t="n">
        <f aca="false">IF(N306="zákl. přenesená",J306,0)</f>
        <v>0</v>
      </c>
      <c r="BH306" s="225" t="n">
        <f aca="false">IF(N306="sníž. přenesená",J306,0)</f>
        <v>0</v>
      </c>
      <c r="BI306" s="225" t="n">
        <f aca="false">IF(N306="nulová",J306,0)</f>
        <v>0</v>
      </c>
      <c r="BJ306" s="3" t="s">
        <v>85</v>
      </c>
      <c r="BK306" s="225" t="n">
        <f aca="false">ROUND(I306*H306,2)</f>
        <v>0</v>
      </c>
      <c r="BL306" s="3" t="s">
        <v>234</v>
      </c>
      <c r="BM306" s="224" t="s">
        <v>467</v>
      </c>
    </row>
    <row r="307" s="226" customFormat="true" ht="12.8" hidden="false" customHeight="false" outlineLevel="0" collapsed="false">
      <c r="B307" s="227"/>
      <c r="C307" s="228"/>
      <c r="D307" s="229" t="s">
        <v>147</v>
      </c>
      <c r="E307" s="230"/>
      <c r="F307" s="231" t="s">
        <v>326</v>
      </c>
      <c r="G307" s="228"/>
      <c r="H307" s="232" t="n">
        <v>15</v>
      </c>
      <c r="I307" s="233"/>
      <c r="J307" s="228"/>
      <c r="K307" s="228"/>
      <c r="L307" s="234"/>
      <c r="M307" s="235"/>
      <c r="N307" s="236"/>
      <c r="O307" s="236"/>
      <c r="P307" s="236"/>
      <c r="Q307" s="236"/>
      <c r="R307" s="236"/>
      <c r="S307" s="236"/>
      <c r="T307" s="237"/>
      <c r="AT307" s="238" t="s">
        <v>147</v>
      </c>
      <c r="AU307" s="238" t="s">
        <v>87</v>
      </c>
      <c r="AV307" s="226" t="s">
        <v>87</v>
      </c>
      <c r="AW307" s="226" t="s">
        <v>40</v>
      </c>
      <c r="AX307" s="226" t="s">
        <v>78</v>
      </c>
      <c r="AY307" s="238" t="s">
        <v>138</v>
      </c>
    </row>
    <row r="308" s="239" customFormat="true" ht="12.8" hidden="false" customHeight="false" outlineLevel="0" collapsed="false">
      <c r="B308" s="240"/>
      <c r="C308" s="241"/>
      <c r="D308" s="229" t="s">
        <v>147</v>
      </c>
      <c r="E308" s="242"/>
      <c r="F308" s="243" t="s">
        <v>149</v>
      </c>
      <c r="G308" s="241"/>
      <c r="H308" s="244" t="n">
        <v>15</v>
      </c>
      <c r="I308" s="245"/>
      <c r="J308" s="241"/>
      <c r="K308" s="241"/>
      <c r="L308" s="246"/>
      <c r="M308" s="247"/>
      <c r="N308" s="248"/>
      <c r="O308" s="248"/>
      <c r="P308" s="248"/>
      <c r="Q308" s="248"/>
      <c r="R308" s="248"/>
      <c r="S308" s="248"/>
      <c r="T308" s="249"/>
      <c r="AT308" s="250" t="s">
        <v>147</v>
      </c>
      <c r="AU308" s="250" t="s">
        <v>87</v>
      </c>
      <c r="AV308" s="239" t="s">
        <v>145</v>
      </c>
      <c r="AW308" s="239" t="s">
        <v>40</v>
      </c>
      <c r="AX308" s="239" t="s">
        <v>85</v>
      </c>
      <c r="AY308" s="250" t="s">
        <v>138</v>
      </c>
    </row>
    <row r="309" s="25" customFormat="true" ht="24" hidden="false" customHeight="true" outlineLevel="0" collapsed="false">
      <c r="B309" s="26"/>
      <c r="C309" s="213" t="s">
        <v>468</v>
      </c>
      <c r="D309" s="213" t="s">
        <v>140</v>
      </c>
      <c r="E309" s="214" t="s">
        <v>469</v>
      </c>
      <c r="F309" s="215" t="s">
        <v>470</v>
      </c>
      <c r="G309" s="216" t="s">
        <v>220</v>
      </c>
      <c r="H309" s="217" t="n">
        <v>29.8</v>
      </c>
      <c r="I309" s="218"/>
      <c r="J309" s="219" t="n">
        <f aca="false">ROUND(I309*H309,2)</f>
        <v>0</v>
      </c>
      <c r="K309" s="215" t="s">
        <v>144</v>
      </c>
      <c r="L309" s="31"/>
      <c r="M309" s="220"/>
      <c r="N309" s="221" t="s">
        <v>49</v>
      </c>
      <c r="O309" s="67"/>
      <c r="P309" s="222" t="n">
        <f aca="false">O309*H309</f>
        <v>0</v>
      </c>
      <c r="Q309" s="222" t="n">
        <v>0.0007</v>
      </c>
      <c r="R309" s="222" t="n">
        <f aca="false">Q309*H309</f>
        <v>0.02086</v>
      </c>
      <c r="S309" s="222" t="n">
        <v>0</v>
      </c>
      <c r="T309" s="223" t="n">
        <f aca="false">S309*H309</f>
        <v>0</v>
      </c>
      <c r="AR309" s="224" t="s">
        <v>234</v>
      </c>
      <c r="AT309" s="224" t="s">
        <v>140</v>
      </c>
      <c r="AU309" s="224" t="s">
        <v>87</v>
      </c>
      <c r="AY309" s="3" t="s">
        <v>138</v>
      </c>
      <c r="BE309" s="225" t="n">
        <f aca="false">IF(N309="základní",J309,0)</f>
        <v>0</v>
      </c>
      <c r="BF309" s="225" t="n">
        <f aca="false">IF(N309="snížená",J309,0)</f>
        <v>0</v>
      </c>
      <c r="BG309" s="225" t="n">
        <f aca="false">IF(N309="zákl. přenesená",J309,0)</f>
        <v>0</v>
      </c>
      <c r="BH309" s="225" t="n">
        <f aca="false">IF(N309="sníž. přenesená",J309,0)</f>
        <v>0</v>
      </c>
      <c r="BI309" s="225" t="n">
        <f aca="false">IF(N309="nulová",J309,0)</f>
        <v>0</v>
      </c>
      <c r="BJ309" s="3" t="s">
        <v>85</v>
      </c>
      <c r="BK309" s="225" t="n">
        <f aca="false">ROUND(I309*H309,2)</f>
        <v>0</v>
      </c>
      <c r="BL309" s="3" t="s">
        <v>234</v>
      </c>
      <c r="BM309" s="224" t="s">
        <v>471</v>
      </c>
    </row>
    <row r="310" s="226" customFormat="true" ht="12.8" hidden="false" customHeight="false" outlineLevel="0" collapsed="false">
      <c r="B310" s="227"/>
      <c r="C310" s="228"/>
      <c r="D310" s="229" t="s">
        <v>147</v>
      </c>
      <c r="E310" s="230"/>
      <c r="F310" s="231" t="s">
        <v>321</v>
      </c>
      <c r="G310" s="228"/>
      <c r="H310" s="232" t="n">
        <v>29.8</v>
      </c>
      <c r="I310" s="233"/>
      <c r="J310" s="228"/>
      <c r="K310" s="228"/>
      <c r="L310" s="234"/>
      <c r="M310" s="235"/>
      <c r="N310" s="236"/>
      <c r="O310" s="236"/>
      <c r="P310" s="236"/>
      <c r="Q310" s="236"/>
      <c r="R310" s="236"/>
      <c r="S310" s="236"/>
      <c r="T310" s="237"/>
      <c r="AT310" s="238" t="s">
        <v>147</v>
      </c>
      <c r="AU310" s="238" t="s">
        <v>87</v>
      </c>
      <c r="AV310" s="226" t="s">
        <v>87</v>
      </c>
      <c r="AW310" s="226" t="s">
        <v>40</v>
      </c>
      <c r="AX310" s="226" t="s">
        <v>78</v>
      </c>
      <c r="AY310" s="238" t="s">
        <v>138</v>
      </c>
    </row>
    <row r="311" s="239" customFormat="true" ht="12.8" hidden="false" customHeight="false" outlineLevel="0" collapsed="false">
      <c r="B311" s="240"/>
      <c r="C311" s="241"/>
      <c r="D311" s="229" t="s">
        <v>147</v>
      </c>
      <c r="E311" s="242"/>
      <c r="F311" s="243" t="s">
        <v>149</v>
      </c>
      <c r="G311" s="241"/>
      <c r="H311" s="244" t="n">
        <v>29.8</v>
      </c>
      <c r="I311" s="245"/>
      <c r="J311" s="241"/>
      <c r="K311" s="241"/>
      <c r="L311" s="246"/>
      <c r="M311" s="247"/>
      <c r="N311" s="248"/>
      <c r="O311" s="248"/>
      <c r="P311" s="248"/>
      <c r="Q311" s="248"/>
      <c r="R311" s="248"/>
      <c r="S311" s="248"/>
      <c r="T311" s="249"/>
      <c r="AT311" s="250" t="s">
        <v>147</v>
      </c>
      <c r="AU311" s="250" t="s">
        <v>87</v>
      </c>
      <c r="AV311" s="239" t="s">
        <v>145</v>
      </c>
      <c r="AW311" s="239" t="s">
        <v>40</v>
      </c>
      <c r="AX311" s="239" t="s">
        <v>85</v>
      </c>
      <c r="AY311" s="250" t="s">
        <v>138</v>
      </c>
    </row>
    <row r="312" s="25" customFormat="true" ht="24" hidden="false" customHeight="true" outlineLevel="0" collapsed="false">
      <c r="B312" s="26"/>
      <c r="C312" s="213" t="s">
        <v>472</v>
      </c>
      <c r="D312" s="213" t="s">
        <v>140</v>
      </c>
      <c r="E312" s="214" t="s">
        <v>473</v>
      </c>
      <c r="F312" s="215" t="s">
        <v>474</v>
      </c>
      <c r="G312" s="216" t="s">
        <v>220</v>
      </c>
      <c r="H312" s="217" t="n">
        <v>19.8</v>
      </c>
      <c r="I312" s="218"/>
      <c r="J312" s="219" t="n">
        <f aca="false">ROUND(I312*H312,2)</f>
        <v>0</v>
      </c>
      <c r="K312" s="215" t="s">
        <v>144</v>
      </c>
      <c r="L312" s="31"/>
      <c r="M312" s="220"/>
      <c r="N312" s="221" t="s">
        <v>49</v>
      </c>
      <c r="O312" s="67"/>
      <c r="P312" s="222" t="n">
        <f aca="false">O312*H312</f>
        <v>0</v>
      </c>
      <c r="Q312" s="222" t="n">
        <v>0.00078</v>
      </c>
      <c r="R312" s="222" t="n">
        <f aca="false">Q312*H312</f>
        <v>0.015444</v>
      </c>
      <c r="S312" s="222" t="n">
        <v>0</v>
      </c>
      <c r="T312" s="223" t="n">
        <f aca="false">S312*H312</f>
        <v>0</v>
      </c>
      <c r="AR312" s="224" t="s">
        <v>234</v>
      </c>
      <c r="AT312" s="224" t="s">
        <v>140</v>
      </c>
      <c r="AU312" s="224" t="s">
        <v>87</v>
      </c>
      <c r="AY312" s="3" t="s">
        <v>138</v>
      </c>
      <c r="BE312" s="225" t="n">
        <f aca="false">IF(N312="základní",J312,0)</f>
        <v>0</v>
      </c>
      <c r="BF312" s="225" t="n">
        <f aca="false">IF(N312="snížená",J312,0)</f>
        <v>0</v>
      </c>
      <c r="BG312" s="225" t="n">
        <f aca="false">IF(N312="zákl. přenesená",J312,0)</f>
        <v>0</v>
      </c>
      <c r="BH312" s="225" t="n">
        <f aca="false">IF(N312="sníž. přenesená",J312,0)</f>
        <v>0</v>
      </c>
      <c r="BI312" s="225" t="n">
        <f aca="false">IF(N312="nulová",J312,0)</f>
        <v>0</v>
      </c>
      <c r="BJ312" s="3" t="s">
        <v>85</v>
      </c>
      <c r="BK312" s="225" t="n">
        <f aca="false">ROUND(I312*H312,2)</f>
        <v>0</v>
      </c>
      <c r="BL312" s="3" t="s">
        <v>234</v>
      </c>
      <c r="BM312" s="224" t="s">
        <v>475</v>
      </c>
    </row>
    <row r="313" customFormat="false" ht="12.8" hidden="false" customHeight="false" outlineLevel="0" collapsed="false">
      <c r="A313" s="25"/>
      <c r="B313" s="26"/>
      <c r="C313" s="27"/>
      <c r="D313" s="229" t="s">
        <v>200</v>
      </c>
      <c r="E313" s="27"/>
      <c r="F313" s="261" t="s">
        <v>476</v>
      </c>
      <c r="G313" s="27"/>
      <c r="H313" s="27"/>
      <c r="I313" s="130"/>
      <c r="J313" s="27"/>
      <c r="K313" s="27"/>
      <c r="L313" s="31"/>
      <c r="M313" s="262"/>
      <c r="N313" s="67"/>
      <c r="O313" s="67"/>
      <c r="P313" s="67"/>
      <c r="Q313" s="67"/>
      <c r="R313" s="67"/>
      <c r="S313" s="67"/>
      <c r="T313" s="68"/>
      <c r="AT313" s="3" t="s">
        <v>200</v>
      </c>
      <c r="AU313" s="3" t="s">
        <v>87</v>
      </c>
    </row>
    <row r="314" s="226" customFormat="true" ht="12.8" hidden="false" customHeight="false" outlineLevel="0" collapsed="false">
      <c r="B314" s="227"/>
      <c r="C314" s="228"/>
      <c r="D314" s="229" t="s">
        <v>147</v>
      </c>
      <c r="E314" s="230"/>
      <c r="F314" s="231" t="s">
        <v>323</v>
      </c>
      <c r="G314" s="228"/>
      <c r="H314" s="232" t="n">
        <v>19.8</v>
      </c>
      <c r="I314" s="233"/>
      <c r="J314" s="228"/>
      <c r="K314" s="228"/>
      <c r="L314" s="234"/>
      <c r="M314" s="235"/>
      <c r="N314" s="236"/>
      <c r="O314" s="236"/>
      <c r="P314" s="236"/>
      <c r="Q314" s="236"/>
      <c r="R314" s="236"/>
      <c r="S314" s="236"/>
      <c r="T314" s="237"/>
      <c r="AT314" s="238" t="s">
        <v>147</v>
      </c>
      <c r="AU314" s="238" t="s">
        <v>87</v>
      </c>
      <c r="AV314" s="226" t="s">
        <v>87</v>
      </c>
      <c r="AW314" s="226" t="s">
        <v>40</v>
      </c>
      <c r="AX314" s="226" t="s">
        <v>78</v>
      </c>
      <c r="AY314" s="238" t="s">
        <v>138</v>
      </c>
    </row>
    <row r="315" s="239" customFormat="true" ht="12.8" hidden="false" customHeight="false" outlineLevel="0" collapsed="false">
      <c r="B315" s="240"/>
      <c r="C315" s="241"/>
      <c r="D315" s="229" t="s">
        <v>147</v>
      </c>
      <c r="E315" s="242"/>
      <c r="F315" s="243" t="s">
        <v>149</v>
      </c>
      <c r="G315" s="241"/>
      <c r="H315" s="244" t="n">
        <v>19.8</v>
      </c>
      <c r="I315" s="245"/>
      <c r="J315" s="241"/>
      <c r="K315" s="241"/>
      <c r="L315" s="246"/>
      <c r="M315" s="247"/>
      <c r="N315" s="248"/>
      <c r="O315" s="248"/>
      <c r="P315" s="248"/>
      <c r="Q315" s="248"/>
      <c r="R315" s="248"/>
      <c r="S315" s="248"/>
      <c r="T315" s="249"/>
      <c r="AT315" s="250" t="s">
        <v>147</v>
      </c>
      <c r="AU315" s="250" t="s">
        <v>87</v>
      </c>
      <c r="AV315" s="239" t="s">
        <v>145</v>
      </c>
      <c r="AW315" s="239" t="s">
        <v>40</v>
      </c>
      <c r="AX315" s="239" t="s">
        <v>85</v>
      </c>
      <c r="AY315" s="250" t="s">
        <v>138</v>
      </c>
    </row>
    <row r="316" s="25" customFormat="true" ht="24" hidden="false" customHeight="true" outlineLevel="0" collapsed="false">
      <c r="B316" s="26"/>
      <c r="C316" s="213" t="s">
        <v>477</v>
      </c>
      <c r="D316" s="213" t="s">
        <v>140</v>
      </c>
      <c r="E316" s="214" t="s">
        <v>478</v>
      </c>
      <c r="F316" s="215" t="s">
        <v>479</v>
      </c>
      <c r="G316" s="216" t="s">
        <v>307</v>
      </c>
      <c r="H316" s="217" t="n">
        <v>20</v>
      </c>
      <c r="I316" s="218"/>
      <c r="J316" s="219" t="n">
        <f aca="false">ROUND(I316*H316,2)</f>
        <v>0</v>
      </c>
      <c r="K316" s="215" t="s">
        <v>144</v>
      </c>
      <c r="L316" s="31"/>
      <c r="M316" s="220"/>
      <c r="N316" s="221" t="s">
        <v>49</v>
      </c>
      <c r="O316" s="67"/>
      <c r="P316" s="222" t="n">
        <f aca="false">O316*H316</f>
        <v>0</v>
      </c>
      <c r="Q316" s="222" t="n">
        <v>0</v>
      </c>
      <c r="R316" s="222" t="n">
        <f aca="false">Q316*H316</f>
        <v>0</v>
      </c>
      <c r="S316" s="222" t="n">
        <v>0</v>
      </c>
      <c r="T316" s="223" t="n">
        <f aca="false">S316*H316</f>
        <v>0</v>
      </c>
      <c r="AR316" s="224" t="s">
        <v>234</v>
      </c>
      <c r="AT316" s="224" t="s">
        <v>140</v>
      </c>
      <c r="AU316" s="224" t="s">
        <v>87</v>
      </c>
      <c r="AY316" s="3" t="s">
        <v>138</v>
      </c>
      <c r="BE316" s="225" t="n">
        <f aca="false">IF(N316="základní",J316,0)</f>
        <v>0</v>
      </c>
      <c r="BF316" s="225" t="n">
        <f aca="false">IF(N316="snížená",J316,0)</f>
        <v>0</v>
      </c>
      <c r="BG316" s="225" t="n">
        <f aca="false">IF(N316="zákl. přenesená",J316,0)</f>
        <v>0</v>
      </c>
      <c r="BH316" s="225" t="n">
        <f aca="false">IF(N316="sníž. přenesená",J316,0)</f>
        <v>0</v>
      </c>
      <c r="BI316" s="225" t="n">
        <f aca="false">IF(N316="nulová",J316,0)</f>
        <v>0</v>
      </c>
      <c r="BJ316" s="3" t="s">
        <v>85</v>
      </c>
      <c r="BK316" s="225" t="n">
        <f aca="false">ROUND(I316*H316,2)</f>
        <v>0</v>
      </c>
      <c r="BL316" s="3" t="s">
        <v>234</v>
      </c>
      <c r="BM316" s="224" t="s">
        <v>480</v>
      </c>
    </row>
    <row r="317" s="226" customFormat="true" ht="12.8" hidden="false" customHeight="false" outlineLevel="0" collapsed="false">
      <c r="B317" s="227"/>
      <c r="C317" s="228"/>
      <c r="D317" s="229" t="s">
        <v>147</v>
      </c>
      <c r="E317" s="230"/>
      <c r="F317" s="231" t="s">
        <v>429</v>
      </c>
      <c r="G317" s="228"/>
      <c r="H317" s="232" t="n">
        <v>3</v>
      </c>
      <c r="I317" s="233"/>
      <c r="J317" s="228"/>
      <c r="K317" s="228"/>
      <c r="L317" s="234"/>
      <c r="M317" s="235"/>
      <c r="N317" s="236"/>
      <c r="O317" s="236"/>
      <c r="P317" s="236"/>
      <c r="Q317" s="236"/>
      <c r="R317" s="236"/>
      <c r="S317" s="236"/>
      <c r="T317" s="237"/>
      <c r="AT317" s="238" t="s">
        <v>147</v>
      </c>
      <c r="AU317" s="238" t="s">
        <v>87</v>
      </c>
      <c r="AV317" s="226" t="s">
        <v>87</v>
      </c>
      <c r="AW317" s="226" t="s">
        <v>40</v>
      </c>
      <c r="AX317" s="226" t="s">
        <v>78</v>
      </c>
      <c r="AY317" s="238" t="s">
        <v>138</v>
      </c>
    </row>
    <row r="318" s="226" customFormat="true" ht="12.8" hidden="false" customHeight="false" outlineLevel="0" collapsed="false">
      <c r="B318" s="227"/>
      <c r="C318" s="228"/>
      <c r="D318" s="229" t="s">
        <v>147</v>
      </c>
      <c r="E318" s="230"/>
      <c r="F318" s="231" t="s">
        <v>481</v>
      </c>
      <c r="G318" s="228"/>
      <c r="H318" s="232" t="n">
        <v>4</v>
      </c>
      <c r="I318" s="233"/>
      <c r="J318" s="228"/>
      <c r="K318" s="228"/>
      <c r="L318" s="234"/>
      <c r="M318" s="235"/>
      <c r="N318" s="236"/>
      <c r="O318" s="236"/>
      <c r="P318" s="236"/>
      <c r="Q318" s="236"/>
      <c r="R318" s="236"/>
      <c r="S318" s="236"/>
      <c r="T318" s="237"/>
      <c r="AT318" s="238" t="s">
        <v>147</v>
      </c>
      <c r="AU318" s="238" t="s">
        <v>87</v>
      </c>
      <c r="AV318" s="226" t="s">
        <v>87</v>
      </c>
      <c r="AW318" s="226" t="s">
        <v>40</v>
      </c>
      <c r="AX318" s="226" t="s">
        <v>78</v>
      </c>
      <c r="AY318" s="238" t="s">
        <v>138</v>
      </c>
    </row>
    <row r="319" s="226" customFormat="true" ht="12.8" hidden="false" customHeight="false" outlineLevel="0" collapsed="false">
      <c r="B319" s="227"/>
      <c r="C319" s="228"/>
      <c r="D319" s="229" t="s">
        <v>147</v>
      </c>
      <c r="E319" s="230"/>
      <c r="F319" s="231" t="s">
        <v>431</v>
      </c>
      <c r="G319" s="228"/>
      <c r="H319" s="232" t="n">
        <v>3</v>
      </c>
      <c r="I319" s="233"/>
      <c r="J319" s="228"/>
      <c r="K319" s="228"/>
      <c r="L319" s="234"/>
      <c r="M319" s="235"/>
      <c r="N319" s="236"/>
      <c r="O319" s="236"/>
      <c r="P319" s="236"/>
      <c r="Q319" s="236"/>
      <c r="R319" s="236"/>
      <c r="S319" s="236"/>
      <c r="T319" s="237"/>
      <c r="AT319" s="238" t="s">
        <v>147</v>
      </c>
      <c r="AU319" s="238" t="s">
        <v>87</v>
      </c>
      <c r="AV319" s="226" t="s">
        <v>87</v>
      </c>
      <c r="AW319" s="226" t="s">
        <v>40</v>
      </c>
      <c r="AX319" s="226" t="s">
        <v>78</v>
      </c>
      <c r="AY319" s="238" t="s">
        <v>138</v>
      </c>
    </row>
    <row r="320" s="226" customFormat="true" ht="12.8" hidden="false" customHeight="false" outlineLevel="0" collapsed="false">
      <c r="B320" s="227"/>
      <c r="C320" s="228"/>
      <c r="D320" s="229" t="s">
        <v>147</v>
      </c>
      <c r="E320" s="230"/>
      <c r="F320" s="231" t="s">
        <v>420</v>
      </c>
      <c r="G320" s="228"/>
      <c r="H320" s="232" t="n">
        <v>3</v>
      </c>
      <c r="I320" s="233"/>
      <c r="J320" s="228"/>
      <c r="K320" s="228"/>
      <c r="L320" s="234"/>
      <c r="M320" s="235"/>
      <c r="N320" s="236"/>
      <c r="O320" s="236"/>
      <c r="P320" s="236"/>
      <c r="Q320" s="236"/>
      <c r="R320" s="236"/>
      <c r="S320" s="236"/>
      <c r="T320" s="237"/>
      <c r="AT320" s="238" t="s">
        <v>147</v>
      </c>
      <c r="AU320" s="238" t="s">
        <v>87</v>
      </c>
      <c r="AV320" s="226" t="s">
        <v>87</v>
      </c>
      <c r="AW320" s="226" t="s">
        <v>40</v>
      </c>
      <c r="AX320" s="226" t="s">
        <v>78</v>
      </c>
      <c r="AY320" s="238" t="s">
        <v>138</v>
      </c>
    </row>
    <row r="321" s="226" customFormat="true" ht="12.8" hidden="false" customHeight="false" outlineLevel="0" collapsed="false">
      <c r="B321" s="227"/>
      <c r="C321" s="228"/>
      <c r="D321" s="229" t="s">
        <v>147</v>
      </c>
      <c r="E321" s="230"/>
      <c r="F321" s="231" t="s">
        <v>421</v>
      </c>
      <c r="G321" s="228"/>
      <c r="H321" s="232" t="n">
        <v>2</v>
      </c>
      <c r="I321" s="233"/>
      <c r="J321" s="228"/>
      <c r="K321" s="228"/>
      <c r="L321" s="234"/>
      <c r="M321" s="235"/>
      <c r="N321" s="236"/>
      <c r="O321" s="236"/>
      <c r="P321" s="236"/>
      <c r="Q321" s="236"/>
      <c r="R321" s="236"/>
      <c r="S321" s="236"/>
      <c r="T321" s="237"/>
      <c r="AT321" s="238" t="s">
        <v>147</v>
      </c>
      <c r="AU321" s="238" t="s">
        <v>87</v>
      </c>
      <c r="AV321" s="226" t="s">
        <v>87</v>
      </c>
      <c r="AW321" s="226" t="s">
        <v>40</v>
      </c>
      <c r="AX321" s="226" t="s">
        <v>78</v>
      </c>
      <c r="AY321" s="238" t="s">
        <v>138</v>
      </c>
    </row>
    <row r="322" s="226" customFormat="true" ht="12.8" hidden="false" customHeight="false" outlineLevel="0" collapsed="false">
      <c r="B322" s="227"/>
      <c r="C322" s="228"/>
      <c r="D322" s="229" t="s">
        <v>147</v>
      </c>
      <c r="E322" s="230"/>
      <c r="F322" s="231" t="s">
        <v>482</v>
      </c>
      <c r="G322" s="228"/>
      <c r="H322" s="232" t="n">
        <v>0</v>
      </c>
      <c r="I322" s="233"/>
      <c r="J322" s="228"/>
      <c r="K322" s="228"/>
      <c r="L322" s="234"/>
      <c r="M322" s="235"/>
      <c r="N322" s="236"/>
      <c r="O322" s="236"/>
      <c r="P322" s="236"/>
      <c r="Q322" s="236"/>
      <c r="R322" s="236"/>
      <c r="S322" s="236"/>
      <c r="T322" s="237"/>
      <c r="AT322" s="238" t="s">
        <v>147</v>
      </c>
      <c r="AU322" s="238" t="s">
        <v>87</v>
      </c>
      <c r="AV322" s="226" t="s">
        <v>87</v>
      </c>
      <c r="AW322" s="226" t="s">
        <v>40</v>
      </c>
      <c r="AX322" s="226" t="s">
        <v>78</v>
      </c>
      <c r="AY322" s="238" t="s">
        <v>138</v>
      </c>
    </row>
    <row r="323" s="226" customFormat="true" ht="12.8" hidden="false" customHeight="false" outlineLevel="0" collapsed="false">
      <c r="B323" s="227"/>
      <c r="C323" s="228"/>
      <c r="D323" s="229" t="s">
        <v>147</v>
      </c>
      <c r="E323" s="230"/>
      <c r="F323" s="231" t="s">
        <v>483</v>
      </c>
      <c r="G323" s="228"/>
      <c r="H323" s="232" t="n">
        <v>2</v>
      </c>
      <c r="I323" s="233"/>
      <c r="J323" s="228"/>
      <c r="K323" s="228"/>
      <c r="L323" s="234"/>
      <c r="M323" s="235"/>
      <c r="N323" s="236"/>
      <c r="O323" s="236"/>
      <c r="P323" s="236"/>
      <c r="Q323" s="236"/>
      <c r="R323" s="236"/>
      <c r="S323" s="236"/>
      <c r="T323" s="237"/>
      <c r="AT323" s="238" t="s">
        <v>147</v>
      </c>
      <c r="AU323" s="238" t="s">
        <v>87</v>
      </c>
      <c r="AV323" s="226" t="s">
        <v>87</v>
      </c>
      <c r="AW323" s="226" t="s">
        <v>40</v>
      </c>
      <c r="AX323" s="226" t="s">
        <v>78</v>
      </c>
      <c r="AY323" s="238" t="s">
        <v>138</v>
      </c>
    </row>
    <row r="324" s="226" customFormat="true" ht="12.8" hidden="false" customHeight="false" outlineLevel="0" collapsed="false">
      <c r="B324" s="227"/>
      <c r="C324" s="228"/>
      <c r="D324" s="229" t="s">
        <v>147</v>
      </c>
      <c r="E324" s="230"/>
      <c r="F324" s="231" t="s">
        <v>423</v>
      </c>
      <c r="G324" s="228"/>
      <c r="H324" s="232" t="n">
        <v>1</v>
      </c>
      <c r="I324" s="233"/>
      <c r="J324" s="228"/>
      <c r="K324" s="228"/>
      <c r="L324" s="234"/>
      <c r="M324" s="235"/>
      <c r="N324" s="236"/>
      <c r="O324" s="236"/>
      <c r="P324" s="236"/>
      <c r="Q324" s="236"/>
      <c r="R324" s="236"/>
      <c r="S324" s="236"/>
      <c r="T324" s="237"/>
      <c r="AT324" s="238" t="s">
        <v>147</v>
      </c>
      <c r="AU324" s="238" t="s">
        <v>87</v>
      </c>
      <c r="AV324" s="226" t="s">
        <v>87</v>
      </c>
      <c r="AW324" s="226" t="s">
        <v>40</v>
      </c>
      <c r="AX324" s="226" t="s">
        <v>78</v>
      </c>
      <c r="AY324" s="238" t="s">
        <v>138</v>
      </c>
    </row>
    <row r="325" s="226" customFormat="true" ht="12.8" hidden="false" customHeight="false" outlineLevel="0" collapsed="false">
      <c r="B325" s="227"/>
      <c r="C325" s="228"/>
      <c r="D325" s="229" t="s">
        <v>147</v>
      </c>
      <c r="E325" s="230"/>
      <c r="F325" s="231" t="s">
        <v>424</v>
      </c>
      <c r="G325" s="228"/>
      <c r="H325" s="232" t="n">
        <v>2</v>
      </c>
      <c r="I325" s="233"/>
      <c r="J325" s="228"/>
      <c r="K325" s="228"/>
      <c r="L325" s="234"/>
      <c r="M325" s="235"/>
      <c r="N325" s="236"/>
      <c r="O325" s="236"/>
      <c r="P325" s="236"/>
      <c r="Q325" s="236"/>
      <c r="R325" s="236"/>
      <c r="S325" s="236"/>
      <c r="T325" s="237"/>
      <c r="AT325" s="238" t="s">
        <v>147</v>
      </c>
      <c r="AU325" s="238" t="s">
        <v>87</v>
      </c>
      <c r="AV325" s="226" t="s">
        <v>87</v>
      </c>
      <c r="AW325" s="226" t="s">
        <v>40</v>
      </c>
      <c r="AX325" s="226" t="s">
        <v>78</v>
      </c>
      <c r="AY325" s="238" t="s">
        <v>138</v>
      </c>
    </row>
    <row r="326" s="239" customFormat="true" ht="12.8" hidden="false" customHeight="false" outlineLevel="0" collapsed="false">
      <c r="B326" s="240"/>
      <c r="C326" s="241"/>
      <c r="D326" s="229" t="s">
        <v>147</v>
      </c>
      <c r="E326" s="242"/>
      <c r="F326" s="243" t="s">
        <v>149</v>
      </c>
      <c r="G326" s="241"/>
      <c r="H326" s="244" t="n">
        <v>20</v>
      </c>
      <c r="I326" s="245"/>
      <c r="J326" s="241"/>
      <c r="K326" s="241"/>
      <c r="L326" s="246"/>
      <c r="M326" s="247"/>
      <c r="N326" s="248"/>
      <c r="O326" s="248"/>
      <c r="P326" s="248"/>
      <c r="Q326" s="248"/>
      <c r="R326" s="248"/>
      <c r="S326" s="248"/>
      <c r="T326" s="249"/>
      <c r="AT326" s="250" t="s">
        <v>147</v>
      </c>
      <c r="AU326" s="250" t="s">
        <v>87</v>
      </c>
      <c r="AV326" s="239" t="s">
        <v>145</v>
      </c>
      <c r="AW326" s="239" t="s">
        <v>40</v>
      </c>
      <c r="AX326" s="239" t="s">
        <v>85</v>
      </c>
      <c r="AY326" s="250" t="s">
        <v>138</v>
      </c>
    </row>
    <row r="327" s="25" customFormat="true" ht="24" hidden="false" customHeight="true" outlineLevel="0" collapsed="false">
      <c r="B327" s="26"/>
      <c r="C327" s="213" t="s">
        <v>484</v>
      </c>
      <c r="D327" s="213" t="s">
        <v>140</v>
      </c>
      <c r="E327" s="214" t="s">
        <v>485</v>
      </c>
      <c r="F327" s="215" t="s">
        <v>486</v>
      </c>
      <c r="G327" s="216" t="s">
        <v>307</v>
      </c>
      <c r="H327" s="217" t="n">
        <v>1</v>
      </c>
      <c r="I327" s="218"/>
      <c r="J327" s="219" t="n">
        <f aca="false">ROUND(I327*H327,2)</f>
        <v>0</v>
      </c>
      <c r="K327" s="215"/>
      <c r="L327" s="31"/>
      <c r="M327" s="220"/>
      <c r="N327" s="221" t="s">
        <v>49</v>
      </c>
      <c r="O327" s="67"/>
      <c r="P327" s="222" t="n">
        <f aca="false">O327*H327</f>
        <v>0</v>
      </c>
      <c r="Q327" s="222" t="n">
        <v>0.00155</v>
      </c>
      <c r="R327" s="222" t="n">
        <f aca="false">Q327*H327</f>
        <v>0.00155</v>
      </c>
      <c r="S327" s="222" t="n">
        <v>0</v>
      </c>
      <c r="T327" s="223" t="n">
        <f aca="false">S327*H327</f>
        <v>0</v>
      </c>
      <c r="AR327" s="224" t="s">
        <v>234</v>
      </c>
      <c r="AT327" s="224" t="s">
        <v>140</v>
      </c>
      <c r="AU327" s="224" t="s">
        <v>87</v>
      </c>
      <c r="AY327" s="3" t="s">
        <v>138</v>
      </c>
      <c r="BE327" s="225" t="n">
        <f aca="false">IF(N327="základní",J327,0)</f>
        <v>0</v>
      </c>
      <c r="BF327" s="225" t="n">
        <f aca="false">IF(N327="snížená",J327,0)</f>
        <v>0</v>
      </c>
      <c r="BG327" s="225" t="n">
        <f aca="false">IF(N327="zákl. přenesená",J327,0)</f>
        <v>0</v>
      </c>
      <c r="BH327" s="225" t="n">
        <f aca="false">IF(N327="sníž. přenesená",J327,0)</f>
        <v>0</v>
      </c>
      <c r="BI327" s="225" t="n">
        <f aca="false">IF(N327="nulová",J327,0)</f>
        <v>0</v>
      </c>
      <c r="BJ327" s="3" t="s">
        <v>85</v>
      </c>
      <c r="BK327" s="225" t="n">
        <f aca="false">ROUND(I327*H327,2)</f>
        <v>0</v>
      </c>
      <c r="BL327" s="3" t="s">
        <v>234</v>
      </c>
      <c r="BM327" s="224" t="s">
        <v>487</v>
      </c>
    </row>
    <row r="328" customFormat="false" ht="12.8" hidden="false" customHeight="false" outlineLevel="0" collapsed="false">
      <c r="A328" s="25"/>
      <c r="B328" s="26"/>
      <c r="C328" s="27"/>
      <c r="D328" s="229" t="s">
        <v>200</v>
      </c>
      <c r="E328" s="27"/>
      <c r="F328" s="261" t="s">
        <v>488</v>
      </c>
      <c r="G328" s="27"/>
      <c r="H328" s="27"/>
      <c r="I328" s="130"/>
      <c r="J328" s="27"/>
      <c r="K328" s="27"/>
      <c r="L328" s="31"/>
      <c r="M328" s="262"/>
      <c r="N328" s="67"/>
      <c r="O328" s="67"/>
      <c r="P328" s="67"/>
      <c r="Q328" s="67"/>
      <c r="R328" s="67"/>
      <c r="S328" s="67"/>
      <c r="T328" s="68"/>
      <c r="AT328" s="3" t="s">
        <v>200</v>
      </c>
      <c r="AU328" s="3" t="s">
        <v>87</v>
      </c>
    </row>
    <row r="329" s="226" customFormat="true" ht="12.8" hidden="false" customHeight="false" outlineLevel="0" collapsed="false">
      <c r="B329" s="227"/>
      <c r="C329" s="228"/>
      <c r="D329" s="229" t="s">
        <v>147</v>
      </c>
      <c r="E329" s="230"/>
      <c r="F329" s="231" t="s">
        <v>489</v>
      </c>
      <c r="G329" s="228"/>
      <c r="H329" s="232" t="n">
        <v>1</v>
      </c>
      <c r="I329" s="233"/>
      <c r="J329" s="228"/>
      <c r="K329" s="228"/>
      <c r="L329" s="234"/>
      <c r="M329" s="235"/>
      <c r="N329" s="236"/>
      <c r="O329" s="236"/>
      <c r="P329" s="236"/>
      <c r="Q329" s="236"/>
      <c r="R329" s="236"/>
      <c r="S329" s="236"/>
      <c r="T329" s="237"/>
      <c r="AT329" s="238" t="s">
        <v>147</v>
      </c>
      <c r="AU329" s="238" t="s">
        <v>87</v>
      </c>
      <c r="AV329" s="226" t="s">
        <v>87</v>
      </c>
      <c r="AW329" s="226" t="s">
        <v>40</v>
      </c>
      <c r="AX329" s="226" t="s">
        <v>78</v>
      </c>
      <c r="AY329" s="238" t="s">
        <v>138</v>
      </c>
    </row>
    <row r="330" s="239" customFormat="true" ht="12.8" hidden="false" customHeight="false" outlineLevel="0" collapsed="false">
      <c r="B330" s="240"/>
      <c r="C330" s="241"/>
      <c r="D330" s="229" t="s">
        <v>147</v>
      </c>
      <c r="E330" s="242"/>
      <c r="F330" s="243" t="s">
        <v>149</v>
      </c>
      <c r="G330" s="241"/>
      <c r="H330" s="244" t="n">
        <v>1</v>
      </c>
      <c r="I330" s="245"/>
      <c r="J330" s="241"/>
      <c r="K330" s="241"/>
      <c r="L330" s="246"/>
      <c r="M330" s="247"/>
      <c r="N330" s="248"/>
      <c r="O330" s="248"/>
      <c r="P330" s="248"/>
      <c r="Q330" s="248"/>
      <c r="R330" s="248"/>
      <c r="S330" s="248"/>
      <c r="T330" s="249"/>
      <c r="AT330" s="250" t="s">
        <v>147</v>
      </c>
      <c r="AU330" s="250" t="s">
        <v>87</v>
      </c>
      <c r="AV330" s="239" t="s">
        <v>145</v>
      </c>
      <c r="AW330" s="239" t="s">
        <v>40</v>
      </c>
      <c r="AX330" s="239" t="s">
        <v>85</v>
      </c>
      <c r="AY330" s="250" t="s">
        <v>138</v>
      </c>
    </row>
    <row r="331" s="25" customFormat="true" ht="36" hidden="false" customHeight="true" outlineLevel="0" collapsed="false">
      <c r="B331" s="26"/>
      <c r="C331" s="213" t="s">
        <v>490</v>
      </c>
      <c r="D331" s="213" t="s">
        <v>140</v>
      </c>
      <c r="E331" s="214" t="s">
        <v>491</v>
      </c>
      <c r="F331" s="215" t="s">
        <v>492</v>
      </c>
      <c r="G331" s="216" t="s">
        <v>162</v>
      </c>
      <c r="H331" s="217" t="n">
        <v>0.121</v>
      </c>
      <c r="I331" s="218"/>
      <c r="J331" s="219" t="n">
        <f aca="false">ROUND(I331*H331,2)</f>
        <v>0</v>
      </c>
      <c r="K331" s="215" t="s">
        <v>144</v>
      </c>
      <c r="L331" s="31"/>
      <c r="M331" s="220"/>
      <c r="N331" s="221" t="s">
        <v>49</v>
      </c>
      <c r="O331" s="67"/>
      <c r="P331" s="222" t="n">
        <f aca="false">O331*H331</f>
        <v>0</v>
      </c>
      <c r="Q331" s="222" t="n">
        <v>0</v>
      </c>
      <c r="R331" s="222" t="n">
        <f aca="false">Q331*H331</f>
        <v>0</v>
      </c>
      <c r="S331" s="222" t="n">
        <v>0</v>
      </c>
      <c r="T331" s="223" t="n">
        <f aca="false">S331*H331</f>
        <v>0</v>
      </c>
      <c r="AR331" s="224" t="s">
        <v>234</v>
      </c>
      <c r="AT331" s="224" t="s">
        <v>140</v>
      </c>
      <c r="AU331" s="224" t="s">
        <v>87</v>
      </c>
      <c r="AY331" s="3" t="s">
        <v>138</v>
      </c>
      <c r="BE331" s="225" t="n">
        <f aca="false">IF(N331="základní",J331,0)</f>
        <v>0</v>
      </c>
      <c r="BF331" s="225" t="n">
        <f aca="false">IF(N331="snížená",J331,0)</f>
        <v>0</v>
      </c>
      <c r="BG331" s="225" t="n">
        <f aca="false">IF(N331="zákl. přenesená",J331,0)</f>
        <v>0</v>
      </c>
      <c r="BH331" s="225" t="n">
        <f aca="false">IF(N331="sníž. přenesená",J331,0)</f>
        <v>0</v>
      </c>
      <c r="BI331" s="225" t="n">
        <f aca="false">IF(N331="nulová",J331,0)</f>
        <v>0</v>
      </c>
      <c r="BJ331" s="3" t="s">
        <v>85</v>
      </c>
      <c r="BK331" s="225" t="n">
        <f aca="false">ROUND(I331*H331,2)</f>
        <v>0</v>
      </c>
      <c r="BL331" s="3" t="s">
        <v>234</v>
      </c>
      <c r="BM331" s="224" t="s">
        <v>493</v>
      </c>
    </row>
    <row r="332" s="196" customFormat="true" ht="22.8" hidden="false" customHeight="true" outlineLevel="0" collapsed="false">
      <c r="B332" s="197"/>
      <c r="C332" s="198"/>
      <c r="D332" s="199" t="s">
        <v>77</v>
      </c>
      <c r="E332" s="211" t="s">
        <v>494</v>
      </c>
      <c r="F332" s="211" t="s">
        <v>495</v>
      </c>
      <c r="G332" s="198"/>
      <c r="H332" s="198"/>
      <c r="I332" s="201"/>
      <c r="J332" s="212" t="n">
        <f aca="false">BK332</f>
        <v>0</v>
      </c>
      <c r="K332" s="198"/>
      <c r="L332" s="203"/>
      <c r="M332" s="204"/>
      <c r="N332" s="205"/>
      <c r="O332" s="205"/>
      <c r="P332" s="206" t="n">
        <f aca="false">SUM(P333:P461)</f>
        <v>0</v>
      </c>
      <c r="Q332" s="205"/>
      <c r="R332" s="206" t="n">
        <f aca="false">SUM(R333:R461)</f>
        <v>0.42169</v>
      </c>
      <c r="S332" s="205"/>
      <c r="T332" s="207" t="n">
        <f aca="false">SUM(T333:T461)</f>
        <v>0.01933</v>
      </c>
      <c r="AR332" s="208" t="s">
        <v>87</v>
      </c>
      <c r="AT332" s="209" t="s">
        <v>77</v>
      </c>
      <c r="AU332" s="209" t="s">
        <v>85</v>
      </c>
      <c r="AY332" s="208" t="s">
        <v>138</v>
      </c>
      <c r="BK332" s="210" t="n">
        <f aca="false">SUM(BK333:BK461)</f>
        <v>0</v>
      </c>
    </row>
    <row r="333" s="25" customFormat="true" ht="16.5" hidden="false" customHeight="true" outlineLevel="0" collapsed="false">
      <c r="B333" s="26"/>
      <c r="C333" s="213" t="s">
        <v>496</v>
      </c>
      <c r="D333" s="213" t="s">
        <v>140</v>
      </c>
      <c r="E333" s="214" t="s">
        <v>497</v>
      </c>
      <c r="F333" s="215" t="s">
        <v>498</v>
      </c>
      <c r="G333" s="216" t="s">
        <v>307</v>
      </c>
      <c r="H333" s="217" t="n">
        <v>1</v>
      </c>
      <c r="I333" s="218"/>
      <c r="J333" s="219" t="n">
        <f aca="false">ROUND(I333*H333,2)</f>
        <v>0</v>
      </c>
      <c r="K333" s="215"/>
      <c r="L333" s="31"/>
      <c r="M333" s="220"/>
      <c r="N333" s="221" t="s">
        <v>49</v>
      </c>
      <c r="O333" s="67"/>
      <c r="P333" s="222" t="n">
        <f aca="false">O333*H333</f>
        <v>0</v>
      </c>
      <c r="Q333" s="222" t="n">
        <v>0</v>
      </c>
      <c r="R333" s="222" t="n">
        <f aca="false">Q333*H333</f>
        <v>0</v>
      </c>
      <c r="S333" s="222" t="n">
        <v>0.01933</v>
      </c>
      <c r="T333" s="223" t="n">
        <f aca="false">S333*H333</f>
        <v>0.01933</v>
      </c>
      <c r="AR333" s="224" t="s">
        <v>234</v>
      </c>
      <c r="AT333" s="224" t="s">
        <v>140</v>
      </c>
      <c r="AU333" s="224" t="s">
        <v>87</v>
      </c>
      <c r="AY333" s="3" t="s">
        <v>138</v>
      </c>
      <c r="BE333" s="225" t="n">
        <f aca="false">IF(N333="základní",J333,0)</f>
        <v>0</v>
      </c>
      <c r="BF333" s="225" t="n">
        <f aca="false">IF(N333="snížená",J333,0)</f>
        <v>0</v>
      </c>
      <c r="BG333" s="225" t="n">
        <f aca="false">IF(N333="zákl. přenesená",J333,0)</f>
        <v>0</v>
      </c>
      <c r="BH333" s="225" t="n">
        <f aca="false">IF(N333="sníž. přenesená",J333,0)</f>
        <v>0</v>
      </c>
      <c r="BI333" s="225" t="n">
        <f aca="false">IF(N333="nulová",J333,0)</f>
        <v>0</v>
      </c>
      <c r="BJ333" s="3" t="s">
        <v>85</v>
      </c>
      <c r="BK333" s="225" t="n">
        <f aca="false">ROUND(I333*H333,2)</f>
        <v>0</v>
      </c>
      <c r="BL333" s="3" t="s">
        <v>234</v>
      </c>
      <c r="BM333" s="224" t="s">
        <v>499</v>
      </c>
    </row>
    <row r="334" customFormat="false" ht="12.8" hidden="false" customHeight="false" outlineLevel="0" collapsed="false">
      <c r="A334" s="25"/>
      <c r="B334" s="26"/>
      <c r="C334" s="27"/>
      <c r="D334" s="229" t="s">
        <v>355</v>
      </c>
      <c r="E334" s="27"/>
      <c r="F334" s="261" t="s">
        <v>500</v>
      </c>
      <c r="G334" s="27"/>
      <c r="H334" s="27"/>
      <c r="I334" s="130"/>
      <c r="J334" s="27"/>
      <c r="K334" s="27"/>
      <c r="L334" s="31"/>
      <c r="M334" s="262"/>
      <c r="N334" s="67"/>
      <c r="O334" s="67"/>
      <c r="P334" s="67"/>
      <c r="Q334" s="67"/>
      <c r="R334" s="67"/>
      <c r="S334" s="67"/>
      <c r="T334" s="68"/>
      <c r="AT334" s="3" t="s">
        <v>355</v>
      </c>
      <c r="AU334" s="3" t="s">
        <v>87</v>
      </c>
    </row>
    <row r="335" customFormat="false" ht="16.5" hidden="false" customHeight="true" outlineLevel="0" collapsed="false">
      <c r="A335" s="25"/>
      <c r="B335" s="26"/>
      <c r="C335" s="213" t="s">
        <v>501</v>
      </c>
      <c r="D335" s="213" t="s">
        <v>140</v>
      </c>
      <c r="E335" s="214" t="s">
        <v>502</v>
      </c>
      <c r="F335" s="215" t="s">
        <v>503</v>
      </c>
      <c r="G335" s="216" t="s">
        <v>307</v>
      </c>
      <c r="H335" s="217" t="n">
        <v>5</v>
      </c>
      <c r="I335" s="218"/>
      <c r="J335" s="219" t="n">
        <f aca="false">ROUND(I335*H335,2)</f>
        <v>0</v>
      </c>
      <c r="K335" s="215" t="s">
        <v>144</v>
      </c>
      <c r="L335" s="31"/>
      <c r="M335" s="220"/>
      <c r="N335" s="221" t="s">
        <v>49</v>
      </c>
      <c r="O335" s="67"/>
      <c r="P335" s="222" t="n">
        <f aca="false">O335*H335</f>
        <v>0</v>
      </c>
      <c r="Q335" s="222" t="n">
        <v>0.00178</v>
      </c>
      <c r="R335" s="222" t="n">
        <f aca="false">Q335*H335</f>
        <v>0.0089</v>
      </c>
      <c r="S335" s="222" t="n">
        <v>0</v>
      </c>
      <c r="T335" s="223" t="n">
        <f aca="false">S335*H335</f>
        <v>0</v>
      </c>
      <c r="AR335" s="224" t="s">
        <v>234</v>
      </c>
      <c r="AT335" s="224" t="s">
        <v>140</v>
      </c>
      <c r="AU335" s="224" t="s">
        <v>87</v>
      </c>
      <c r="AY335" s="3" t="s">
        <v>138</v>
      </c>
      <c r="BE335" s="225" t="n">
        <f aca="false">IF(N335="základní",J335,0)</f>
        <v>0</v>
      </c>
      <c r="BF335" s="225" t="n">
        <f aca="false">IF(N335="snížená",J335,0)</f>
        <v>0</v>
      </c>
      <c r="BG335" s="225" t="n">
        <f aca="false">IF(N335="zákl. přenesená",J335,0)</f>
        <v>0</v>
      </c>
      <c r="BH335" s="225" t="n">
        <f aca="false">IF(N335="sníž. přenesená",J335,0)</f>
        <v>0</v>
      </c>
      <c r="BI335" s="225" t="n">
        <f aca="false">IF(N335="nulová",J335,0)</f>
        <v>0</v>
      </c>
      <c r="BJ335" s="3" t="s">
        <v>85</v>
      </c>
      <c r="BK335" s="225" t="n">
        <f aca="false">ROUND(I335*H335,2)</f>
        <v>0</v>
      </c>
      <c r="BL335" s="3" t="s">
        <v>234</v>
      </c>
      <c r="BM335" s="224" t="s">
        <v>504</v>
      </c>
    </row>
    <row r="336" customFormat="false" ht="12.8" hidden="false" customHeight="false" outlineLevel="0" collapsed="false">
      <c r="A336" s="25"/>
      <c r="B336" s="26"/>
      <c r="C336" s="27"/>
      <c r="D336" s="229" t="s">
        <v>200</v>
      </c>
      <c r="E336" s="27"/>
      <c r="F336" s="261" t="s">
        <v>505</v>
      </c>
      <c r="G336" s="27"/>
      <c r="H336" s="27"/>
      <c r="I336" s="130"/>
      <c r="J336" s="27"/>
      <c r="K336" s="27"/>
      <c r="L336" s="31"/>
      <c r="M336" s="262"/>
      <c r="N336" s="67"/>
      <c r="O336" s="67"/>
      <c r="P336" s="67"/>
      <c r="Q336" s="67"/>
      <c r="R336" s="67"/>
      <c r="S336" s="67"/>
      <c r="T336" s="68"/>
      <c r="AT336" s="3" t="s">
        <v>200</v>
      </c>
      <c r="AU336" s="3" t="s">
        <v>87</v>
      </c>
    </row>
    <row r="337" s="226" customFormat="true" ht="12.8" hidden="false" customHeight="false" outlineLevel="0" collapsed="false">
      <c r="B337" s="227"/>
      <c r="C337" s="228"/>
      <c r="D337" s="229" t="s">
        <v>147</v>
      </c>
      <c r="E337" s="230"/>
      <c r="F337" s="231" t="s">
        <v>429</v>
      </c>
      <c r="G337" s="228"/>
      <c r="H337" s="232" t="n">
        <v>3</v>
      </c>
      <c r="I337" s="233"/>
      <c r="J337" s="228"/>
      <c r="K337" s="228"/>
      <c r="L337" s="234"/>
      <c r="M337" s="235"/>
      <c r="N337" s="236"/>
      <c r="O337" s="236"/>
      <c r="P337" s="236"/>
      <c r="Q337" s="236"/>
      <c r="R337" s="236"/>
      <c r="S337" s="236"/>
      <c r="T337" s="237"/>
      <c r="AT337" s="238" t="s">
        <v>147</v>
      </c>
      <c r="AU337" s="238" t="s">
        <v>87</v>
      </c>
      <c r="AV337" s="226" t="s">
        <v>87</v>
      </c>
      <c r="AW337" s="226" t="s">
        <v>40</v>
      </c>
      <c r="AX337" s="226" t="s">
        <v>78</v>
      </c>
      <c r="AY337" s="238" t="s">
        <v>138</v>
      </c>
    </row>
    <row r="338" s="226" customFormat="true" ht="12.8" hidden="false" customHeight="false" outlineLevel="0" collapsed="false">
      <c r="B338" s="227"/>
      <c r="C338" s="228"/>
      <c r="D338" s="229" t="s">
        <v>147</v>
      </c>
      <c r="E338" s="230"/>
      <c r="F338" s="231" t="s">
        <v>430</v>
      </c>
      <c r="G338" s="228"/>
      <c r="H338" s="232" t="n">
        <v>2</v>
      </c>
      <c r="I338" s="233"/>
      <c r="J338" s="228"/>
      <c r="K338" s="228"/>
      <c r="L338" s="234"/>
      <c r="M338" s="235"/>
      <c r="N338" s="236"/>
      <c r="O338" s="236"/>
      <c r="P338" s="236"/>
      <c r="Q338" s="236"/>
      <c r="R338" s="236"/>
      <c r="S338" s="236"/>
      <c r="T338" s="237"/>
      <c r="AT338" s="238" t="s">
        <v>147</v>
      </c>
      <c r="AU338" s="238" t="s">
        <v>87</v>
      </c>
      <c r="AV338" s="226" t="s">
        <v>87</v>
      </c>
      <c r="AW338" s="226" t="s">
        <v>40</v>
      </c>
      <c r="AX338" s="226" t="s">
        <v>78</v>
      </c>
      <c r="AY338" s="238" t="s">
        <v>138</v>
      </c>
    </row>
    <row r="339" s="239" customFormat="true" ht="12.8" hidden="false" customHeight="false" outlineLevel="0" collapsed="false">
      <c r="B339" s="240"/>
      <c r="C339" s="241"/>
      <c r="D339" s="229" t="s">
        <v>147</v>
      </c>
      <c r="E339" s="242"/>
      <c r="F339" s="243" t="s">
        <v>149</v>
      </c>
      <c r="G339" s="241"/>
      <c r="H339" s="244" t="n">
        <v>5</v>
      </c>
      <c r="I339" s="245"/>
      <c r="J339" s="241"/>
      <c r="K339" s="241"/>
      <c r="L339" s="246"/>
      <c r="M339" s="247"/>
      <c r="N339" s="248"/>
      <c r="O339" s="248"/>
      <c r="P339" s="248"/>
      <c r="Q339" s="248"/>
      <c r="R339" s="248"/>
      <c r="S339" s="248"/>
      <c r="T339" s="249"/>
      <c r="AT339" s="250" t="s">
        <v>147</v>
      </c>
      <c r="AU339" s="250" t="s">
        <v>87</v>
      </c>
      <c r="AV339" s="239" t="s">
        <v>145</v>
      </c>
      <c r="AW339" s="239" t="s">
        <v>40</v>
      </c>
      <c r="AX339" s="239" t="s">
        <v>85</v>
      </c>
      <c r="AY339" s="250" t="s">
        <v>138</v>
      </c>
    </row>
    <row r="340" s="25" customFormat="true" ht="24" hidden="false" customHeight="true" outlineLevel="0" collapsed="false">
      <c r="B340" s="26"/>
      <c r="C340" s="251" t="s">
        <v>506</v>
      </c>
      <c r="D340" s="251" t="s">
        <v>159</v>
      </c>
      <c r="E340" s="252" t="s">
        <v>507</v>
      </c>
      <c r="F340" s="253" t="s">
        <v>508</v>
      </c>
      <c r="G340" s="254" t="s">
        <v>307</v>
      </c>
      <c r="H340" s="255" t="n">
        <v>3</v>
      </c>
      <c r="I340" s="256"/>
      <c r="J340" s="257" t="n">
        <f aca="false">ROUND(I340*H340,2)</f>
        <v>0</v>
      </c>
      <c r="K340" s="253" t="s">
        <v>144</v>
      </c>
      <c r="L340" s="258"/>
      <c r="M340" s="259"/>
      <c r="N340" s="260" t="s">
        <v>49</v>
      </c>
      <c r="O340" s="67"/>
      <c r="P340" s="222" t="n">
        <f aca="false">O340*H340</f>
        <v>0</v>
      </c>
      <c r="Q340" s="222" t="n">
        <v>0.016</v>
      </c>
      <c r="R340" s="222" t="n">
        <f aca="false">Q340*H340</f>
        <v>0.048</v>
      </c>
      <c r="S340" s="222" t="n">
        <v>0</v>
      </c>
      <c r="T340" s="223" t="n">
        <f aca="false">S340*H340</f>
        <v>0</v>
      </c>
      <c r="AR340" s="224" t="s">
        <v>301</v>
      </c>
      <c r="AT340" s="224" t="s">
        <v>159</v>
      </c>
      <c r="AU340" s="224" t="s">
        <v>87</v>
      </c>
      <c r="AY340" s="3" t="s">
        <v>138</v>
      </c>
      <c r="BE340" s="225" t="n">
        <f aca="false">IF(N340="základní",J340,0)</f>
        <v>0</v>
      </c>
      <c r="BF340" s="225" t="n">
        <f aca="false">IF(N340="snížená",J340,0)</f>
        <v>0</v>
      </c>
      <c r="BG340" s="225" t="n">
        <f aca="false">IF(N340="zákl. přenesená",J340,0)</f>
        <v>0</v>
      </c>
      <c r="BH340" s="225" t="n">
        <f aca="false">IF(N340="sníž. přenesená",J340,0)</f>
        <v>0</v>
      </c>
      <c r="BI340" s="225" t="n">
        <f aca="false">IF(N340="nulová",J340,0)</f>
        <v>0</v>
      </c>
      <c r="BJ340" s="3" t="s">
        <v>85</v>
      </c>
      <c r="BK340" s="225" t="n">
        <f aca="false">ROUND(I340*H340,2)</f>
        <v>0</v>
      </c>
      <c r="BL340" s="3" t="s">
        <v>234</v>
      </c>
      <c r="BM340" s="224" t="s">
        <v>509</v>
      </c>
    </row>
    <row r="341" s="226" customFormat="true" ht="12.8" hidden="false" customHeight="false" outlineLevel="0" collapsed="false">
      <c r="B341" s="227"/>
      <c r="C341" s="228"/>
      <c r="D341" s="229" t="s">
        <v>147</v>
      </c>
      <c r="E341" s="230"/>
      <c r="F341" s="231" t="s">
        <v>429</v>
      </c>
      <c r="G341" s="228"/>
      <c r="H341" s="232" t="n">
        <v>3</v>
      </c>
      <c r="I341" s="233"/>
      <c r="J341" s="228"/>
      <c r="K341" s="228"/>
      <c r="L341" s="234"/>
      <c r="M341" s="235"/>
      <c r="N341" s="236"/>
      <c r="O341" s="236"/>
      <c r="P341" s="236"/>
      <c r="Q341" s="236"/>
      <c r="R341" s="236"/>
      <c r="S341" s="236"/>
      <c r="T341" s="237"/>
      <c r="AT341" s="238" t="s">
        <v>147</v>
      </c>
      <c r="AU341" s="238" t="s">
        <v>87</v>
      </c>
      <c r="AV341" s="226" t="s">
        <v>87</v>
      </c>
      <c r="AW341" s="226" t="s">
        <v>40</v>
      </c>
      <c r="AX341" s="226" t="s">
        <v>78</v>
      </c>
      <c r="AY341" s="238" t="s">
        <v>138</v>
      </c>
    </row>
    <row r="342" s="239" customFormat="true" ht="12.8" hidden="false" customHeight="false" outlineLevel="0" collapsed="false">
      <c r="B342" s="240"/>
      <c r="C342" s="241"/>
      <c r="D342" s="229" t="s">
        <v>147</v>
      </c>
      <c r="E342" s="242"/>
      <c r="F342" s="243" t="s">
        <v>149</v>
      </c>
      <c r="G342" s="241"/>
      <c r="H342" s="244" t="n">
        <v>3</v>
      </c>
      <c r="I342" s="245"/>
      <c r="J342" s="241"/>
      <c r="K342" s="241"/>
      <c r="L342" s="246"/>
      <c r="M342" s="247"/>
      <c r="N342" s="248"/>
      <c r="O342" s="248"/>
      <c r="P342" s="248"/>
      <c r="Q342" s="248"/>
      <c r="R342" s="248"/>
      <c r="S342" s="248"/>
      <c r="T342" s="249"/>
      <c r="AT342" s="250" t="s">
        <v>147</v>
      </c>
      <c r="AU342" s="250" t="s">
        <v>87</v>
      </c>
      <c r="AV342" s="239" t="s">
        <v>145</v>
      </c>
      <c r="AW342" s="239" t="s">
        <v>40</v>
      </c>
      <c r="AX342" s="239" t="s">
        <v>85</v>
      </c>
      <c r="AY342" s="250" t="s">
        <v>138</v>
      </c>
    </row>
    <row r="343" s="25" customFormat="true" ht="24" hidden="false" customHeight="true" outlineLevel="0" collapsed="false">
      <c r="B343" s="26"/>
      <c r="C343" s="251" t="s">
        <v>510</v>
      </c>
      <c r="D343" s="251" t="s">
        <v>159</v>
      </c>
      <c r="E343" s="252" t="s">
        <v>511</v>
      </c>
      <c r="F343" s="253" t="s">
        <v>512</v>
      </c>
      <c r="G343" s="254" t="s">
        <v>307</v>
      </c>
      <c r="H343" s="255" t="n">
        <v>2</v>
      </c>
      <c r="I343" s="256"/>
      <c r="J343" s="257" t="n">
        <f aca="false">ROUND(I343*H343,2)</f>
        <v>0</v>
      </c>
      <c r="K343" s="253" t="s">
        <v>144</v>
      </c>
      <c r="L343" s="258"/>
      <c r="M343" s="259"/>
      <c r="N343" s="260" t="s">
        <v>49</v>
      </c>
      <c r="O343" s="67"/>
      <c r="P343" s="222" t="n">
        <f aca="false">O343*H343</f>
        <v>0</v>
      </c>
      <c r="Q343" s="222" t="n">
        <v>0.016</v>
      </c>
      <c r="R343" s="222" t="n">
        <f aca="false">Q343*H343</f>
        <v>0.032</v>
      </c>
      <c r="S343" s="222" t="n">
        <v>0</v>
      </c>
      <c r="T343" s="223" t="n">
        <f aca="false">S343*H343</f>
        <v>0</v>
      </c>
      <c r="AR343" s="224" t="s">
        <v>301</v>
      </c>
      <c r="AT343" s="224" t="s">
        <v>159</v>
      </c>
      <c r="AU343" s="224" t="s">
        <v>87</v>
      </c>
      <c r="AY343" s="3" t="s">
        <v>138</v>
      </c>
      <c r="BE343" s="225" t="n">
        <f aca="false">IF(N343="základní",J343,0)</f>
        <v>0</v>
      </c>
      <c r="BF343" s="225" t="n">
        <f aca="false">IF(N343="snížená",J343,0)</f>
        <v>0</v>
      </c>
      <c r="BG343" s="225" t="n">
        <f aca="false">IF(N343="zákl. přenesená",J343,0)</f>
        <v>0</v>
      </c>
      <c r="BH343" s="225" t="n">
        <f aca="false">IF(N343="sníž. přenesená",J343,0)</f>
        <v>0</v>
      </c>
      <c r="BI343" s="225" t="n">
        <f aca="false">IF(N343="nulová",J343,0)</f>
        <v>0</v>
      </c>
      <c r="BJ343" s="3" t="s">
        <v>85</v>
      </c>
      <c r="BK343" s="225" t="n">
        <f aca="false">ROUND(I343*H343,2)</f>
        <v>0</v>
      </c>
      <c r="BL343" s="3" t="s">
        <v>234</v>
      </c>
      <c r="BM343" s="224" t="s">
        <v>513</v>
      </c>
    </row>
    <row r="344" s="226" customFormat="true" ht="12.8" hidden="false" customHeight="false" outlineLevel="0" collapsed="false">
      <c r="B344" s="227"/>
      <c r="C344" s="228"/>
      <c r="D344" s="229" t="s">
        <v>147</v>
      </c>
      <c r="E344" s="230"/>
      <c r="F344" s="231" t="s">
        <v>430</v>
      </c>
      <c r="G344" s="228"/>
      <c r="H344" s="232" t="n">
        <v>2</v>
      </c>
      <c r="I344" s="233"/>
      <c r="J344" s="228"/>
      <c r="K344" s="228"/>
      <c r="L344" s="234"/>
      <c r="M344" s="235"/>
      <c r="N344" s="236"/>
      <c r="O344" s="236"/>
      <c r="P344" s="236"/>
      <c r="Q344" s="236"/>
      <c r="R344" s="236"/>
      <c r="S344" s="236"/>
      <c r="T344" s="237"/>
      <c r="AT344" s="238" t="s">
        <v>147</v>
      </c>
      <c r="AU344" s="238" t="s">
        <v>87</v>
      </c>
      <c r="AV344" s="226" t="s">
        <v>87</v>
      </c>
      <c r="AW344" s="226" t="s">
        <v>40</v>
      </c>
      <c r="AX344" s="226" t="s">
        <v>78</v>
      </c>
      <c r="AY344" s="238" t="s">
        <v>138</v>
      </c>
    </row>
    <row r="345" s="239" customFormat="true" ht="12.8" hidden="false" customHeight="false" outlineLevel="0" collapsed="false">
      <c r="B345" s="240"/>
      <c r="C345" s="241"/>
      <c r="D345" s="229" t="s">
        <v>147</v>
      </c>
      <c r="E345" s="242"/>
      <c r="F345" s="243" t="s">
        <v>149</v>
      </c>
      <c r="G345" s="241"/>
      <c r="H345" s="244" t="n">
        <v>2</v>
      </c>
      <c r="I345" s="245"/>
      <c r="J345" s="241"/>
      <c r="K345" s="241"/>
      <c r="L345" s="246"/>
      <c r="M345" s="247"/>
      <c r="N345" s="248"/>
      <c r="O345" s="248"/>
      <c r="P345" s="248"/>
      <c r="Q345" s="248"/>
      <c r="R345" s="248"/>
      <c r="S345" s="248"/>
      <c r="T345" s="249"/>
      <c r="AT345" s="250" t="s">
        <v>147</v>
      </c>
      <c r="AU345" s="250" t="s">
        <v>87</v>
      </c>
      <c r="AV345" s="239" t="s">
        <v>145</v>
      </c>
      <c r="AW345" s="239" t="s">
        <v>40</v>
      </c>
      <c r="AX345" s="239" t="s">
        <v>85</v>
      </c>
      <c r="AY345" s="250" t="s">
        <v>138</v>
      </c>
    </row>
    <row r="346" s="25" customFormat="true" ht="16.5" hidden="false" customHeight="true" outlineLevel="0" collapsed="false">
      <c r="B346" s="26"/>
      <c r="C346" s="251" t="s">
        <v>514</v>
      </c>
      <c r="D346" s="251" t="s">
        <v>159</v>
      </c>
      <c r="E346" s="252" t="s">
        <v>515</v>
      </c>
      <c r="F346" s="253" t="s">
        <v>516</v>
      </c>
      <c r="G346" s="254" t="s">
        <v>307</v>
      </c>
      <c r="H346" s="255" t="n">
        <v>5</v>
      </c>
      <c r="I346" s="256"/>
      <c r="J346" s="257" t="n">
        <f aca="false">ROUND(I346*H346,2)</f>
        <v>0</v>
      </c>
      <c r="K346" s="253" t="s">
        <v>144</v>
      </c>
      <c r="L346" s="258"/>
      <c r="M346" s="259"/>
      <c r="N346" s="260" t="s">
        <v>49</v>
      </c>
      <c r="O346" s="67"/>
      <c r="P346" s="222" t="n">
        <f aca="false">O346*H346</f>
        <v>0</v>
      </c>
      <c r="Q346" s="222" t="n">
        <v>0.00128</v>
      </c>
      <c r="R346" s="222" t="n">
        <f aca="false">Q346*H346</f>
        <v>0.0064</v>
      </c>
      <c r="S346" s="222" t="n">
        <v>0</v>
      </c>
      <c r="T346" s="223" t="n">
        <f aca="false">S346*H346</f>
        <v>0</v>
      </c>
      <c r="AR346" s="224" t="s">
        <v>301</v>
      </c>
      <c r="AT346" s="224" t="s">
        <v>159</v>
      </c>
      <c r="AU346" s="224" t="s">
        <v>87</v>
      </c>
      <c r="AY346" s="3" t="s">
        <v>138</v>
      </c>
      <c r="BE346" s="225" t="n">
        <f aca="false">IF(N346="základní",J346,0)</f>
        <v>0</v>
      </c>
      <c r="BF346" s="225" t="n">
        <f aca="false">IF(N346="snížená",J346,0)</f>
        <v>0</v>
      </c>
      <c r="BG346" s="225" t="n">
        <f aca="false">IF(N346="zákl. přenesená",J346,0)</f>
        <v>0</v>
      </c>
      <c r="BH346" s="225" t="n">
        <f aca="false">IF(N346="sníž. přenesená",J346,0)</f>
        <v>0</v>
      </c>
      <c r="BI346" s="225" t="n">
        <f aca="false">IF(N346="nulová",J346,0)</f>
        <v>0</v>
      </c>
      <c r="BJ346" s="3" t="s">
        <v>85</v>
      </c>
      <c r="BK346" s="225" t="n">
        <f aca="false">ROUND(I346*H346,2)</f>
        <v>0</v>
      </c>
      <c r="BL346" s="3" t="s">
        <v>234</v>
      </c>
      <c r="BM346" s="224" t="s">
        <v>517</v>
      </c>
    </row>
    <row r="347" s="226" customFormat="true" ht="12.8" hidden="false" customHeight="false" outlineLevel="0" collapsed="false">
      <c r="B347" s="227"/>
      <c r="C347" s="228"/>
      <c r="D347" s="229" t="s">
        <v>147</v>
      </c>
      <c r="E347" s="230"/>
      <c r="F347" s="231" t="s">
        <v>429</v>
      </c>
      <c r="G347" s="228"/>
      <c r="H347" s="232" t="n">
        <v>3</v>
      </c>
      <c r="I347" s="233"/>
      <c r="J347" s="228"/>
      <c r="K347" s="228"/>
      <c r="L347" s="234"/>
      <c r="M347" s="235"/>
      <c r="N347" s="236"/>
      <c r="O347" s="236"/>
      <c r="P347" s="236"/>
      <c r="Q347" s="236"/>
      <c r="R347" s="236"/>
      <c r="S347" s="236"/>
      <c r="T347" s="237"/>
      <c r="AT347" s="238" t="s">
        <v>147</v>
      </c>
      <c r="AU347" s="238" t="s">
        <v>87</v>
      </c>
      <c r="AV347" s="226" t="s">
        <v>87</v>
      </c>
      <c r="AW347" s="226" t="s">
        <v>40</v>
      </c>
      <c r="AX347" s="226" t="s">
        <v>78</v>
      </c>
      <c r="AY347" s="238" t="s">
        <v>138</v>
      </c>
    </row>
    <row r="348" s="226" customFormat="true" ht="12.8" hidden="false" customHeight="false" outlineLevel="0" collapsed="false">
      <c r="B348" s="227"/>
      <c r="C348" s="228"/>
      <c r="D348" s="229" t="s">
        <v>147</v>
      </c>
      <c r="E348" s="230"/>
      <c r="F348" s="231" t="s">
        <v>430</v>
      </c>
      <c r="G348" s="228"/>
      <c r="H348" s="232" t="n">
        <v>2</v>
      </c>
      <c r="I348" s="233"/>
      <c r="J348" s="228"/>
      <c r="K348" s="228"/>
      <c r="L348" s="234"/>
      <c r="M348" s="235"/>
      <c r="N348" s="236"/>
      <c r="O348" s="236"/>
      <c r="P348" s="236"/>
      <c r="Q348" s="236"/>
      <c r="R348" s="236"/>
      <c r="S348" s="236"/>
      <c r="T348" s="237"/>
      <c r="AT348" s="238" t="s">
        <v>147</v>
      </c>
      <c r="AU348" s="238" t="s">
        <v>87</v>
      </c>
      <c r="AV348" s="226" t="s">
        <v>87</v>
      </c>
      <c r="AW348" s="226" t="s">
        <v>40</v>
      </c>
      <c r="AX348" s="226" t="s">
        <v>78</v>
      </c>
      <c r="AY348" s="238" t="s">
        <v>138</v>
      </c>
    </row>
    <row r="349" s="239" customFormat="true" ht="12.8" hidden="false" customHeight="false" outlineLevel="0" collapsed="false">
      <c r="B349" s="240"/>
      <c r="C349" s="241"/>
      <c r="D349" s="229" t="s">
        <v>147</v>
      </c>
      <c r="E349" s="242"/>
      <c r="F349" s="243" t="s">
        <v>149</v>
      </c>
      <c r="G349" s="241"/>
      <c r="H349" s="244" t="n">
        <v>5</v>
      </c>
      <c r="I349" s="245"/>
      <c r="J349" s="241"/>
      <c r="K349" s="241"/>
      <c r="L349" s="246"/>
      <c r="M349" s="247"/>
      <c r="N349" s="248"/>
      <c r="O349" s="248"/>
      <c r="P349" s="248"/>
      <c r="Q349" s="248"/>
      <c r="R349" s="248"/>
      <c r="S349" s="248"/>
      <c r="T349" s="249"/>
      <c r="AT349" s="250" t="s">
        <v>147</v>
      </c>
      <c r="AU349" s="250" t="s">
        <v>87</v>
      </c>
      <c r="AV349" s="239" t="s">
        <v>145</v>
      </c>
      <c r="AW349" s="239" t="s">
        <v>40</v>
      </c>
      <c r="AX349" s="239" t="s">
        <v>85</v>
      </c>
      <c r="AY349" s="250" t="s">
        <v>138</v>
      </c>
    </row>
    <row r="350" s="25" customFormat="true" ht="24" hidden="false" customHeight="true" outlineLevel="0" collapsed="false">
      <c r="B350" s="26"/>
      <c r="C350" s="213" t="s">
        <v>518</v>
      </c>
      <c r="D350" s="213" t="s">
        <v>140</v>
      </c>
      <c r="E350" s="214" t="s">
        <v>519</v>
      </c>
      <c r="F350" s="215" t="s">
        <v>520</v>
      </c>
      <c r="G350" s="216" t="s">
        <v>307</v>
      </c>
      <c r="H350" s="217" t="n">
        <v>2</v>
      </c>
      <c r="I350" s="218"/>
      <c r="J350" s="219" t="n">
        <f aca="false">ROUND(I350*H350,2)</f>
        <v>0</v>
      </c>
      <c r="K350" s="215" t="s">
        <v>144</v>
      </c>
      <c r="L350" s="31"/>
      <c r="M350" s="220"/>
      <c r="N350" s="221" t="s">
        <v>49</v>
      </c>
      <c r="O350" s="67"/>
      <c r="P350" s="222" t="n">
        <f aca="false">O350*H350</f>
        <v>0</v>
      </c>
      <c r="Q350" s="222" t="n">
        <v>0.00234</v>
      </c>
      <c r="R350" s="222" t="n">
        <f aca="false">Q350*H350</f>
        <v>0.00468</v>
      </c>
      <c r="S350" s="222" t="n">
        <v>0</v>
      </c>
      <c r="T350" s="223" t="n">
        <f aca="false">S350*H350</f>
        <v>0</v>
      </c>
      <c r="AR350" s="224" t="s">
        <v>234</v>
      </c>
      <c r="AT350" s="224" t="s">
        <v>140</v>
      </c>
      <c r="AU350" s="224" t="s">
        <v>87</v>
      </c>
      <c r="AY350" s="3" t="s">
        <v>138</v>
      </c>
      <c r="BE350" s="225" t="n">
        <f aca="false">IF(N350="základní",J350,0)</f>
        <v>0</v>
      </c>
      <c r="BF350" s="225" t="n">
        <f aca="false">IF(N350="snížená",J350,0)</f>
        <v>0</v>
      </c>
      <c r="BG350" s="225" t="n">
        <f aca="false">IF(N350="zákl. přenesená",J350,0)</f>
        <v>0</v>
      </c>
      <c r="BH350" s="225" t="n">
        <f aca="false">IF(N350="sníž. přenesená",J350,0)</f>
        <v>0</v>
      </c>
      <c r="BI350" s="225" t="n">
        <f aca="false">IF(N350="nulová",J350,0)</f>
        <v>0</v>
      </c>
      <c r="BJ350" s="3" t="s">
        <v>85</v>
      </c>
      <c r="BK350" s="225" t="n">
        <f aca="false">ROUND(I350*H350,2)</f>
        <v>0</v>
      </c>
      <c r="BL350" s="3" t="s">
        <v>234</v>
      </c>
      <c r="BM350" s="224" t="s">
        <v>521</v>
      </c>
    </row>
    <row r="351" customFormat="false" ht="12.8" hidden="false" customHeight="false" outlineLevel="0" collapsed="false">
      <c r="A351" s="25"/>
      <c r="B351" s="26"/>
      <c r="C351" s="27"/>
      <c r="D351" s="229" t="s">
        <v>200</v>
      </c>
      <c r="E351" s="27"/>
      <c r="F351" s="261" t="s">
        <v>522</v>
      </c>
      <c r="G351" s="27"/>
      <c r="H351" s="27"/>
      <c r="I351" s="130"/>
      <c r="J351" s="27"/>
      <c r="K351" s="27"/>
      <c r="L351" s="31"/>
      <c r="M351" s="262"/>
      <c r="N351" s="67"/>
      <c r="O351" s="67"/>
      <c r="P351" s="67"/>
      <c r="Q351" s="67"/>
      <c r="R351" s="67"/>
      <c r="S351" s="67"/>
      <c r="T351" s="68"/>
      <c r="AT351" s="3" t="s">
        <v>200</v>
      </c>
      <c r="AU351" s="3" t="s">
        <v>87</v>
      </c>
    </row>
    <row r="352" s="226" customFormat="true" ht="12.8" hidden="false" customHeight="false" outlineLevel="0" collapsed="false">
      <c r="B352" s="227"/>
      <c r="C352" s="228"/>
      <c r="D352" s="229" t="s">
        <v>147</v>
      </c>
      <c r="E352" s="230"/>
      <c r="F352" s="231" t="s">
        <v>424</v>
      </c>
      <c r="G352" s="228"/>
      <c r="H352" s="232" t="n">
        <v>2</v>
      </c>
      <c r="I352" s="233"/>
      <c r="J352" s="228"/>
      <c r="K352" s="228"/>
      <c r="L352" s="234"/>
      <c r="M352" s="235"/>
      <c r="N352" s="236"/>
      <c r="O352" s="236"/>
      <c r="P352" s="236"/>
      <c r="Q352" s="236"/>
      <c r="R352" s="236"/>
      <c r="S352" s="236"/>
      <c r="T352" s="237"/>
      <c r="AT352" s="238" t="s">
        <v>147</v>
      </c>
      <c r="AU352" s="238" t="s">
        <v>87</v>
      </c>
      <c r="AV352" s="226" t="s">
        <v>87</v>
      </c>
      <c r="AW352" s="226" t="s">
        <v>40</v>
      </c>
      <c r="AX352" s="226" t="s">
        <v>78</v>
      </c>
      <c r="AY352" s="238" t="s">
        <v>138</v>
      </c>
    </row>
    <row r="353" s="239" customFormat="true" ht="12.8" hidden="false" customHeight="false" outlineLevel="0" collapsed="false">
      <c r="B353" s="240"/>
      <c r="C353" s="241"/>
      <c r="D353" s="229" t="s">
        <v>147</v>
      </c>
      <c r="E353" s="242"/>
      <c r="F353" s="243" t="s">
        <v>149</v>
      </c>
      <c r="G353" s="241"/>
      <c r="H353" s="244" t="n">
        <v>2</v>
      </c>
      <c r="I353" s="245"/>
      <c r="J353" s="241"/>
      <c r="K353" s="241"/>
      <c r="L353" s="246"/>
      <c r="M353" s="247"/>
      <c r="N353" s="248"/>
      <c r="O353" s="248"/>
      <c r="P353" s="248"/>
      <c r="Q353" s="248"/>
      <c r="R353" s="248"/>
      <c r="S353" s="248"/>
      <c r="T353" s="249"/>
      <c r="AT353" s="250" t="s">
        <v>147</v>
      </c>
      <c r="AU353" s="250" t="s">
        <v>87</v>
      </c>
      <c r="AV353" s="239" t="s">
        <v>145</v>
      </c>
      <c r="AW353" s="239" t="s">
        <v>40</v>
      </c>
      <c r="AX353" s="239" t="s">
        <v>85</v>
      </c>
      <c r="AY353" s="250" t="s">
        <v>138</v>
      </c>
    </row>
    <row r="354" s="25" customFormat="true" ht="24" hidden="false" customHeight="true" outlineLevel="0" collapsed="false">
      <c r="B354" s="26"/>
      <c r="C354" s="251" t="s">
        <v>523</v>
      </c>
      <c r="D354" s="251" t="s">
        <v>159</v>
      </c>
      <c r="E354" s="252" t="s">
        <v>524</v>
      </c>
      <c r="F354" s="253" t="s">
        <v>525</v>
      </c>
      <c r="G354" s="254" t="s">
        <v>307</v>
      </c>
      <c r="H354" s="255" t="n">
        <v>2</v>
      </c>
      <c r="I354" s="256"/>
      <c r="J354" s="257" t="n">
        <f aca="false">ROUND(I354*H354,2)</f>
        <v>0</v>
      </c>
      <c r="K354" s="253" t="s">
        <v>144</v>
      </c>
      <c r="L354" s="258"/>
      <c r="M354" s="259"/>
      <c r="N354" s="260" t="s">
        <v>49</v>
      </c>
      <c r="O354" s="67"/>
      <c r="P354" s="222" t="n">
        <f aca="false">O354*H354</f>
        <v>0</v>
      </c>
      <c r="Q354" s="222" t="n">
        <v>0.0135</v>
      </c>
      <c r="R354" s="222" t="n">
        <f aca="false">Q354*H354</f>
        <v>0.027</v>
      </c>
      <c r="S354" s="222" t="n">
        <v>0</v>
      </c>
      <c r="T354" s="223" t="n">
        <f aca="false">S354*H354</f>
        <v>0</v>
      </c>
      <c r="AR354" s="224" t="s">
        <v>301</v>
      </c>
      <c r="AT354" s="224" t="s">
        <v>159</v>
      </c>
      <c r="AU354" s="224" t="s">
        <v>87</v>
      </c>
      <c r="AY354" s="3" t="s">
        <v>138</v>
      </c>
      <c r="BE354" s="225" t="n">
        <f aca="false">IF(N354="základní",J354,0)</f>
        <v>0</v>
      </c>
      <c r="BF354" s="225" t="n">
        <f aca="false">IF(N354="snížená",J354,0)</f>
        <v>0</v>
      </c>
      <c r="BG354" s="225" t="n">
        <f aca="false">IF(N354="zákl. přenesená",J354,0)</f>
        <v>0</v>
      </c>
      <c r="BH354" s="225" t="n">
        <f aca="false">IF(N354="sníž. přenesená",J354,0)</f>
        <v>0</v>
      </c>
      <c r="BI354" s="225" t="n">
        <f aca="false">IF(N354="nulová",J354,0)</f>
        <v>0</v>
      </c>
      <c r="BJ354" s="3" t="s">
        <v>85</v>
      </c>
      <c r="BK354" s="225" t="n">
        <f aca="false">ROUND(I354*H354,2)</f>
        <v>0</v>
      </c>
      <c r="BL354" s="3" t="s">
        <v>234</v>
      </c>
      <c r="BM354" s="224" t="s">
        <v>526</v>
      </c>
    </row>
    <row r="355" s="226" customFormat="true" ht="12.8" hidden="false" customHeight="false" outlineLevel="0" collapsed="false">
      <c r="B355" s="227"/>
      <c r="C355" s="228"/>
      <c r="D355" s="229" t="s">
        <v>147</v>
      </c>
      <c r="E355" s="230"/>
      <c r="F355" s="231" t="s">
        <v>424</v>
      </c>
      <c r="G355" s="228"/>
      <c r="H355" s="232" t="n">
        <v>2</v>
      </c>
      <c r="I355" s="233"/>
      <c r="J355" s="228"/>
      <c r="K355" s="228"/>
      <c r="L355" s="234"/>
      <c r="M355" s="235"/>
      <c r="N355" s="236"/>
      <c r="O355" s="236"/>
      <c r="P355" s="236"/>
      <c r="Q355" s="236"/>
      <c r="R355" s="236"/>
      <c r="S355" s="236"/>
      <c r="T355" s="237"/>
      <c r="AT355" s="238" t="s">
        <v>147</v>
      </c>
      <c r="AU355" s="238" t="s">
        <v>87</v>
      </c>
      <c r="AV355" s="226" t="s">
        <v>87</v>
      </c>
      <c r="AW355" s="226" t="s">
        <v>40</v>
      </c>
      <c r="AX355" s="226" t="s">
        <v>78</v>
      </c>
      <c r="AY355" s="238" t="s">
        <v>138</v>
      </c>
    </row>
    <row r="356" s="239" customFormat="true" ht="12.8" hidden="false" customHeight="false" outlineLevel="0" collapsed="false">
      <c r="B356" s="240"/>
      <c r="C356" s="241"/>
      <c r="D356" s="229" t="s">
        <v>147</v>
      </c>
      <c r="E356" s="242"/>
      <c r="F356" s="243" t="s">
        <v>149</v>
      </c>
      <c r="G356" s="241"/>
      <c r="H356" s="244" t="n">
        <v>2</v>
      </c>
      <c r="I356" s="245"/>
      <c r="J356" s="241"/>
      <c r="K356" s="241"/>
      <c r="L356" s="246"/>
      <c r="M356" s="247"/>
      <c r="N356" s="248"/>
      <c r="O356" s="248"/>
      <c r="P356" s="248"/>
      <c r="Q356" s="248"/>
      <c r="R356" s="248"/>
      <c r="S356" s="248"/>
      <c r="T356" s="249"/>
      <c r="AT356" s="250" t="s">
        <v>147</v>
      </c>
      <c r="AU356" s="250" t="s">
        <v>87</v>
      </c>
      <c r="AV356" s="239" t="s">
        <v>145</v>
      </c>
      <c r="AW356" s="239" t="s">
        <v>40</v>
      </c>
      <c r="AX356" s="239" t="s">
        <v>85</v>
      </c>
      <c r="AY356" s="250" t="s">
        <v>138</v>
      </c>
    </row>
    <row r="357" s="25" customFormat="true" ht="24" hidden="false" customHeight="true" outlineLevel="0" collapsed="false">
      <c r="B357" s="26"/>
      <c r="C357" s="213" t="s">
        <v>527</v>
      </c>
      <c r="D357" s="213" t="s">
        <v>140</v>
      </c>
      <c r="E357" s="214" t="s">
        <v>528</v>
      </c>
      <c r="F357" s="215" t="s">
        <v>529</v>
      </c>
      <c r="G357" s="216" t="s">
        <v>307</v>
      </c>
      <c r="H357" s="217" t="n">
        <v>2</v>
      </c>
      <c r="I357" s="218"/>
      <c r="J357" s="219" t="n">
        <f aca="false">ROUND(I357*H357,2)</f>
        <v>0</v>
      </c>
      <c r="K357" s="215" t="s">
        <v>144</v>
      </c>
      <c r="L357" s="31"/>
      <c r="M357" s="220"/>
      <c r="N357" s="221" t="s">
        <v>49</v>
      </c>
      <c r="O357" s="67"/>
      <c r="P357" s="222" t="n">
        <f aca="false">O357*H357</f>
        <v>0</v>
      </c>
      <c r="Q357" s="222" t="n">
        <v>8E-005</v>
      </c>
      <c r="R357" s="222" t="n">
        <f aca="false">Q357*H357</f>
        <v>0.00016</v>
      </c>
      <c r="S357" s="222" t="n">
        <v>0</v>
      </c>
      <c r="T357" s="223" t="n">
        <f aca="false">S357*H357</f>
        <v>0</v>
      </c>
      <c r="AR357" s="224" t="s">
        <v>234</v>
      </c>
      <c r="AT357" s="224" t="s">
        <v>140</v>
      </c>
      <c r="AU357" s="224" t="s">
        <v>87</v>
      </c>
      <c r="AY357" s="3" t="s">
        <v>138</v>
      </c>
      <c r="BE357" s="225" t="n">
        <f aca="false">IF(N357="základní",J357,0)</f>
        <v>0</v>
      </c>
      <c r="BF357" s="225" t="n">
        <f aca="false">IF(N357="snížená",J357,0)</f>
        <v>0</v>
      </c>
      <c r="BG357" s="225" t="n">
        <f aca="false">IF(N357="zákl. přenesená",J357,0)</f>
        <v>0</v>
      </c>
      <c r="BH357" s="225" t="n">
        <f aca="false">IF(N357="sníž. přenesená",J357,0)</f>
        <v>0</v>
      </c>
      <c r="BI357" s="225" t="n">
        <f aca="false">IF(N357="nulová",J357,0)</f>
        <v>0</v>
      </c>
      <c r="BJ357" s="3" t="s">
        <v>85</v>
      </c>
      <c r="BK357" s="225" t="n">
        <f aca="false">ROUND(I357*H357,2)</f>
        <v>0</v>
      </c>
      <c r="BL357" s="3" t="s">
        <v>234</v>
      </c>
      <c r="BM357" s="224" t="s">
        <v>530</v>
      </c>
    </row>
    <row r="358" customFormat="false" ht="12.8" hidden="false" customHeight="false" outlineLevel="0" collapsed="false">
      <c r="A358" s="25"/>
      <c r="B358" s="26"/>
      <c r="C358" s="27"/>
      <c r="D358" s="229" t="s">
        <v>200</v>
      </c>
      <c r="E358" s="27"/>
      <c r="F358" s="261" t="s">
        <v>522</v>
      </c>
      <c r="G358" s="27"/>
      <c r="H358" s="27"/>
      <c r="I358" s="130"/>
      <c r="J358" s="27"/>
      <c r="K358" s="27"/>
      <c r="L358" s="31"/>
      <c r="M358" s="262"/>
      <c r="N358" s="67"/>
      <c r="O358" s="67"/>
      <c r="P358" s="67"/>
      <c r="Q358" s="67"/>
      <c r="R358" s="67"/>
      <c r="S358" s="67"/>
      <c r="T358" s="68"/>
      <c r="AT358" s="3" t="s">
        <v>200</v>
      </c>
      <c r="AU358" s="3" t="s">
        <v>87</v>
      </c>
    </row>
    <row r="359" s="226" customFormat="true" ht="12.8" hidden="false" customHeight="false" outlineLevel="0" collapsed="false">
      <c r="B359" s="227"/>
      <c r="C359" s="228"/>
      <c r="D359" s="229" t="s">
        <v>147</v>
      </c>
      <c r="E359" s="230"/>
      <c r="F359" s="231" t="s">
        <v>424</v>
      </c>
      <c r="G359" s="228"/>
      <c r="H359" s="232" t="n">
        <v>2</v>
      </c>
      <c r="I359" s="233"/>
      <c r="J359" s="228"/>
      <c r="K359" s="228"/>
      <c r="L359" s="234"/>
      <c r="M359" s="235"/>
      <c r="N359" s="236"/>
      <c r="O359" s="236"/>
      <c r="P359" s="236"/>
      <c r="Q359" s="236"/>
      <c r="R359" s="236"/>
      <c r="S359" s="236"/>
      <c r="T359" s="237"/>
      <c r="AT359" s="238" t="s">
        <v>147</v>
      </c>
      <c r="AU359" s="238" t="s">
        <v>87</v>
      </c>
      <c r="AV359" s="226" t="s">
        <v>87</v>
      </c>
      <c r="AW359" s="226" t="s">
        <v>40</v>
      </c>
      <c r="AX359" s="226" t="s">
        <v>78</v>
      </c>
      <c r="AY359" s="238" t="s">
        <v>138</v>
      </c>
    </row>
    <row r="360" s="239" customFormat="true" ht="12.8" hidden="false" customHeight="false" outlineLevel="0" collapsed="false">
      <c r="B360" s="240"/>
      <c r="C360" s="241"/>
      <c r="D360" s="229" t="s">
        <v>147</v>
      </c>
      <c r="E360" s="242"/>
      <c r="F360" s="243" t="s">
        <v>149</v>
      </c>
      <c r="G360" s="241"/>
      <c r="H360" s="244" t="n">
        <v>2</v>
      </c>
      <c r="I360" s="245"/>
      <c r="J360" s="241"/>
      <c r="K360" s="241"/>
      <c r="L360" s="246"/>
      <c r="M360" s="247"/>
      <c r="N360" s="248"/>
      <c r="O360" s="248"/>
      <c r="P360" s="248"/>
      <c r="Q360" s="248"/>
      <c r="R360" s="248"/>
      <c r="S360" s="248"/>
      <c r="T360" s="249"/>
      <c r="AT360" s="250" t="s">
        <v>147</v>
      </c>
      <c r="AU360" s="250" t="s">
        <v>87</v>
      </c>
      <c r="AV360" s="239" t="s">
        <v>145</v>
      </c>
      <c r="AW360" s="239" t="s">
        <v>40</v>
      </c>
      <c r="AX360" s="239" t="s">
        <v>85</v>
      </c>
      <c r="AY360" s="250" t="s">
        <v>138</v>
      </c>
    </row>
    <row r="361" s="25" customFormat="true" ht="24" hidden="false" customHeight="true" outlineLevel="0" collapsed="false">
      <c r="B361" s="26"/>
      <c r="C361" s="251" t="s">
        <v>531</v>
      </c>
      <c r="D361" s="251" t="s">
        <v>159</v>
      </c>
      <c r="E361" s="252" t="s">
        <v>532</v>
      </c>
      <c r="F361" s="253" t="s">
        <v>533</v>
      </c>
      <c r="G361" s="254" t="s">
        <v>307</v>
      </c>
      <c r="H361" s="255" t="n">
        <v>2</v>
      </c>
      <c r="I361" s="256"/>
      <c r="J361" s="257" t="n">
        <f aca="false">ROUND(I361*H361,2)</f>
        <v>0</v>
      </c>
      <c r="K361" s="253" t="s">
        <v>144</v>
      </c>
      <c r="L361" s="258"/>
      <c r="M361" s="259"/>
      <c r="N361" s="260" t="s">
        <v>49</v>
      </c>
      <c r="O361" s="67"/>
      <c r="P361" s="222" t="n">
        <f aca="false">O361*H361</f>
        <v>0</v>
      </c>
      <c r="Q361" s="222" t="n">
        <v>0.0015</v>
      </c>
      <c r="R361" s="222" t="n">
        <f aca="false">Q361*H361</f>
        <v>0.003</v>
      </c>
      <c r="S361" s="222" t="n">
        <v>0</v>
      </c>
      <c r="T361" s="223" t="n">
        <f aca="false">S361*H361</f>
        <v>0</v>
      </c>
      <c r="AR361" s="224" t="s">
        <v>534</v>
      </c>
      <c r="AT361" s="224" t="s">
        <v>159</v>
      </c>
      <c r="AU361" s="224" t="s">
        <v>87</v>
      </c>
      <c r="AY361" s="3" t="s">
        <v>138</v>
      </c>
      <c r="BE361" s="225" t="n">
        <f aca="false">IF(N361="základní",J361,0)</f>
        <v>0</v>
      </c>
      <c r="BF361" s="225" t="n">
        <f aca="false">IF(N361="snížená",J361,0)</f>
        <v>0</v>
      </c>
      <c r="BG361" s="225" t="n">
        <f aca="false">IF(N361="zákl. přenesená",J361,0)</f>
        <v>0</v>
      </c>
      <c r="BH361" s="225" t="n">
        <f aca="false">IF(N361="sníž. přenesená",J361,0)</f>
        <v>0</v>
      </c>
      <c r="BI361" s="225" t="n">
        <f aca="false">IF(N361="nulová",J361,0)</f>
        <v>0</v>
      </c>
      <c r="BJ361" s="3" t="s">
        <v>85</v>
      </c>
      <c r="BK361" s="225" t="n">
        <f aca="false">ROUND(I361*H361,2)</f>
        <v>0</v>
      </c>
      <c r="BL361" s="3" t="s">
        <v>534</v>
      </c>
      <c r="BM361" s="224" t="s">
        <v>535</v>
      </c>
    </row>
    <row r="362" s="226" customFormat="true" ht="12.8" hidden="false" customHeight="false" outlineLevel="0" collapsed="false">
      <c r="B362" s="227"/>
      <c r="C362" s="228"/>
      <c r="D362" s="229" t="s">
        <v>147</v>
      </c>
      <c r="E362" s="230"/>
      <c r="F362" s="231" t="s">
        <v>424</v>
      </c>
      <c r="G362" s="228"/>
      <c r="H362" s="232" t="n">
        <v>2</v>
      </c>
      <c r="I362" s="233"/>
      <c r="J362" s="228"/>
      <c r="K362" s="228"/>
      <c r="L362" s="234"/>
      <c r="M362" s="235"/>
      <c r="N362" s="236"/>
      <c r="O362" s="236"/>
      <c r="P362" s="236"/>
      <c r="Q362" s="236"/>
      <c r="R362" s="236"/>
      <c r="S362" s="236"/>
      <c r="T362" s="237"/>
      <c r="AT362" s="238" t="s">
        <v>147</v>
      </c>
      <c r="AU362" s="238" t="s">
        <v>87</v>
      </c>
      <c r="AV362" s="226" t="s">
        <v>87</v>
      </c>
      <c r="AW362" s="226" t="s">
        <v>40</v>
      </c>
      <c r="AX362" s="226" t="s">
        <v>78</v>
      </c>
      <c r="AY362" s="238" t="s">
        <v>138</v>
      </c>
    </row>
    <row r="363" s="239" customFormat="true" ht="12.8" hidden="false" customHeight="false" outlineLevel="0" collapsed="false">
      <c r="B363" s="240"/>
      <c r="C363" s="241"/>
      <c r="D363" s="229" t="s">
        <v>147</v>
      </c>
      <c r="E363" s="242"/>
      <c r="F363" s="243" t="s">
        <v>149</v>
      </c>
      <c r="G363" s="241"/>
      <c r="H363" s="244" t="n">
        <v>2</v>
      </c>
      <c r="I363" s="245"/>
      <c r="J363" s="241"/>
      <c r="K363" s="241"/>
      <c r="L363" s="246"/>
      <c r="M363" s="247"/>
      <c r="N363" s="248"/>
      <c r="O363" s="248"/>
      <c r="P363" s="248"/>
      <c r="Q363" s="248"/>
      <c r="R363" s="248"/>
      <c r="S363" s="248"/>
      <c r="T363" s="249"/>
      <c r="AT363" s="250" t="s">
        <v>147</v>
      </c>
      <c r="AU363" s="250" t="s">
        <v>87</v>
      </c>
      <c r="AV363" s="239" t="s">
        <v>145</v>
      </c>
      <c r="AW363" s="239" t="s">
        <v>40</v>
      </c>
      <c r="AX363" s="239" t="s">
        <v>85</v>
      </c>
      <c r="AY363" s="250" t="s">
        <v>138</v>
      </c>
    </row>
    <row r="364" s="25" customFormat="true" ht="24" hidden="false" customHeight="true" outlineLevel="0" collapsed="false">
      <c r="B364" s="26"/>
      <c r="C364" s="213" t="s">
        <v>536</v>
      </c>
      <c r="D364" s="213" t="s">
        <v>140</v>
      </c>
      <c r="E364" s="214" t="s">
        <v>537</v>
      </c>
      <c r="F364" s="215" t="s">
        <v>538</v>
      </c>
      <c r="G364" s="216" t="s">
        <v>307</v>
      </c>
      <c r="H364" s="217" t="n">
        <v>5</v>
      </c>
      <c r="I364" s="218"/>
      <c r="J364" s="219" t="n">
        <f aca="false">ROUND(I364*H364,2)</f>
        <v>0</v>
      </c>
      <c r="K364" s="215" t="s">
        <v>144</v>
      </c>
      <c r="L364" s="31"/>
      <c r="M364" s="220"/>
      <c r="N364" s="221" t="s">
        <v>49</v>
      </c>
      <c r="O364" s="67"/>
      <c r="P364" s="222" t="n">
        <f aca="false">O364*H364</f>
        <v>0</v>
      </c>
      <c r="Q364" s="222" t="n">
        <v>0.00185</v>
      </c>
      <c r="R364" s="222" t="n">
        <f aca="false">Q364*H364</f>
        <v>0.00925</v>
      </c>
      <c r="S364" s="222" t="n">
        <v>0</v>
      </c>
      <c r="T364" s="223" t="n">
        <f aca="false">S364*H364</f>
        <v>0</v>
      </c>
      <c r="AR364" s="224" t="s">
        <v>234</v>
      </c>
      <c r="AT364" s="224" t="s">
        <v>140</v>
      </c>
      <c r="AU364" s="224" t="s">
        <v>87</v>
      </c>
      <c r="AY364" s="3" t="s">
        <v>138</v>
      </c>
      <c r="BE364" s="225" t="n">
        <f aca="false">IF(N364="základní",J364,0)</f>
        <v>0</v>
      </c>
      <c r="BF364" s="225" t="n">
        <f aca="false">IF(N364="snížená",J364,0)</f>
        <v>0</v>
      </c>
      <c r="BG364" s="225" t="n">
        <f aca="false">IF(N364="zákl. přenesená",J364,0)</f>
        <v>0</v>
      </c>
      <c r="BH364" s="225" t="n">
        <f aca="false">IF(N364="sníž. přenesená",J364,0)</f>
        <v>0</v>
      </c>
      <c r="BI364" s="225" t="n">
        <f aca="false">IF(N364="nulová",J364,0)</f>
        <v>0</v>
      </c>
      <c r="BJ364" s="3" t="s">
        <v>85</v>
      </c>
      <c r="BK364" s="225" t="n">
        <f aca="false">ROUND(I364*H364,2)</f>
        <v>0</v>
      </c>
      <c r="BL364" s="3" t="s">
        <v>234</v>
      </c>
      <c r="BM364" s="224" t="s">
        <v>539</v>
      </c>
    </row>
    <row r="365" s="226" customFormat="true" ht="12.8" hidden="false" customHeight="false" outlineLevel="0" collapsed="false">
      <c r="B365" s="227"/>
      <c r="C365" s="228"/>
      <c r="D365" s="229" t="s">
        <v>147</v>
      </c>
      <c r="E365" s="230"/>
      <c r="F365" s="231" t="s">
        <v>420</v>
      </c>
      <c r="G365" s="228"/>
      <c r="H365" s="232" t="n">
        <v>3</v>
      </c>
      <c r="I365" s="233"/>
      <c r="J365" s="228"/>
      <c r="K365" s="228"/>
      <c r="L365" s="234"/>
      <c r="M365" s="235"/>
      <c r="N365" s="236"/>
      <c r="O365" s="236"/>
      <c r="P365" s="236"/>
      <c r="Q365" s="236"/>
      <c r="R365" s="236"/>
      <c r="S365" s="236"/>
      <c r="T365" s="237"/>
      <c r="AT365" s="238" t="s">
        <v>147</v>
      </c>
      <c r="AU365" s="238" t="s">
        <v>87</v>
      </c>
      <c r="AV365" s="226" t="s">
        <v>87</v>
      </c>
      <c r="AW365" s="226" t="s">
        <v>40</v>
      </c>
      <c r="AX365" s="226" t="s">
        <v>78</v>
      </c>
      <c r="AY365" s="238" t="s">
        <v>138</v>
      </c>
    </row>
    <row r="366" s="226" customFormat="true" ht="12.8" hidden="false" customHeight="false" outlineLevel="0" collapsed="false">
      <c r="B366" s="227"/>
      <c r="C366" s="228"/>
      <c r="D366" s="229" t="s">
        <v>147</v>
      </c>
      <c r="E366" s="230"/>
      <c r="F366" s="231" t="s">
        <v>421</v>
      </c>
      <c r="G366" s="228"/>
      <c r="H366" s="232" t="n">
        <v>2</v>
      </c>
      <c r="I366" s="233"/>
      <c r="J366" s="228"/>
      <c r="K366" s="228"/>
      <c r="L366" s="234"/>
      <c r="M366" s="235"/>
      <c r="N366" s="236"/>
      <c r="O366" s="236"/>
      <c r="P366" s="236"/>
      <c r="Q366" s="236"/>
      <c r="R366" s="236"/>
      <c r="S366" s="236"/>
      <c r="T366" s="237"/>
      <c r="AT366" s="238" t="s">
        <v>147</v>
      </c>
      <c r="AU366" s="238" t="s">
        <v>87</v>
      </c>
      <c r="AV366" s="226" t="s">
        <v>87</v>
      </c>
      <c r="AW366" s="226" t="s">
        <v>40</v>
      </c>
      <c r="AX366" s="226" t="s">
        <v>78</v>
      </c>
      <c r="AY366" s="238" t="s">
        <v>138</v>
      </c>
    </row>
    <row r="367" s="239" customFormat="true" ht="12.8" hidden="false" customHeight="false" outlineLevel="0" collapsed="false">
      <c r="B367" s="240"/>
      <c r="C367" s="241"/>
      <c r="D367" s="229" t="s">
        <v>147</v>
      </c>
      <c r="E367" s="242"/>
      <c r="F367" s="243" t="s">
        <v>149</v>
      </c>
      <c r="G367" s="241"/>
      <c r="H367" s="244" t="n">
        <v>5</v>
      </c>
      <c r="I367" s="245"/>
      <c r="J367" s="241"/>
      <c r="K367" s="241"/>
      <c r="L367" s="246"/>
      <c r="M367" s="247"/>
      <c r="N367" s="248"/>
      <c r="O367" s="248"/>
      <c r="P367" s="248"/>
      <c r="Q367" s="248"/>
      <c r="R367" s="248"/>
      <c r="S367" s="248"/>
      <c r="T367" s="249"/>
      <c r="AT367" s="250" t="s">
        <v>147</v>
      </c>
      <c r="AU367" s="250" t="s">
        <v>87</v>
      </c>
      <c r="AV367" s="239" t="s">
        <v>145</v>
      </c>
      <c r="AW367" s="239" t="s">
        <v>40</v>
      </c>
      <c r="AX367" s="239" t="s">
        <v>85</v>
      </c>
      <c r="AY367" s="250" t="s">
        <v>138</v>
      </c>
    </row>
    <row r="368" s="25" customFormat="true" ht="16.5" hidden="false" customHeight="true" outlineLevel="0" collapsed="false">
      <c r="B368" s="26"/>
      <c r="C368" s="251" t="s">
        <v>540</v>
      </c>
      <c r="D368" s="251" t="s">
        <v>159</v>
      </c>
      <c r="E368" s="252" t="s">
        <v>541</v>
      </c>
      <c r="F368" s="253" t="s">
        <v>542</v>
      </c>
      <c r="G368" s="254" t="s">
        <v>307</v>
      </c>
      <c r="H368" s="255" t="n">
        <v>3</v>
      </c>
      <c r="I368" s="256"/>
      <c r="J368" s="257" t="n">
        <f aca="false">ROUND(I368*H368,2)</f>
        <v>0</v>
      </c>
      <c r="K368" s="253" t="s">
        <v>144</v>
      </c>
      <c r="L368" s="258"/>
      <c r="M368" s="259"/>
      <c r="N368" s="260" t="s">
        <v>49</v>
      </c>
      <c r="O368" s="67"/>
      <c r="P368" s="222" t="n">
        <f aca="false">O368*H368</f>
        <v>0</v>
      </c>
      <c r="Q368" s="222" t="n">
        <v>0.012</v>
      </c>
      <c r="R368" s="222" t="n">
        <f aca="false">Q368*H368</f>
        <v>0.036</v>
      </c>
      <c r="S368" s="222" t="n">
        <v>0</v>
      </c>
      <c r="T368" s="223" t="n">
        <f aca="false">S368*H368</f>
        <v>0</v>
      </c>
      <c r="AR368" s="224" t="s">
        <v>301</v>
      </c>
      <c r="AT368" s="224" t="s">
        <v>159</v>
      </c>
      <c r="AU368" s="224" t="s">
        <v>87</v>
      </c>
      <c r="AY368" s="3" t="s">
        <v>138</v>
      </c>
      <c r="BE368" s="225" t="n">
        <f aca="false">IF(N368="základní",J368,0)</f>
        <v>0</v>
      </c>
      <c r="BF368" s="225" t="n">
        <f aca="false">IF(N368="snížená",J368,0)</f>
        <v>0</v>
      </c>
      <c r="BG368" s="225" t="n">
        <f aca="false">IF(N368="zákl. přenesená",J368,0)</f>
        <v>0</v>
      </c>
      <c r="BH368" s="225" t="n">
        <f aca="false">IF(N368="sníž. přenesená",J368,0)</f>
        <v>0</v>
      </c>
      <c r="BI368" s="225" t="n">
        <f aca="false">IF(N368="nulová",J368,0)</f>
        <v>0</v>
      </c>
      <c r="BJ368" s="3" t="s">
        <v>85</v>
      </c>
      <c r="BK368" s="225" t="n">
        <f aca="false">ROUND(I368*H368,2)</f>
        <v>0</v>
      </c>
      <c r="BL368" s="3" t="s">
        <v>234</v>
      </c>
      <c r="BM368" s="224" t="s">
        <v>543</v>
      </c>
    </row>
    <row r="369" s="226" customFormat="true" ht="12.8" hidden="false" customHeight="false" outlineLevel="0" collapsed="false">
      <c r="B369" s="227"/>
      <c r="C369" s="228"/>
      <c r="D369" s="229" t="s">
        <v>147</v>
      </c>
      <c r="E369" s="230"/>
      <c r="F369" s="231" t="s">
        <v>420</v>
      </c>
      <c r="G369" s="228"/>
      <c r="H369" s="232" t="n">
        <v>3</v>
      </c>
      <c r="I369" s="233"/>
      <c r="J369" s="228"/>
      <c r="K369" s="228"/>
      <c r="L369" s="234"/>
      <c r="M369" s="235"/>
      <c r="N369" s="236"/>
      <c r="O369" s="236"/>
      <c r="P369" s="236"/>
      <c r="Q369" s="236"/>
      <c r="R369" s="236"/>
      <c r="S369" s="236"/>
      <c r="T369" s="237"/>
      <c r="AT369" s="238" t="s">
        <v>147</v>
      </c>
      <c r="AU369" s="238" t="s">
        <v>87</v>
      </c>
      <c r="AV369" s="226" t="s">
        <v>87</v>
      </c>
      <c r="AW369" s="226" t="s">
        <v>40</v>
      </c>
      <c r="AX369" s="226" t="s">
        <v>78</v>
      </c>
      <c r="AY369" s="238" t="s">
        <v>138</v>
      </c>
    </row>
    <row r="370" s="239" customFormat="true" ht="12.8" hidden="false" customHeight="false" outlineLevel="0" collapsed="false">
      <c r="B370" s="240"/>
      <c r="C370" s="241"/>
      <c r="D370" s="229" t="s">
        <v>147</v>
      </c>
      <c r="E370" s="242"/>
      <c r="F370" s="243" t="s">
        <v>149</v>
      </c>
      <c r="G370" s="241"/>
      <c r="H370" s="244" t="n">
        <v>3</v>
      </c>
      <c r="I370" s="245"/>
      <c r="J370" s="241"/>
      <c r="K370" s="241"/>
      <c r="L370" s="246"/>
      <c r="M370" s="247"/>
      <c r="N370" s="248"/>
      <c r="O370" s="248"/>
      <c r="P370" s="248"/>
      <c r="Q370" s="248"/>
      <c r="R370" s="248"/>
      <c r="S370" s="248"/>
      <c r="T370" s="249"/>
      <c r="AT370" s="250" t="s">
        <v>147</v>
      </c>
      <c r="AU370" s="250" t="s">
        <v>87</v>
      </c>
      <c r="AV370" s="239" t="s">
        <v>145</v>
      </c>
      <c r="AW370" s="239" t="s">
        <v>40</v>
      </c>
      <c r="AX370" s="239" t="s">
        <v>85</v>
      </c>
      <c r="AY370" s="250" t="s">
        <v>138</v>
      </c>
    </row>
    <row r="371" s="25" customFormat="true" ht="24" hidden="false" customHeight="true" outlineLevel="0" collapsed="false">
      <c r="B371" s="26"/>
      <c r="C371" s="251" t="s">
        <v>544</v>
      </c>
      <c r="D371" s="251" t="s">
        <v>159</v>
      </c>
      <c r="E371" s="252" t="s">
        <v>545</v>
      </c>
      <c r="F371" s="253" t="s">
        <v>546</v>
      </c>
      <c r="G371" s="254" t="s">
        <v>307</v>
      </c>
      <c r="H371" s="255" t="n">
        <v>2</v>
      </c>
      <c r="I371" s="256"/>
      <c r="J371" s="257" t="n">
        <f aca="false">ROUND(I371*H371,2)</f>
        <v>0</v>
      </c>
      <c r="K371" s="253" t="s">
        <v>144</v>
      </c>
      <c r="L371" s="258"/>
      <c r="M371" s="259"/>
      <c r="N371" s="260" t="s">
        <v>49</v>
      </c>
      <c r="O371" s="67"/>
      <c r="P371" s="222" t="n">
        <f aca="false">O371*H371</f>
        <v>0</v>
      </c>
      <c r="Q371" s="222" t="n">
        <v>0.013</v>
      </c>
      <c r="R371" s="222" t="n">
        <f aca="false">Q371*H371</f>
        <v>0.026</v>
      </c>
      <c r="S371" s="222" t="n">
        <v>0</v>
      </c>
      <c r="T371" s="223" t="n">
        <f aca="false">S371*H371</f>
        <v>0</v>
      </c>
      <c r="AR371" s="224" t="s">
        <v>301</v>
      </c>
      <c r="AT371" s="224" t="s">
        <v>159</v>
      </c>
      <c r="AU371" s="224" t="s">
        <v>87</v>
      </c>
      <c r="AY371" s="3" t="s">
        <v>138</v>
      </c>
      <c r="BE371" s="225" t="n">
        <f aca="false">IF(N371="základní",J371,0)</f>
        <v>0</v>
      </c>
      <c r="BF371" s="225" t="n">
        <f aca="false">IF(N371="snížená",J371,0)</f>
        <v>0</v>
      </c>
      <c r="BG371" s="225" t="n">
        <f aca="false">IF(N371="zákl. přenesená",J371,0)</f>
        <v>0</v>
      </c>
      <c r="BH371" s="225" t="n">
        <f aca="false">IF(N371="sníž. přenesená",J371,0)</f>
        <v>0</v>
      </c>
      <c r="BI371" s="225" t="n">
        <f aca="false">IF(N371="nulová",J371,0)</f>
        <v>0</v>
      </c>
      <c r="BJ371" s="3" t="s">
        <v>85</v>
      </c>
      <c r="BK371" s="225" t="n">
        <f aca="false">ROUND(I371*H371,2)</f>
        <v>0</v>
      </c>
      <c r="BL371" s="3" t="s">
        <v>234</v>
      </c>
      <c r="BM371" s="224" t="s">
        <v>547</v>
      </c>
    </row>
    <row r="372" s="226" customFormat="true" ht="12.8" hidden="false" customHeight="false" outlineLevel="0" collapsed="false">
      <c r="B372" s="227"/>
      <c r="C372" s="228"/>
      <c r="D372" s="229" t="s">
        <v>147</v>
      </c>
      <c r="E372" s="230"/>
      <c r="F372" s="231" t="s">
        <v>421</v>
      </c>
      <c r="G372" s="228"/>
      <c r="H372" s="232" t="n">
        <v>2</v>
      </c>
      <c r="I372" s="233"/>
      <c r="J372" s="228"/>
      <c r="K372" s="228"/>
      <c r="L372" s="234"/>
      <c r="M372" s="235"/>
      <c r="N372" s="236"/>
      <c r="O372" s="236"/>
      <c r="P372" s="236"/>
      <c r="Q372" s="236"/>
      <c r="R372" s="236"/>
      <c r="S372" s="236"/>
      <c r="T372" s="237"/>
      <c r="AT372" s="238" t="s">
        <v>147</v>
      </c>
      <c r="AU372" s="238" t="s">
        <v>87</v>
      </c>
      <c r="AV372" s="226" t="s">
        <v>87</v>
      </c>
      <c r="AW372" s="226" t="s">
        <v>40</v>
      </c>
      <c r="AX372" s="226" t="s">
        <v>78</v>
      </c>
      <c r="AY372" s="238" t="s">
        <v>138</v>
      </c>
    </row>
    <row r="373" s="239" customFormat="true" ht="12.8" hidden="false" customHeight="false" outlineLevel="0" collapsed="false">
      <c r="B373" s="240"/>
      <c r="C373" s="241"/>
      <c r="D373" s="229" t="s">
        <v>147</v>
      </c>
      <c r="E373" s="242"/>
      <c r="F373" s="243" t="s">
        <v>149</v>
      </c>
      <c r="G373" s="241"/>
      <c r="H373" s="244" t="n">
        <v>2</v>
      </c>
      <c r="I373" s="245"/>
      <c r="J373" s="241"/>
      <c r="K373" s="241"/>
      <c r="L373" s="246"/>
      <c r="M373" s="247"/>
      <c r="N373" s="248"/>
      <c r="O373" s="248"/>
      <c r="P373" s="248"/>
      <c r="Q373" s="248"/>
      <c r="R373" s="248"/>
      <c r="S373" s="248"/>
      <c r="T373" s="249"/>
      <c r="AT373" s="250" t="s">
        <v>147</v>
      </c>
      <c r="AU373" s="250" t="s">
        <v>87</v>
      </c>
      <c r="AV373" s="239" t="s">
        <v>145</v>
      </c>
      <c r="AW373" s="239" t="s">
        <v>40</v>
      </c>
      <c r="AX373" s="239" t="s">
        <v>85</v>
      </c>
      <c r="AY373" s="250" t="s">
        <v>138</v>
      </c>
    </row>
    <row r="374" s="25" customFormat="true" ht="24" hidden="false" customHeight="true" outlineLevel="0" collapsed="false">
      <c r="B374" s="26"/>
      <c r="C374" s="213" t="s">
        <v>548</v>
      </c>
      <c r="D374" s="213" t="s">
        <v>140</v>
      </c>
      <c r="E374" s="214" t="s">
        <v>549</v>
      </c>
      <c r="F374" s="215" t="s">
        <v>550</v>
      </c>
      <c r="G374" s="216" t="s">
        <v>307</v>
      </c>
      <c r="H374" s="217" t="n">
        <v>2</v>
      </c>
      <c r="I374" s="218"/>
      <c r="J374" s="219" t="n">
        <f aca="false">ROUND(I374*H374,2)</f>
        <v>0</v>
      </c>
      <c r="K374" s="215" t="s">
        <v>144</v>
      </c>
      <c r="L374" s="31"/>
      <c r="M374" s="220"/>
      <c r="N374" s="221" t="s">
        <v>49</v>
      </c>
      <c r="O374" s="67"/>
      <c r="P374" s="222" t="n">
        <f aca="false">O374*H374</f>
        <v>0</v>
      </c>
      <c r="Q374" s="222" t="n">
        <v>0.00085</v>
      </c>
      <c r="R374" s="222" t="n">
        <f aca="false">Q374*H374</f>
        <v>0.0017</v>
      </c>
      <c r="S374" s="222" t="n">
        <v>0</v>
      </c>
      <c r="T374" s="223" t="n">
        <f aca="false">S374*H374</f>
        <v>0</v>
      </c>
      <c r="AR374" s="224" t="s">
        <v>234</v>
      </c>
      <c r="AT374" s="224" t="s">
        <v>140</v>
      </c>
      <c r="AU374" s="224" t="s">
        <v>87</v>
      </c>
      <c r="AY374" s="3" t="s">
        <v>138</v>
      </c>
      <c r="BE374" s="225" t="n">
        <f aca="false">IF(N374="základní",J374,0)</f>
        <v>0</v>
      </c>
      <c r="BF374" s="225" t="n">
        <f aca="false">IF(N374="snížená",J374,0)</f>
        <v>0</v>
      </c>
      <c r="BG374" s="225" t="n">
        <f aca="false">IF(N374="zákl. přenesená",J374,0)</f>
        <v>0</v>
      </c>
      <c r="BH374" s="225" t="n">
        <f aca="false">IF(N374="sníž. přenesená",J374,0)</f>
        <v>0</v>
      </c>
      <c r="BI374" s="225" t="n">
        <f aca="false">IF(N374="nulová",J374,0)</f>
        <v>0</v>
      </c>
      <c r="BJ374" s="3" t="s">
        <v>85</v>
      </c>
      <c r="BK374" s="225" t="n">
        <f aca="false">ROUND(I374*H374,2)</f>
        <v>0</v>
      </c>
      <c r="BL374" s="3" t="s">
        <v>234</v>
      </c>
      <c r="BM374" s="224" t="s">
        <v>551</v>
      </c>
    </row>
    <row r="375" s="226" customFormat="true" ht="12.8" hidden="false" customHeight="false" outlineLevel="0" collapsed="false">
      <c r="B375" s="227"/>
      <c r="C375" s="228"/>
      <c r="D375" s="229" t="s">
        <v>147</v>
      </c>
      <c r="E375" s="230"/>
      <c r="F375" s="231" t="s">
        <v>430</v>
      </c>
      <c r="G375" s="228"/>
      <c r="H375" s="232" t="n">
        <v>2</v>
      </c>
      <c r="I375" s="233"/>
      <c r="J375" s="228"/>
      <c r="K375" s="228"/>
      <c r="L375" s="234"/>
      <c r="M375" s="235"/>
      <c r="N375" s="236"/>
      <c r="O375" s="236"/>
      <c r="P375" s="236"/>
      <c r="Q375" s="236"/>
      <c r="R375" s="236"/>
      <c r="S375" s="236"/>
      <c r="T375" s="237"/>
      <c r="AT375" s="238" t="s">
        <v>147</v>
      </c>
      <c r="AU375" s="238" t="s">
        <v>87</v>
      </c>
      <c r="AV375" s="226" t="s">
        <v>87</v>
      </c>
      <c r="AW375" s="226" t="s">
        <v>40</v>
      </c>
      <c r="AX375" s="226" t="s">
        <v>78</v>
      </c>
      <c r="AY375" s="238" t="s">
        <v>138</v>
      </c>
    </row>
    <row r="376" s="239" customFormat="true" ht="12.8" hidden="false" customHeight="false" outlineLevel="0" collapsed="false">
      <c r="B376" s="240"/>
      <c r="C376" s="241"/>
      <c r="D376" s="229" t="s">
        <v>147</v>
      </c>
      <c r="E376" s="242"/>
      <c r="F376" s="243" t="s">
        <v>149</v>
      </c>
      <c r="G376" s="241"/>
      <c r="H376" s="244" t="n">
        <v>2</v>
      </c>
      <c r="I376" s="245"/>
      <c r="J376" s="241"/>
      <c r="K376" s="241"/>
      <c r="L376" s="246"/>
      <c r="M376" s="247"/>
      <c r="N376" s="248"/>
      <c r="O376" s="248"/>
      <c r="P376" s="248"/>
      <c r="Q376" s="248"/>
      <c r="R376" s="248"/>
      <c r="S376" s="248"/>
      <c r="T376" s="249"/>
      <c r="AT376" s="250" t="s">
        <v>147</v>
      </c>
      <c r="AU376" s="250" t="s">
        <v>87</v>
      </c>
      <c r="AV376" s="239" t="s">
        <v>145</v>
      </c>
      <c r="AW376" s="239" t="s">
        <v>40</v>
      </c>
      <c r="AX376" s="239" t="s">
        <v>85</v>
      </c>
      <c r="AY376" s="250" t="s">
        <v>138</v>
      </c>
    </row>
    <row r="377" s="25" customFormat="true" ht="24" hidden="false" customHeight="true" outlineLevel="0" collapsed="false">
      <c r="B377" s="26"/>
      <c r="C377" s="213" t="s">
        <v>552</v>
      </c>
      <c r="D377" s="213" t="s">
        <v>140</v>
      </c>
      <c r="E377" s="214" t="s">
        <v>553</v>
      </c>
      <c r="F377" s="215" t="s">
        <v>554</v>
      </c>
      <c r="G377" s="216" t="s">
        <v>307</v>
      </c>
      <c r="H377" s="217" t="n">
        <v>2</v>
      </c>
      <c r="I377" s="218"/>
      <c r="J377" s="219" t="n">
        <f aca="false">ROUND(I377*H377,2)</f>
        <v>0</v>
      </c>
      <c r="K377" s="215" t="s">
        <v>144</v>
      </c>
      <c r="L377" s="31"/>
      <c r="M377" s="220"/>
      <c r="N377" s="221" t="s">
        <v>49</v>
      </c>
      <c r="O377" s="67"/>
      <c r="P377" s="222" t="n">
        <f aca="false">O377*H377</f>
        <v>0</v>
      </c>
      <c r="Q377" s="222" t="n">
        <v>0.00085</v>
      </c>
      <c r="R377" s="222" t="n">
        <f aca="false">Q377*H377</f>
        <v>0.0017</v>
      </c>
      <c r="S377" s="222" t="n">
        <v>0</v>
      </c>
      <c r="T377" s="223" t="n">
        <f aca="false">S377*H377</f>
        <v>0</v>
      </c>
      <c r="AR377" s="224" t="s">
        <v>234</v>
      </c>
      <c r="AT377" s="224" t="s">
        <v>140</v>
      </c>
      <c r="AU377" s="224" t="s">
        <v>87</v>
      </c>
      <c r="AY377" s="3" t="s">
        <v>138</v>
      </c>
      <c r="BE377" s="225" t="n">
        <f aca="false">IF(N377="základní",J377,0)</f>
        <v>0</v>
      </c>
      <c r="BF377" s="225" t="n">
        <f aca="false">IF(N377="snížená",J377,0)</f>
        <v>0</v>
      </c>
      <c r="BG377" s="225" t="n">
        <f aca="false">IF(N377="zákl. přenesená",J377,0)</f>
        <v>0</v>
      </c>
      <c r="BH377" s="225" t="n">
        <f aca="false">IF(N377="sníž. přenesená",J377,0)</f>
        <v>0</v>
      </c>
      <c r="BI377" s="225" t="n">
        <f aca="false">IF(N377="nulová",J377,0)</f>
        <v>0</v>
      </c>
      <c r="BJ377" s="3" t="s">
        <v>85</v>
      </c>
      <c r="BK377" s="225" t="n">
        <f aca="false">ROUND(I377*H377,2)</f>
        <v>0</v>
      </c>
      <c r="BL377" s="3" t="s">
        <v>234</v>
      </c>
      <c r="BM377" s="224" t="s">
        <v>555</v>
      </c>
    </row>
    <row r="378" s="226" customFormat="true" ht="12.8" hidden="false" customHeight="false" outlineLevel="0" collapsed="false">
      <c r="B378" s="227"/>
      <c r="C378" s="228"/>
      <c r="D378" s="229" t="s">
        <v>147</v>
      </c>
      <c r="E378" s="230"/>
      <c r="F378" s="231" t="s">
        <v>430</v>
      </c>
      <c r="G378" s="228"/>
      <c r="H378" s="232" t="n">
        <v>2</v>
      </c>
      <c r="I378" s="233"/>
      <c r="J378" s="228"/>
      <c r="K378" s="228"/>
      <c r="L378" s="234"/>
      <c r="M378" s="235"/>
      <c r="N378" s="236"/>
      <c r="O378" s="236"/>
      <c r="P378" s="236"/>
      <c r="Q378" s="236"/>
      <c r="R378" s="236"/>
      <c r="S378" s="236"/>
      <c r="T378" s="237"/>
      <c r="AT378" s="238" t="s">
        <v>147</v>
      </c>
      <c r="AU378" s="238" t="s">
        <v>87</v>
      </c>
      <c r="AV378" s="226" t="s">
        <v>87</v>
      </c>
      <c r="AW378" s="226" t="s">
        <v>40</v>
      </c>
      <c r="AX378" s="226" t="s">
        <v>78</v>
      </c>
      <c r="AY378" s="238" t="s">
        <v>138</v>
      </c>
    </row>
    <row r="379" s="239" customFormat="true" ht="12.8" hidden="false" customHeight="false" outlineLevel="0" collapsed="false">
      <c r="B379" s="240"/>
      <c r="C379" s="241"/>
      <c r="D379" s="229" t="s">
        <v>147</v>
      </c>
      <c r="E379" s="242"/>
      <c r="F379" s="243" t="s">
        <v>149</v>
      </c>
      <c r="G379" s="241"/>
      <c r="H379" s="244" t="n">
        <v>2</v>
      </c>
      <c r="I379" s="245"/>
      <c r="J379" s="241"/>
      <c r="K379" s="241"/>
      <c r="L379" s="246"/>
      <c r="M379" s="247"/>
      <c r="N379" s="248"/>
      <c r="O379" s="248"/>
      <c r="P379" s="248"/>
      <c r="Q379" s="248"/>
      <c r="R379" s="248"/>
      <c r="S379" s="248"/>
      <c r="T379" s="249"/>
      <c r="AT379" s="250" t="s">
        <v>147</v>
      </c>
      <c r="AU379" s="250" t="s">
        <v>87</v>
      </c>
      <c r="AV379" s="239" t="s">
        <v>145</v>
      </c>
      <c r="AW379" s="239" t="s">
        <v>40</v>
      </c>
      <c r="AX379" s="239" t="s">
        <v>85</v>
      </c>
      <c r="AY379" s="250" t="s">
        <v>138</v>
      </c>
    </row>
    <row r="380" s="25" customFormat="true" ht="24" hidden="false" customHeight="true" outlineLevel="0" collapsed="false">
      <c r="B380" s="26"/>
      <c r="C380" s="213" t="s">
        <v>556</v>
      </c>
      <c r="D380" s="213" t="s">
        <v>140</v>
      </c>
      <c r="E380" s="214" t="s">
        <v>557</v>
      </c>
      <c r="F380" s="215" t="s">
        <v>558</v>
      </c>
      <c r="G380" s="216" t="s">
        <v>307</v>
      </c>
      <c r="H380" s="217" t="n">
        <v>2</v>
      </c>
      <c r="I380" s="218"/>
      <c r="J380" s="219" t="n">
        <f aca="false">ROUND(I380*H380,2)</f>
        <v>0</v>
      </c>
      <c r="K380" s="215" t="s">
        <v>144</v>
      </c>
      <c r="L380" s="31"/>
      <c r="M380" s="220"/>
      <c r="N380" s="221" t="s">
        <v>49</v>
      </c>
      <c r="O380" s="67"/>
      <c r="P380" s="222" t="n">
        <f aca="false">O380*H380</f>
        <v>0</v>
      </c>
      <c r="Q380" s="222" t="n">
        <v>0.00043</v>
      </c>
      <c r="R380" s="222" t="n">
        <f aca="false">Q380*H380</f>
        <v>0.00086</v>
      </c>
      <c r="S380" s="222" t="n">
        <v>0</v>
      </c>
      <c r="T380" s="223" t="n">
        <f aca="false">S380*H380</f>
        <v>0</v>
      </c>
      <c r="AR380" s="224" t="s">
        <v>234</v>
      </c>
      <c r="AT380" s="224" t="s">
        <v>140</v>
      </c>
      <c r="AU380" s="224" t="s">
        <v>87</v>
      </c>
      <c r="AY380" s="3" t="s">
        <v>138</v>
      </c>
      <c r="BE380" s="225" t="n">
        <f aca="false">IF(N380="základní",J380,0)</f>
        <v>0</v>
      </c>
      <c r="BF380" s="225" t="n">
        <f aca="false">IF(N380="snížená",J380,0)</f>
        <v>0</v>
      </c>
      <c r="BG380" s="225" t="n">
        <f aca="false">IF(N380="zákl. přenesená",J380,0)</f>
        <v>0</v>
      </c>
      <c r="BH380" s="225" t="n">
        <f aca="false">IF(N380="sníž. přenesená",J380,0)</f>
        <v>0</v>
      </c>
      <c r="BI380" s="225" t="n">
        <f aca="false">IF(N380="nulová",J380,0)</f>
        <v>0</v>
      </c>
      <c r="BJ380" s="3" t="s">
        <v>85</v>
      </c>
      <c r="BK380" s="225" t="n">
        <f aca="false">ROUND(I380*H380,2)</f>
        <v>0</v>
      </c>
      <c r="BL380" s="3" t="s">
        <v>234</v>
      </c>
      <c r="BM380" s="224" t="s">
        <v>559</v>
      </c>
    </row>
    <row r="381" s="226" customFormat="true" ht="12.8" hidden="false" customHeight="false" outlineLevel="0" collapsed="false">
      <c r="B381" s="227"/>
      <c r="C381" s="228"/>
      <c r="D381" s="229" t="s">
        <v>147</v>
      </c>
      <c r="E381" s="230"/>
      <c r="F381" s="231" t="s">
        <v>422</v>
      </c>
      <c r="G381" s="228"/>
      <c r="H381" s="232" t="n">
        <v>1</v>
      </c>
      <c r="I381" s="233"/>
      <c r="J381" s="228"/>
      <c r="K381" s="228"/>
      <c r="L381" s="234"/>
      <c r="M381" s="235"/>
      <c r="N381" s="236"/>
      <c r="O381" s="236"/>
      <c r="P381" s="236"/>
      <c r="Q381" s="236"/>
      <c r="R381" s="236"/>
      <c r="S381" s="236"/>
      <c r="T381" s="237"/>
      <c r="AT381" s="238" t="s">
        <v>147</v>
      </c>
      <c r="AU381" s="238" t="s">
        <v>87</v>
      </c>
      <c r="AV381" s="226" t="s">
        <v>87</v>
      </c>
      <c r="AW381" s="226" t="s">
        <v>40</v>
      </c>
      <c r="AX381" s="226" t="s">
        <v>78</v>
      </c>
      <c r="AY381" s="238" t="s">
        <v>138</v>
      </c>
    </row>
    <row r="382" s="226" customFormat="true" ht="12.8" hidden="false" customHeight="false" outlineLevel="0" collapsed="false">
      <c r="B382" s="227"/>
      <c r="C382" s="228"/>
      <c r="D382" s="229" t="s">
        <v>147</v>
      </c>
      <c r="E382" s="230"/>
      <c r="F382" s="231" t="s">
        <v>423</v>
      </c>
      <c r="G382" s="228"/>
      <c r="H382" s="232" t="n">
        <v>1</v>
      </c>
      <c r="I382" s="233"/>
      <c r="J382" s="228"/>
      <c r="K382" s="228"/>
      <c r="L382" s="234"/>
      <c r="M382" s="235"/>
      <c r="N382" s="236"/>
      <c r="O382" s="236"/>
      <c r="P382" s="236"/>
      <c r="Q382" s="236"/>
      <c r="R382" s="236"/>
      <c r="S382" s="236"/>
      <c r="T382" s="237"/>
      <c r="AT382" s="238" t="s">
        <v>147</v>
      </c>
      <c r="AU382" s="238" t="s">
        <v>87</v>
      </c>
      <c r="AV382" s="226" t="s">
        <v>87</v>
      </c>
      <c r="AW382" s="226" t="s">
        <v>40</v>
      </c>
      <c r="AX382" s="226" t="s">
        <v>78</v>
      </c>
      <c r="AY382" s="238" t="s">
        <v>138</v>
      </c>
    </row>
    <row r="383" s="239" customFormat="true" ht="12.8" hidden="false" customHeight="false" outlineLevel="0" collapsed="false">
      <c r="B383" s="240"/>
      <c r="C383" s="241"/>
      <c r="D383" s="229" t="s">
        <v>147</v>
      </c>
      <c r="E383" s="242"/>
      <c r="F383" s="243" t="s">
        <v>149</v>
      </c>
      <c r="G383" s="241"/>
      <c r="H383" s="244" t="n">
        <v>2</v>
      </c>
      <c r="I383" s="245"/>
      <c r="J383" s="241"/>
      <c r="K383" s="241"/>
      <c r="L383" s="246"/>
      <c r="M383" s="247"/>
      <c r="N383" s="248"/>
      <c r="O383" s="248"/>
      <c r="P383" s="248"/>
      <c r="Q383" s="248"/>
      <c r="R383" s="248"/>
      <c r="S383" s="248"/>
      <c r="T383" s="249"/>
      <c r="AT383" s="250" t="s">
        <v>147</v>
      </c>
      <c r="AU383" s="250" t="s">
        <v>87</v>
      </c>
      <c r="AV383" s="239" t="s">
        <v>145</v>
      </c>
      <c r="AW383" s="239" t="s">
        <v>40</v>
      </c>
      <c r="AX383" s="239" t="s">
        <v>85</v>
      </c>
      <c r="AY383" s="250" t="s">
        <v>138</v>
      </c>
    </row>
    <row r="384" s="25" customFormat="true" ht="24" hidden="false" customHeight="true" outlineLevel="0" collapsed="false">
      <c r="B384" s="26"/>
      <c r="C384" s="251" t="s">
        <v>560</v>
      </c>
      <c r="D384" s="251" t="s">
        <v>159</v>
      </c>
      <c r="E384" s="252" t="s">
        <v>561</v>
      </c>
      <c r="F384" s="253" t="s">
        <v>562</v>
      </c>
      <c r="G384" s="254" t="s">
        <v>307</v>
      </c>
      <c r="H384" s="255" t="n">
        <v>1</v>
      </c>
      <c r="I384" s="256"/>
      <c r="J384" s="257" t="n">
        <f aca="false">ROUND(I384*H384,2)</f>
        <v>0</v>
      </c>
      <c r="K384" s="253" t="s">
        <v>144</v>
      </c>
      <c r="L384" s="258"/>
      <c r="M384" s="259"/>
      <c r="N384" s="260" t="s">
        <v>49</v>
      </c>
      <c r="O384" s="67"/>
      <c r="P384" s="222" t="n">
        <f aca="false">O384*H384</f>
        <v>0</v>
      </c>
      <c r="Q384" s="222" t="n">
        <v>0.0045</v>
      </c>
      <c r="R384" s="222" t="n">
        <f aca="false">Q384*H384</f>
        <v>0.0045</v>
      </c>
      <c r="S384" s="222" t="n">
        <v>0</v>
      </c>
      <c r="T384" s="223" t="n">
        <f aca="false">S384*H384</f>
        <v>0</v>
      </c>
      <c r="AR384" s="224" t="s">
        <v>301</v>
      </c>
      <c r="AT384" s="224" t="s">
        <v>159</v>
      </c>
      <c r="AU384" s="224" t="s">
        <v>87</v>
      </c>
      <c r="AY384" s="3" t="s">
        <v>138</v>
      </c>
      <c r="BE384" s="225" t="n">
        <f aca="false">IF(N384="základní",J384,0)</f>
        <v>0</v>
      </c>
      <c r="BF384" s="225" t="n">
        <f aca="false">IF(N384="snížená",J384,0)</f>
        <v>0</v>
      </c>
      <c r="BG384" s="225" t="n">
        <f aca="false">IF(N384="zákl. přenesená",J384,0)</f>
        <v>0</v>
      </c>
      <c r="BH384" s="225" t="n">
        <f aca="false">IF(N384="sníž. přenesená",J384,0)</f>
        <v>0</v>
      </c>
      <c r="BI384" s="225" t="n">
        <f aca="false">IF(N384="nulová",J384,0)</f>
        <v>0</v>
      </c>
      <c r="BJ384" s="3" t="s">
        <v>85</v>
      </c>
      <c r="BK384" s="225" t="n">
        <f aca="false">ROUND(I384*H384,2)</f>
        <v>0</v>
      </c>
      <c r="BL384" s="3" t="s">
        <v>234</v>
      </c>
      <c r="BM384" s="224" t="s">
        <v>563</v>
      </c>
    </row>
    <row r="385" s="226" customFormat="true" ht="12.8" hidden="false" customHeight="false" outlineLevel="0" collapsed="false">
      <c r="B385" s="227"/>
      <c r="C385" s="228"/>
      <c r="D385" s="229" t="s">
        <v>147</v>
      </c>
      <c r="E385" s="230"/>
      <c r="F385" s="231" t="s">
        <v>422</v>
      </c>
      <c r="G385" s="228"/>
      <c r="H385" s="232" t="n">
        <v>1</v>
      </c>
      <c r="I385" s="233"/>
      <c r="J385" s="228"/>
      <c r="K385" s="228"/>
      <c r="L385" s="234"/>
      <c r="M385" s="235"/>
      <c r="N385" s="236"/>
      <c r="O385" s="236"/>
      <c r="P385" s="236"/>
      <c r="Q385" s="236"/>
      <c r="R385" s="236"/>
      <c r="S385" s="236"/>
      <c r="T385" s="237"/>
      <c r="AT385" s="238" t="s">
        <v>147</v>
      </c>
      <c r="AU385" s="238" t="s">
        <v>87</v>
      </c>
      <c r="AV385" s="226" t="s">
        <v>87</v>
      </c>
      <c r="AW385" s="226" t="s">
        <v>40</v>
      </c>
      <c r="AX385" s="226" t="s">
        <v>78</v>
      </c>
      <c r="AY385" s="238" t="s">
        <v>138</v>
      </c>
    </row>
    <row r="386" s="239" customFormat="true" ht="12.8" hidden="false" customHeight="false" outlineLevel="0" collapsed="false">
      <c r="B386" s="240"/>
      <c r="C386" s="241"/>
      <c r="D386" s="229" t="s">
        <v>147</v>
      </c>
      <c r="E386" s="242"/>
      <c r="F386" s="243" t="s">
        <v>149</v>
      </c>
      <c r="G386" s="241"/>
      <c r="H386" s="244" t="n">
        <v>1</v>
      </c>
      <c r="I386" s="245"/>
      <c r="J386" s="241"/>
      <c r="K386" s="241"/>
      <c r="L386" s="246"/>
      <c r="M386" s="247"/>
      <c r="N386" s="248"/>
      <c r="O386" s="248"/>
      <c r="P386" s="248"/>
      <c r="Q386" s="248"/>
      <c r="R386" s="248"/>
      <c r="S386" s="248"/>
      <c r="T386" s="249"/>
      <c r="AT386" s="250" t="s">
        <v>147</v>
      </c>
      <c r="AU386" s="250" t="s">
        <v>87</v>
      </c>
      <c r="AV386" s="239" t="s">
        <v>145</v>
      </c>
      <c r="AW386" s="239" t="s">
        <v>40</v>
      </c>
      <c r="AX386" s="239" t="s">
        <v>85</v>
      </c>
      <c r="AY386" s="250" t="s">
        <v>138</v>
      </c>
    </row>
    <row r="387" s="25" customFormat="true" ht="16.5" hidden="false" customHeight="true" outlineLevel="0" collapsed="false">
      <c r="B387" s="26"/>
      <c r="C387" s="251" t="s">
        <v>564</v>
      </c>
      <c r="D387" s="251" t="s">
        <v>159</v>
      </c>
      <c r="E387" s="252" t="s">
        <v>565</v>
      </c>
      <c r="F387" s="253" t="s">
        <v>566</v>
      </c>
      <c r="G387" s="254" t="s">
        <v>307</v>
      </c>
      <c r="H387" s="255" t="n">
        <v>1</v>
      </c>
      <c r="I387" s="256"/>
      <c r="J387" s="257" t="n">
        <f aca="false">ROUND(I387*H387,2)</f>
        <v>0</v>
      </c>
      <c r="K387" s="253" t="s">
        <v>144</v>
      </c>
      <c r="L387" s="258"/>
      <c r="M387" s="259"/>
      <c r="N387" s="260" t="s">
        <v>49</v>
      </c>
      <c r="O387" s="67"/>
      <c r="P387" s="222" t="n">
        <f aca="false">O387*H387</f>
        <v>0</v>
      </c>
      <c r="Q387" s="222" t="n">
        <v>0.008</v>
      </c>
      <c r="R387" s="222" t="n">
        <f aca="false">Q387*H387</f>
        <v>0.008</v>
      </c>
      <c r="S387" s="222" t="n">
        <v>0</v>
      </c>
      <c r="T387" s="223" t="n">
        <f aca="false">S387*H387</f>
        <v>0</v>
      </c>
      <c r="AR387" s="224" t="s">
        <v>301</v>
      </c>
      <c r="AT387" s="224" t="s">
        <v>159</v>
      </c>
      <c r="AU387" s="224" t="s">
        <v>87</v>
      </c>
      <c r="AY387" s="3" t="s">
        <v>138</v>
      </c>
      <c r="BE387" s="225" t="n">
        <f aca="false">IF(N387="základní",J387,0)</f>
        <v>0</v>
      </c>
      <c r="BF387" s="225" t="n">
        <f aca="false">IF(N387="snížená",J387,0)</f>
        <v>0</v>
      </c>
      <c r="BG387" s="225" t="n">
        <f aca="false">IF(N387="zákl. přenesená",J387,0)</f>
        <v>0</v>
      </c>
      <c r="BH387" s="225" t="n">
        <f aca="false">IF(N387="sníž. přenesená",J387,0)</f>
        <v>0</v>
      </c>
      <c r="BI387" s="225" t="n">
        <f aca="false">IF(N387="nulová",J387,0)</f>
        <v>0</v>
      </c>
      <c r="BJ387" s="3" t="s">
        <v>85</v>
      </c>
      <c r="BK387" s="225" t="n">
        <f aca="false">ROUND(I387*H387,2)</f>
        <v>0</v>
      </c>
      <c r="BL387" s="3" t="s">
        <v>234</v>
      </c>
      <c r="BM387" s="224" t="s">
        <v>567</v>
      </c>
    </row>
    <row r="388" s="226" customFormat="true" ht="12.8" hidden="false" customHeight="false" outlineLevel="0" collapsed="false">
      <c r="B388" s="227"/>
      <c r="C388" s="228"/>
      <c r="D388" s="229" t="s">
        <v>147</v>
      </c>
      <c r="E388" s="230"/>
      <c r="F388" s="231" t="s">
        <v>423</v>
      </c>
      <c r="G388" s="228"/>
      <c r="H388" s="232" t="n">
        <v>1</v>
      </c>
      <c r="I388" s="233"/>
      <c r="J388" s="228"/>
      <c r="K388" s="228"/>
      <c r="L388" s="234"/>
      <c r="M388" s="235"/>
      <c r="N388" s="236"/>
      <c r="O388" s="236"/>
      <c r="P388" s="236"/>
      <c r="Q388" s="236"/>
      <c r="R388" s="236"/>
      <c r="S388" s="236"/>
      <c r="T388" s="237"/>
      <c r="AT388" s="238" t="s">
        <v>147</v>
      </c>
      <c r="AU388" s="238" t="s">
        <v>87</v>
      </c>
      <c r="AV388" s="226" t="s">
        <v>87</v>
      </c>
      <c r="AW388" s="226" t="s">
        <v>40</v>
      </c>
      <c r="AX388" s="226" t="s">
        <v>78</v>
      </c>
      <c r="AY388" s="238" t="s">
        <v>138</v>
      </c>
    </row>
    <row r="389" s="239" customFormat="true" ht="12.8" hidden="false" customHeight="false" outlineLevel="0" collapsed="false">
      <c r="B389" s="240"/>
      <c r="C389" s="241"/>
      <c r="D389" s="229" t="s">
        <v>147</v>
      </c>
      <c r="E389" s="242"/>
      <c r="F389" s="243" t="s">
        <v>149</v>
      </c>
      <c r="G389" s="241"/>
      <c r="H389" s="244" t="n">
        <v>1</v>
      </c>
      <c r="I389" s="245"/>
      <c r="J389" s="241"/>
      <c r="K389" s="241"/>
      <c r="L389" s="246"/>
      <c r="M389" s="247"/>
      <c r="N389" s="248"/>
      <c r="O389" s="248"/>
      <c r="P389" s="248"/>
      <c r="Q389" s="248"/>
      <c r="R389" s="248"/>
      <c r="S389" s="248"/>
      <c r="T389" s="249"/>
      <c r="AT389" s="250" t="s">
        <v>147</v>
      </c>
      <c r="AU389" s="250" t="s">
        <v>87</v>
      </c>
      <c r="AV389" s="239" t="s">
        <v>145</v>
      </c>
      <c r="AW389" s="239" t="s">
        <v>40</v>
      </c>
      <c r="AX389" s="239" t="s">
        <v>85</v>
      </c>
      <c r="AY389" s="250" t="s">
        <v>138</v>
      </c>
    </row>
    <row r="390" s="25" customFormat="true" ht="16.5" hidden="false" customHeight="true" outlineLevel="0" collapsed="false">
      <c r="B390" s="26"/>
      <c r="C390" s="213" t="s">
        <v>568</v>
      </c>
      <c r="D390" s="213" t="s">
        <v>140</v>
      </c>
      <c r="E390" s="214" t="s">
        <v>569</v>
      </c>
      <c r="F390" s="215" t="s">
        <v>570</v>
      </c>
      <c r="G390" s="216" t="s">
        <v>307</v>
      </c>
      <c r="H390" s="217" t="n">
        <v>3</v>
      </c>
      <c r="I390" s="218"/>
      <c r="J390" s="219" t="n">
        <f aca="false">ROUND(I390*H390,2)</f>
        <v>0</v>
      </c>
      <c r="K390" s="215" t="s">
        <v>144</v>
      </c>
      <c r="L390" s="31"/>
      <c r="M390" s="220"/>
      <c r="N390" s="221" t="s">
        <v>49</v>
      </c>
      <c r="O390" s="67"/>
      <c r="P390" s="222" t="n">
        <f aca="false">O390*H390</f>
        <v>0</v>
      </c>
      <c r="Q390" s="222" t="n">
        <v>0.00059</v>
      </c>
      <c r="R390" s="222" t="n">
        <f aca="false">Q390*H390</f>
        <v>0.00177</v>
      </c>
      <c r="S390" s="222" t="n">
        <v>0</v>
      </c>
      <c r="T390" s="223" t="n">
        <f aca="false">S390*H390</f>
        <v>0</v>
      </c>
      <c r="AR390" s="224" t="s">
        <v>234</v>
      </c>
      <c r="AT390" s="224" t="s">
        <v>140</v>
      </c>
      <c r="AU390" s="224" t="s">
        <v>87</v>
      </c>
      <c r="AY390" s="3" t="s">
        <v>138</v>
      </c>
      <c r="BE390" s="225" t="n">
        <f aca="false">IF(N390="základní",J390,0)</f>
        <v>0</v>
      </c>
      <c r="BF390" s="225" t="n">
        <f aca="false">IF(N390="snížená",J390,0)</f>
        <v>0</v>
      </c>
      <c r="BG390" s="225" t="n">
        <f aca="false">IF(N390="zákl. přenesená",J390,0)</f>
        <v>0</v>
      </c>
      <c r="BH390" s="225" t="n">
        <f aca="false">IF(N390="sníž. přenesená",J390,0)</f>
        <v>0</v>
      </c>
      <c r="BI390" s="225" t="n">
        <f aca="false">IF(N390="nulová",J390,0)</f>
        <v>0</v>
      </c>
      <c r="BJ390" s="3" t="s">
        <v>85</v>
      </c>
      <c r="BK390" s="225" t="n">
        <f aca="false">ROUND(I390*H390,2)</f>
        <v>0</v>
      </c>
      <c r="BL390" s="3" t="s">
        <v>234</v>
      </c>
      <c r="BM390" s="224" t="s">
        <v>571</v>
      </c>
    </row>
    <row r="391" s="226" customFormat="true" ht="12.8" hidden="false" customHeight="false" outlineLevel="0" collapsed="false">
      <c r="B391" s="227"/>
      <c r="C391" s="228"/>
      <c r="D391" s="229" t="s">
        <v>147</v>
      </c>
      <c r="E391" s="230"/>
      <c r="F391" s="231" t="s">
        <v>431</v>
      </c>
      <c r="G391" s="228"/>
      <c r="H391" s="232" t="n">
        <v>3</v>
      </c>
      <c r="I391" s="233"/>
      <c r="J391" s="228"/>
      <c r="K391" s="228"/>
      <c r="L391" s="234"/>
      <c r="M391" s="235"/>
      <c r="N391" s="236"/>
      <c r="O391" s="236"/>
      <c r="P391" s="236"/>
      <c r="Q391" s="236"/>
      <c r="R391" s="236"/>
      <c r="S391" s="236"/>
      <c r="T391" s="237"/>
      <c r="AT391" s="238" t="s">
        <v>147</v>
      </c>
      <c r="AU391" s="238" t="s">
        <v>87</v>
      </c>
      <c r="AV391" s="226" t="s">
        <v>87</v>
      </c>
      <c r="AW391" s="226" t="s">
        <v>40</v>
      </c>
      <c r="AX391" s="226" t="s">
        <v>78</v>
      </c>
      <c r="AY391" s="238" t="s">
        <v>138</v>
      </c>
    </row>
    <row r="392" s="239" customFormat="true" ht="12.8" hidden="false" customHeight="false" outlineLevel="0" collapsed="false">
      <c r="B392" s="240"/>
      <c r="C392" s="241"/>
      <c r="D392" s="229" t="s">
        <v>147</v>
      </c>
      <c r="E392" s="242"/>
      <c r="F392" s="243" t="s">
        <v>149</v>
      </c>
      <c r="G392" s="241"/>
      <c r="H392" s="244" t="n">
        <v>3</v>
      </c>
      <c r="I392" s="245"/>
      <c r="J392" s="241"/>
      <c r="K392" s="241"/>
      <c r="L392" s="246"/>
      <c r="M392" s="247"/>
      <c r="N392" s="248"/>
      <c r="O392" s="248"/>
      <c r="P392" s="248"/>
      <c r="Q392" s="248"/>
      <c r="R392" s="248"/>
      <c r="S392" s="248"/>
      <c r="T392" s="249"/>
      <c r="AT392" s="250" t="s">
        <v>147</v>
      </c>
      <c r="AU392" s="250" t="s">
        <v>87</v>
      </c>
      <c r="AV392" s="239" t="s">
        <v>145</v>
      </c>
      <c r="AW392" s="239" t="s">
        <v>40</v>
      </c>
      <c r="AX392" s="239" t="s">
        <v>85</v>
      </c>
      <c r="AY392" s="250" t="s">
        <v>138</v>
      </c>
    </row>
    <row r="393" s="25" customFormat="true" ht="16.5" hidden="false" customHeight="true" outlineLevel="0" collapsed="false">
      <c r="B393" s="26"/>
      <c r="C393" s="251" t="s">
        <v>572</v>
      </c>
      <c r="D393" s="251" t="s">
        <v>159</v>
      </c>
      <c r="E393" s="252" t="s">
        <v>573</v>
      </c>
      <c r="F393" s="253" t="s">
        <v>574</v>
      </c>
      <c r="G393" s="254" t="s">
        <v>307</v>
      </c>
      <c r="H393" s="255" t="n">
        <v>3</v>
      </c>
      <c r="I393" s="256"/>
      <c r="J393" s="257" t="n">
        <f aca="false">ROUND(I393*H393,2)</f>
        <v>0</v>
      </c>
      <c r="K393" s="253" t="s">
        <v>144</v>
      </c>
      <c r="L393" s="258"/>
      <c r="M393" s="259"/>
      <c r="N393" s="260" t="s">
        <v>49</v>
      </c>
      <c r="O393" s="67"/>
      <c r="P393" s="222" t="n">
        <f aca="false">O393*H393</f>
        <v>0</v>
      </c>
      <c r="Q393" s="222" t="n">
        <v>0.014</v>
      </c>
      <c r="R393" s="222" t="n">
        <f aca="false">Q393*H393</f>
        <v>0.042</v>
      </c>
      <c r="S393" s="222" t="n">
        <v>0</v>
      </c>
      <c r="T393" s="223" t="n">
        <f aca="false">S393*H393</f>
        <v>0</v>
      </c>
      <c r="AR393" s="224" t="s">
        <v>301</v>
      </c>
      <c r="AT393" s="224" t="s">
        <v>159</v>
      </c>
      <c r="AU393" s="224" t="s">
        <v>87</v>
      </c>
      <c r="AY393" s="3" t="s">
        <v>138</v>
      </c>
      <c r="BE393" s="225" t="n">
        <f aca="false">IF(N393="základní",J393,0)</f>
        <v>0</v>
      </c>
      <c r="BF393" s="225" t="n">
        <f aca="false">IF(N393="snížená",J393,0)</f>
        <v>0</v>
      </c>
      <c r="BG393" s="225" t="n">
        <f aca="false">IF(N393="zákl. přenesená",J393,0)</f>
        <v>0</v>
      </c>
      <c r="BH393" s="225" t="n">
        <f aca="false">IF(N393="sníž. přenesená",J393,0)</f>
        <v>0</v>
      </c>
      <c r="BI393" s="225" t="n">
        <f aca="false">IF(N393="nulová",J393,0)</f>
        <v>0</v>
      </c>
      <c r="BJ393" s="3" t="s">
        <v>85</v>
      </c>
      <c r="BK393" s="225" t="n">
        <f aca="false">ROUND(I393*H393,2)</f>
        <v>0</v>
      </c>
      <c r="BL393" s="3" t="s">
        <v>234</v>
      </c>
      <c r="BM393" s="224" t="s">
        <v>575</v>
      </c>
    </row>
    <row r="394" s="226" customFormat="true" ht="12.8" hidden="false" customHeight="false" outlineLevel="0" collapsed="false">
      <c r="B394" s="227"/>
      <c r="C394" s="228"/>
      <c r="D394" s="229" t="s">
        <v>147</v>
      </c>
      <c r="E394" s="230"/>
      <c r="F394" s="231" t="s">
        <v>431</v>
      </c>
      <c r="G394" s="228"/>
      <c r="H394" s="232" t="n">
        <v>3</v>
      </c>
      <c r="I394" s="233"/>
      <c r="J394" s="228"/>
      <c r="K394" s="228"/>
      <c r="L394" s="234"/>
      <c r="M394" s="235"/>
      <c r="N394" s="236"/>
      <c r="O394" s="236"/>
      <c r="P394" s="236"/>
      <c r="Q394" s="236"/>
      <c r="R394" s="236"/>
      <c r="S394" s="236"/>
      <c r="T394" s="237"/>
      <c r="AT394" s="238" t="s">
        <v>147</v>
      </c>
      <c r="AU394" s="238" t="s">
        <v>87</v>
      </c>
      <c r="AV394" s="226" t="s">
        <v>87</v>
      </c>
      <c r="AW394" s="226" t="s">
        <v>40</v>
      </c>
      <c r="AX394" s="226" t="s">
        <v>78</v>
      </c>
      <c r="AY394" s="238" t="s">
        <v>138</v>
      </c>
    </row>
    <row r="395" s="239" customFormat="true" ht="12.8" hidden="false" customHeight="false" outlineLevel="0" collapsed="false">
      <c r="B395" s="240"/>
      <c r="C395" s="241"/>
      <c r="D395" s="229" t="s">
        <v>147</v>
      </c>
      <c r="E395" s="242"/>
      <c r="F395" s="243" t="s">
        <v>149</v>
      </c>
      <c r="G395" s="241"/>
      <c r="H395" s="244" t="n">
        <v>3</v>
      </c>
      <c r="I395" s="245"/>
      <c r="J395" s="241"/>
      <c r="K395" s="241"/>
      <c r="L395" s="246"/>
      <c r="M395" s="247"/>
      <c r="N395" s="248"/>
      <c r="O395" s="248"/>
      <c r="P395" s="248"/>
      <c r="Q395" s="248"/>
      <c r="R395" s="248"/>
      <c r="S395" s="248"/>
      <c r="T395" s="249"/>
      <c r="AT395" s="250" t="s">
        <v>147</v>
      </c>
      <c r="AU395" s="250" t="s">
        <v>87</v>
      </c>
      <c r="AV395" s="239" t="s">
        <v>145</v>
      </c>
      <c r="AW395" s="239" t="s">
        <v>40</v>
      </c>
      <c r="AX395" s="239" t="s">
        <v>85</v>
      </c>
      <c r="AY395" s="250" t="s">
        <v>138</v>
      </c>
    </row>
    <row r="396" s="25" customFormat="true" ht="24" hidden="false" customHeight="true" outlineLevel="0" collapsed="false">
      <c r="B396" s="26"/>
      <c r="C396" s="213" t="s">
        <v>576</v>
      </c>
      <c r="D396" s="213" t="s">
        <v>140</v>
      </c>
      <c r="E396" s="214" t="s">
        <v>577</v>
      </c>
      <c r="F396" s="215" t="s">
        <v>578</v>
      </c>
      <c r="G396" s="216" t="s">
        <v>307</v>
      </c>
      <c r="H396" s="217" t="n">
        <v>17</v>
      </c>
      <c r="I396" s="218"/>
      <c r="J396" s="219" t="n">
        <f aca="false">ROUND(I396*H396,2)</f>
        <v>0</v>
      </c>
      <c r="K396" s="215" t="s">
        <v>144</v>
      </c>
      <c r="L396" s="31"/>
      <c r="M396" s="220"/>
      <c r="N396" s="221" t="s">
        <v>49</v>
      </c>
      <c r="O396" s="67"/>
      <c r="P396" s="222" t="n">
        <f aca="false">O396*H396</f>
        <v>0</v>
      </c>
      <c r="Q396" s="222" t="n">
        <v>0.0003</v>
      </c>
      <c r="R396" s="222" t="n">
        <f aca="false">Q396*H396</f>
        <v>0.0051</v>
      </c>
      <c r="S396" s="222" t="n">
        <v>0</v>
      </c>
      <c r="T396" s="223" t="n">
        <f aca="false">S396*H396</f>
        <v>0</v>
      </c>
      <c r="AR396" s="224" t="s">
        <v>234</v>
      </c>
      <c r="AT396" s="224" t="s">
        <v>140</v>
      </c>
      <c r="AU396" s="224" t="s">
        <v>87</v>
      </c>
      <c r="AY396" s="3" t="s">
        <v>138</v>
      </c>
      <c r="BE396" s="225" t="n">
        <f aca="false">IF(N396="základní",J396,0)</f>
        <v>0</v>
      </c>
      <c r="BF396" s="225" t="n">
        <f aca="false">IF(N396="snížená",J396,0)</f>
        <v>0</v>
      </c>
      <c r="BG396" s="225" t="n">
        <f aca="false">IF(N396="zákl. přenesená",J396,0)</f>
        <v>0</v>
      </c>
      <c r="BH396" s="225" t="n">
        <f aca="false">IF(N396="sníž. přenesená",J396,0)</f>
        <v>0</v>
      </c>
      <c r="BI396" s="225" t="n">
        <f aca="false">IF(N396="nulová",J396,0)</f>
        <v>0</v>
      </c>
      <c r="BJ396" s="3" t="s">
        <v>85</v>
      </c>
      <c r="BK396" s="225" t="n">
        <f aca="false">ROUND(I396*H396,2)</f>
        <v>0</v>
      </c>
      <c r="BL396" s="3" t="s">
        <v>234</v>
      </c>
      <c r="BM396" s="224" t="s">
        <v>579</v>
      </c>
    </row>
    <row r="397" s="226" customFormat="true" ht="12.8" hidden="false" customHeight="false" outlineLevel="0" collapsed="false">
      <c r="B397" s="227"/>
      <c r="C397" s="228"/>
      <c r="D397" s="229" t="s">
        <v>147</v>
      </c>
      <c r="E397" s="230"/>
      <c r="F397" s="231" t="s">
        <v>429</v>
      </c>
      <c r="G397" s="228"/>
      <c r="H397" s="232" t="n">
        <v>3</v>
      </c>
      <c r="I397" s="233"/>
      <c r="J397" s="228"/>
      <c r="K397" s="228"/>
      <c r="L397" s="234"/>
      <c r="M397" s="235"/>
      <c r="N397" s="236"/>
      <c r="O397" s="236"/>
      <c r="P397" s="236"/>
      <c r="Q397" s="236"/>
      <c r="R397" s="236"/>
      <c r="S397" s="236"/>
      <c r="T397" s="237"/>
      <c r="AT397" s="238" t="s">
        <v>147</v>
      </c>
      <c r="AU397" s="238" t="s">
        <v>87</v>
      </c>
      <c r="AV397" s="226" t="s">
        <v>87</v>
      </c>
      <c r="AW397" s="226" t="s">
        <v>40</v>
      </c>
      <c r="AX397" s="226" t="s">
        <v>78</v>
      </c>
      <c r="AY397" s="238" t="s">
        <v>138</v>
      </c>
    </row>
    <row r="398" s="226" customFormat="true" ht="12.8" hidden="false" customHeight="false" outlineLevel="0" collapsed="false">
      <c r="B398" s="227"/>
      <c r="C398" s="228"/>
      <c r="D398" s="229" t="s">
        <v>147</v>
      </c>
      <c r="E398" s="230"/>
      <c r="F398" s="231" t="s">
        <v>430</v>
      </c>
      <c r="G398" s="228"/>
      <c r="H398" s="232" t="n">
        <v>2</v>
      </c>
      <c r="I398" s="233"/>
      <c r="J398" s="228"/>
      <c r="K398" s="228"/>
      <c r="L398" s="234"/>
      <c r="M398" s="235"/>
      <c r="N398" s="236"/>
      <c r="O398" s="236"/>
      <c r="P398" s="236"/>
      <c r="Q398" s="236"/>
      <c r="R398" s="236"/>
      <c r="S398" s="236"/>
      <c r="T398" s="237"/>
      <c r="AT398" s="238" t="s">
        <v>147</v>
      </c>
      <c r="AU398" s="238" t="s">
        <v>87</v>
      </c>
      <c r="AV398" s="226" t="s">
        <v>87</v>
      </c>
      <c r="AW398" s="226" t="s">
        <v>40</v>
      </c>
      <c r="AX398" s="226" t="s">
        <v>78</v>
      </c>
      <c r="AY398" s="238" t="s">
        <v>138</v>
      </c>
    </row>
    <row r="399" s="226" customFormat="true" ht="12.8" hidden="false" customHeight="false" outlineLevel="0" collapsed="false">
      <c r="B399" s="227"/>
      <c r="C399" s="228"/>
      <c r="D399" s="229" t="s">
        <v>147</v>
      </c>
      <c r="E399" s="230"/>
      <c r="F399" s="231" t="s">
        <v>580</v>
      </c>
      <c r="G399" s="228"/>
      <c r="H399" s="232" t="n">
        <v>0</v>
      </c>
      <c r="I399" s="233"/>
      <c r="J399" s="228"/>
      <c r="K399" s="228"/>
      <c r="L399" s="234"/>
      <c r="M399" s="235"/>
      <c r="N399" s="236"/>
      <c r="O399" s="236"/>
      <c r="P399" s="236"/>
      <c r="Q399" s="236"/>
      <c r="R399" s="236"/>
      <c r="S399" s="236"/>
      <c r="T399" s="237"/>
      <c r="AT399" s="238" t="s">
        <v>147</v>
      </c>
      <c r="AU399" s="238" t="s">
        <v>87</v>
      </c>
      <c r="AV399" s="226" t="s">
        <v>87</v>
      </c>
      <c r="AW399" s="226" t="s">
        <v>40</v>
      </c>
      <c r="AX399" s="226" t="s">
        <v>78</v>
      </c>
      <c r="AY399" s="238" t="s">
        <v>138</v>
      </c>
    </row>
    <row r="400" s="226" customFormat="true" ht="12.8" hidden="false" customHeight="false" outlineLevel="0" collapsed="false">
      <c r="B400" s="227"/>
      <c r="C400" s="228"/>
      <c r="D400" s="229" t="s">
        <v>147</v>
      </c>
      <c r="E400" s="230"/>
      <c r="F400" s="231" t="s">
        <v>581</v>
      </c>
      <c r="G400" s="228"/>
      <c r="H400" s="232" t="n">
        <v>6</v>
      </c>
      <c r="I400" s="233"/>
      <c r="J400" s="228"/>
      <c r="K400" s="228"/>
      <c r="L400" s="234"/>
      <c r="M400" s="235"/>
      <c r="N400" s="236"/>
      <c r="O400" s="236"/>
      <c r="P400" s="236"/>
      <c r="Q400" s="236"/>
      <c r="R400" s="236"/>
      <c r="S400" s="236"/>
      <c r="T400" s="237"/>
      <c r="AT400" s="238" t="s">
        <v>147</v>
      </c>
      <c r="AU400" s="238" t="s">
        <v>87</v>
      </c>
      <c r="AV400" s="226" t="s">
        <v>87</v>
      </c>
      <c r="AW400" s="226" t="s">
        <v>40</v>
      </c>
      <c r="AX400" s="226" t="s">
        <v>78</v>
      </c>
      <c r="AY400" s="238" t="s">
        <v>138</v>
      </c>
    </row>
    <row r="401" s="226" customFormat="true" ht="12.8" hidden="false" customHeight="false" outlineLevel="0" collapsed="false">
      <c r="B401" s="227"/>
      <c r="C401" s="228"/>
      <c r="D401" s="229" t="s">
        <v>147</v>
      </c>
      <c r="E401" s="230"/>
      <c r="F401" s="231" t="s">
        <v>582</v>
      </c>
      <c r="G401" s="228"/>
      <c r="H401" s="232" t="n">
        <v>0</v>
      </c>
      <c r="I401" s="233"/>
      <c r="J401" s="228"/>
      <c r="K401" s="228"/>
      <c r="L401" s="234"/>
      <c r="M401" s="235"/>
      <c r="N401" s="236"/>
      <c r="O401" s="236"/>
      <c r="P401" s="236"/>
      <c r="Q401" s="236"/>
      <c r="R401" s="236"/>
      <c r="S401" s="236"/>
      <c r="T401" s="237"/>
      <c r="AT401" s="238" t="s">
        <v>147</v>
      </c>
      <c r="AU401" s="238" t="s">
        <v>87</v>
      </c>
      <c r="AV401" s="226" t="s">
        <v>87</v>
      </c>
      <c r="AW401" s="226" t="s">
        <v>40</v>
      </c>
      <c r="AX401" s="226" t="s">
        <v>78</v>
      </c>
      <c r="AY401" s="238" t="s">
        <v>138</v>
      </c>
    </row>
    <row r="402" s="226" customFormat="true" ht="12.8" hidden="false" customHeight="false" outlineLevel="0" collapsed="false">
      <c r="B402" s="227"/>
      <c r="C402" s="228"/>
      <c r="D402" s="229" t="s">
        <v>147</v>
      </c>
      <c r="E402" s="230"/>
      <c r="F402" s="231" t="s">
        <v>482</v>
      </c>
      <c r="G402" s="228"/>
      <c r="H402" s="232" t="n">
        <v>0</v>
      </c>
      <c r="I402" s="233"/>
      <c r="J402" s="228"/>
      <c r="K402" s="228"/>
      <c r="L402" s="234"/>
      <c r="M402" s="235"/>
      <c r="N402" s="236"/>
      <c r="O402" s="236"/>
      <c r="P402" s="236"/>
      <c r="Q402" s="236"/>
      <c r="R402" s="236"/>
      <c r="S402" s="236"/>
      <c r="T402" s="237"/>
      <c r="AT402" s="238" t="s">
        <v>147</v>
      </c>
      <c r="AU402" s="238" t="s">
        <v>87</v>
      </c>
      <c r="AV402" s="226" t="s">
        <v>87</v>
      </c>
      <c r="AW402" s="226" t="s">
        <v>40</v>
      </c>
      <c r="AX402" s="226" t="s">
        <v>78</v>
      </c>
      <c r="AY402" s="238" t="s">
        <v>138</v>
      </c>
    </row>
    <row r="403" s="226" customFormat="true" ht="12.8" hidden="false" customHeight="false" outlineLevel="0" collapsed="false">
      <c r="B403" s="227"/>
      <c r="C403" s="228"/>
      <c r="D403" s="229" t="s">
        <v>147</v>
      </c>
      <c r="E403" s="230"/>
      <c r="F403" s="231" t="s">
        <v>583</v>
      </c>
      <c r="G403" s="228"/>
      <c r="H403" s="232" t="n">
        <v>2</v>
      </c>
      <c r="I403" s="233"/>
      <c r="J403" s="228"/>
      <c r="K403" s="228"/>
      <c r="L403" s="234"/>
      <c r="M403" s="235"/>
      <c r="N403" s="236"/>
      <c r="O403" s="236"/>
      <c r="P403" s="236"/>
      <c r="Q403" s="236"/>
      <c r="R403" s="236"/>
      <c r="S403" s="236"/>
      <c r="T403" s="237"/>
      <c r="AT403" s="238" t="s">
        <v>147</v>
      </c>
      <c r="AU403" s="238" t="s">
        <v>87</v>
      </c>
      <c r="AV403" s="226" t="s">
        <v>87</v>
      </c>
      <c r="AW403" s="226" t="s">
        <v>40</v>
      </c>
      <c r="AX403" s="226" t="s">
        <v>78</v>
      </c>
      <c r="AY403" s="238" t="s">
        <v>138</v>
      </c>
    </row>
    <row r="404" s="226" customFormat="true" ht="12.8" hidden="false" customHeight="false" outlineLevel="0" collapsed="false">
      <c r="B404" s="227"/>
      <c r="C404" s="228"/>
      <c r="D404" s="229" t="s">
        <v>147</v>
      </c>
      <c r="E404" s="230"/>
      <c r="F404" s="231" t="s">
        <v>584</v>
      </c>
      <c r="G404" s="228"/>
      <c r="H404" s="232" t="n">
        <v>2</v>
      </c>
      <c r="I404" s="233"/>
      <c r="J404" s="228"/>
      <c r="K404" s="228"/>
      <c r="L404" s="234"/>
      <c r="M404" s="235"/>
      <c r="N404" s="236"/>
      <c r="O404" s="236"/>
      <c r="P404" s="236"/>
      <c r="Q404" s="236"/>
      <c r="R404" s="236"/>
      <c r="S404" s="236"/>
      <c r="T404" s="237"/>
      <c r="AT404" s="238" t="s">
        <v>147</v>
      </c>
      <c r="AU404" s="238" t="s">
        <v>87</v>
      </c>
      <c r="AV404" s="226" t="s">
        <v>87</v>
      </c>
      <c r="AW404" s="226" t="s">
        <v>40</v>
      </c>
      <c r="AX404" s="226" t="s">
        <v>78</v>
      </c>
      <c r="AY404" s="238" t="s">
        <v>138</v>
      </c>
    </row>
    <row r="405" s="226" customFormat="true" ht="12.8" hidden="false" customHeight="false" outlineLevel="0" collapsed="false">
      <c r="B405" s="227"/>
      <c r="C405" s="228"/>
      <c r="D405" s="229" t="s">
        <v>147</v>
      </c>
      <c r="E405" s="230"/>
      <c r="F405" s="231" t="s">
        <v>424</v>
      </c>
      <c r="G405" s="228"/>
      <c r="H405" s="232" t="n">
        <v>2</v>
      </c>
      <c r="I405" s="233"/>
      <c r="J405" s="228"/>
      <c r="K405" s="228"/>
      <c r="L405" s="234"/>
      <c r="M405" s="235"/>
      <c r="N405" s="236"/>
      <c r="O405" s="236"/>
      <c r="P405" s="236"/>
      <c r="Q405" s="236"/>
      <c r="R405" s="236"/>
      <c r="S405" s="236"/>
      <c r="T405" s="237"/>
      <c r="AT405" s="238" t="s">
        <v>147</v>
      </c>
      <c r="AU405" s="238" t="s">
        <v>87</v>
      </c>
      <c r="AV405" s="226" t="s">
        <v>87</v>
      </c>
      <c r="AW405" s="226" t="s">
        <v>40</v>
      </c>
      <c r="AX405" s="226" t="s">
        <v>78</v>
      </c>
      <c r="AY405" s="238" t="s">
        <v>138</v>
      </c>
    </row>
    <row r="406" s="239" customFormat="true" ht="12.8" hidden="false" customHeight="false" outlineLevel="0" collapsed="false">
      <c r="B406" s="240"/>
      <c r="C406" s="241"/>
      <c r="D406" s="229" t="s">
        <v>147</v>
      </c>
      <c r="E406" s="242"/>
      <c r="F406" s="243" t="s">
        <v>149</v>
      </c>
      <c r="G406" s="241"/>
      <c r="H406" s="244" t="n">
        <v>17</v>
      </c>
      <c r="I406" s="245"/>
      <c r="J406" s="241"/>
      <c r="K406" s="241"/>
      <c r="L406" s="246"/>
      <c r="M406" s="247"/>
      <c r="N406" s="248"/>
      <c r="O406" s="248"/>
      <c r="P406" s="248"/>
      <c r="Q406" s="248"/>
      <c r="R406" s="248"/>
      <c r="S406" s="248"/>
      <c r="T406" s="249"/>
      <c r="AT406" s="250" t="s">
        <v>147</v>
      </c>
      <c r="AU406" s="250" t="s">
        <v>87</v>
      </c>
      <c r="AV406" s="239" t="s">
        <v>145</v>
      </c>
      <c r="AW406" s="239" t="s">
        <v>40</v>
      </c>
      <c r="AX406" s="239" t="s">
        <v>85</v>
      </c>
      <c r="AY406" s="250" t="s">
        <v>138</v>
      </c>
    </row>
    <row r="407" s="25" customFormat="true" ht="24" hidden="false" customHeight="true" outlineLevel="0" collapsed="false">
      <c r="B407" s="26"/>
      <c r="C407" s="251" t="s">
        <v>585</v>
      </c>
      <c r="D407" s="251" t="s">
        <v>159</v>
      </c>
      <c r="E407" s="252" t="s">
        <v>586</v>
      </c>
      <c r="F407" s="253" t="s">
        <v>587</v>
      </c>
      <c r="G407" s="254" t="s">
        <v>307</v>
      </c>
      <c r="H407" s="255" t="n">
        <v>17</v>
      </c>
      <c r="I407" s="256"/>
      <c r="J407" s="257" t="n">
        <f aca="false">ROUND(I407*H407,2)</f>
        <v>0</v>
      </c>
      <c r="K407" s="253" t="s">
        <v>144</v>
      </c>
      <c r="L407" s="258"/>
      <c r="M407" s="259"/>
      <c r="N407" s="260" t="s">
        <v>49</v>
      </c>
      <c r="O407" s="67"/>
      <c r="P407" s="222" t="n">
        <f aca="false">O407*H407</f>
        <v>0</v>
      </c>
      <c r="Q407" s="222" t="n">
        <v>0.00022</v>
      </c>
      <c r="R407" s="222" t="n">
        <f aca="false">Q407*H407</f>
        <v>0.00374</v>
      </c>
      <c r="S407" s="222" t="n">
        <v>0</v>
      </c>
      <c r="T407" s="223" t="n">
        <f aca="false">S407*H407</f>
        <v>0</v>
      </c>
      <c r="AR407" s="224" t="s">
        <v>301</v>
      </c>
      <c r="AT407" s="224" t="s">
        <v>159</v>
      </c>
      <c r="AU407" s="224" t="s">
        <v>87</v>
      </c>
      <c r="AY407" s="3" t="s">
        <v>138</v>
      </c>
      <c r="BE407" s="225" t="n">
        <f aca="false">IF(N407="základní",J407,0)</f>
        <v>0</v>
      </c>
      <c r="BF407" s="225" t="n">
        <f aca="false">IF(N407="snížená",J407,0)</f>
        <v>0</v>
      </c>
      <c r="BG407" s="225" t="n">
        <f aca="false">IF(N407="zákl. přenesená",J407,0)</f>
        <v>0</v>
      </c>
      <c r="BH407" s="225" t="n">
        <f aca="false">IF(N407="sníž. přenesená",J407,0)</f>
        <v>0</v>
      </c>
      <c r="BI407" s="225" t="n">
        <f aca="false">IF(N407="nulová",J407,0)</f>
        <v>0</v>
      </c>
      <c r="BJ407" s="3" t="s">
        <v>85</v>
      </c>
      <c r="BK407" s="225" t="n">
        <f aca="false">ROUND(I407*H407,2)</f>
        <v>0</v>
      </c>
      <c r="BL407" s="3" t="s">
        <v>234</v>
      </c>
      <c r="BM407" s="224" t="s">
        <v>588</v>
      </c>
    </row>
    <row r="408" s="226" customFormat="true" ht="12.8" hidden="false" customHeight="false" outlineLevel="0" collapsed="false">
      <c r="B408" s="227"/>
      <c r="C408" s="228"/>
      <c r="D408" s="229" t="s">
        <v>147</v>
      </c>
      <c r="E408" s="230"/>
      <c r="F408" s="231" t="s">
        <v>429</v>
      </c>
      <c r="G408" s="228"/>
      <c r="H408" s="232" t="n">
        <v>3</v>
      </c>
      <c r="I408" s="233"/>
      <c r="J408" s="228"/>
      <c r="K408" s="228"/>
      <c r="L408" s="234"/>
      <c r="M408" s="235"/>
      <c r="N408" s="236"/>
      <c r="O408" s="236"/>
      <c r="P408" s="236"/>
      <c r="Q408" s="236"/>
      <c r="R408" s="236"/>
      <c r="S408" s="236"/>
      <c r="T408" s="237"/>
      <c r="AT408" s="238" t="s">
        <v>147</v>
      </c>
      <c r="AU408" s="238" t="s">
        <v>87</v>
      </c>
      <c r="AV408" s="226" t="s">
        <v>87</v>
      </c>
      <c r="AW408" s="226" t="s">
        <v>40</v>
      </c>
      <c r="AX408" s="226" t="s">
        <v>78</v>
      </c>
      <c r="AY408" s="238" t="s">
        <v>138</v>
      </c>
    </row>
    <row r="409" s="226" customFormat="true" ht="12.8" hidden="false" customHeight="false" outlineLevel="0" collapsed="false">
      <c r="B409" s="227"/>
      <c r="C409" s="228"/>
      <c r="D409" s="229" t="s">
        <v>147</v>
      </c>
      <c r="E409" s="230"/>
      <c r="F409" s="231" t="s">
        <v>430</v>
      </c>
      <c r="G409" s="228"/>
      <c r="H409" s="232" t="n">
        <v>2</v>
      </c>
      <c r="I409" s="233"/>
      <c r="J409" s="228"/>
      <c r="K409" s="228"/>
      <c r="L409" s="234"/>
      <c r="M409" s="235"/>
      <c r="N409" s="236"/>
      <c r="O409" s="236"/>
      <c r="P409" s="236"/>
      <c r="Q409" s="236"/>
      <c r="R409" s="236"/>
      <c r="S409" s="236"/>
      <c r="T409" s="237"/>
      <c r="AT409" s="238" t="s">
        <v>147</v>
      </c>
      <c r="AU409" s="238" t="s">
        <v>87</v>
      </c>
      <c r="AV409" s="226" t="s">
        <v>87</v>
      </c>
      <c r="AW409" s="226" t="s">
        <v>40</v>
      </c>
      <c r="AX409" s="226" t="s">
        <v>78</v>
      </c>
      <c r="AY409" s="238" t="s">
        <v>138</v>
      </c>
    </row>
    <row r="410" s="226" customFormat="true" ht="12.8" hidden="false" customHeight="false" outlineLevel="0" collapsed="false">
      <c r="B410" s="227"/>
      <c r="C410" s="228"/>
      <c r="D410" s="229" t="s">
        <v>147</v>
      </c>
      <c r="E410" s="230"/>
      <c r="F410" s="231" t="s">
        <v>580</v>
      </c>
      <c r="G410" s="228"/>
      <c r="H410" s="232" t="n">
        <v>0</v>
      </c>
      <c r="I410" s="233"/>
      <c r="J410" s="228"/>
      <c r="K410" s="228"/>
      <c r="L410" s="234"/>
      <c r="M410" s="235"/>
      <c r="N410" s="236"/>
      <c r="O410" s="236"/>
      <c r="P410" s="236"/>
      <c r="Q410" s="236"/>
      <c r="R410" s="236"/>
      <c r="S410" s="236"/>
      <c r="T410" s="237"/>
      <c r="AT410" s="238" t="s">
        <v>147</v>
      </c>
      <c r="AU410" s="238" t="s">
        <v>87</v>
      </c>
      <c r="AV410" s="226" t="s">
        <v>87</v>
      </c>
      <c r="AW410" s="226" t="s">
        <v>40</v>
      </c>
      <c r="AX410" s="226" t="s">
        <v>78</v>
      </c>
      <c r="AY410" s="238" t="s">
        <v>138</v>
      </c>
    </row>
    <row r="411" s="226" customFormat="true" ht="12.8" hidden="false" customHeight="false" outlineLevel="0" collapsed="false">
      <c r="B411" s="227"/>
      <c r="C411" s="228"/>
      <c r="D411" s="229" t="s">
        <v>147</v>
      </c>
      <c r="E411" s="230"/>
      <c r="F411" s="231" t="s">
        <v>581</v>
      </c>
      <c r="G411" s="228"/>
      <c r="H411" s="232" t="n">
        <v>6</v>
      </c>
      <c r="I411" s="233"/>
      <c r="J411" s="228"/>
      <c r="K411" s="228"/>
      <c r="L411" s="234"/>
      <c r="M411" s="235"/>
      <c r="N411" s="236"/>
      <c r="O411" s="236"/>
      <c r="P411" s="236"/>
      <c r="Q411" s="236"/>
      <c r="R411" s="236"/>
      <c r="S411" s="236"/>
      <c r="T411" s="237"/>
      <c r="AT411" s="238" t="s">
        <v>147</v>
      </c>
      <c r="AU411" s="238" t="s">
        <v>87</v>
      </c>
      <c r="AV411" s="226" t="s">
        <v>87</v>
      </c>
      <c r="AW411" s="226" t="s">
        <v>40</v>
      </c>
      <c r="AX411" s="226" t="s">
        <v>78</v>
      </c>
      <c r="AY411" s="238" t="s">
        <v>138</v>
      </c>
    </row>
    <row r="412" s="226" customFormat="true" ht="12.8" hidden="false" customHeight="false" outlineLevel="0" collapsed="false">
      <c r="B412" s="227"/>
      <c r="C412" s="228"/>
      <c r="D412" s="229" t="s">
        <v>147</v>
      </c>
      <c r="E412" s="230"/>
      <c r="F412" s="231" t="s">
        <v>582</v>
      </c>
      <c r="G412" s="228"/>
      <c r="H412" s="232" t="n">
        <v>0</v>
      </c>
      <c r="I412" s="233"/>
      <c r="J412" s="228"/>
      <c r="K412" s="228"/>
      <c r="L412" s="234"/>
      <c r="M412" s="235"/>
      <c r="N412" s="236"/>
      <c r="O412" s="236"/>
      <c r="P412" s="236"/>
      <c r="Q412" s="236"/>
      <c r="R412" s="236"/>
      <c r="S412" s="236"/>
      <c r="T412" s="237"/>
      <c r="AT412" s="238" t="s">
        <v>147</v>
      </c>
      <c r="AU412" s="238" t="s">
        <v>87</v>
      </c>
      <c r="AV412" s="226" t="s">
        <v>87</v>
      </c>
      <c r="AW412" s="226" t="s">
        <v>40</v>
      </c>
      <c r="AX412" s="226" t="s">
        <v>78</v>
      </c>
      <c r="AY412" s="238" t="s">
        <v>138</v>
      </c>
    </row>
    <row r="413" s="226" customFormat="true" ht="12.8" hidden="false" customHeight="false" outlineLevel="0" collapsed="false">
      <c r="B413" s="227"/>
      <c r="C413" s="228"/>
      <c r="D413" s="229" t="s">
        <v>147</v>
      </c>
      <c r="E413" s="230"/>
      <c r="F413" s="231" t="s">
        <v>482</v>
      </c>
      <c r="G413" s="228"/>
      <c r="H413" s="232" t="n">
        <v>0</v>
      </c>
      <c r="I413" s="233"/>
      <c r="J413" s="228"/>
      <c r="K413" s="228"/>
      <c r="L413" s="234"/>
      <c r="M413" s="235"/>
      <c r="N413" s="236"/>
      <c r="O413" s="236"/>
      <c r="P413" s="236"/>
      <c r="Q413" s="236"/>
      <c r="R413" s="236"/>
      <c r="S413" s="236"/>
      <c r="T413" s="237"/>
      <c r="AT413" s="238" t="s">
        <v>147</v>
      </c>
      <c r="AU413" s="238" t="s">
        <v>87</v>
      </c>
      <c r="AV413" s="226" t="s">
        <v>87</v>
      </c>
      <c r="AW413" s="226" t="s">
        <v>40</v>
      </c>
      <c r="AX413" s="226" t="s">
        <v>78</v>
      </c>
      <c r="AY413" s="238" t="s">
        <v>138</v>
      </c>
    </row>
    <row r="414" s="226" customFormat="true" ht="12.8" hidden="false" customHeight="false" outlineLevel="0" collapsed="false">
      <c r="B414" s="227"/>
      <c r="C414" s="228"/>
      <c r="D414" s="229" t="s">
        <v>147</v>
      </c>
      <c r="E414" s="230"/>
      <c r="F414" s="231" t="s">
        <v>583</v>
      </c>
      <c r="G414" s="228"/>
      <c r="H414" s="232" t="n">
        <v>2</v>
      </c>
      <c r="I414" s="233"/>
      <c r="J414" s="228"/>
      <c r="K414" s="228"/>
      <c r="L414" s="234"/>
      <c r="M414" s="235"/>
      <c r="N414" s="236"/>
      <c r="O414" s="236"/>
      <c r="P414" s="236"/>
      <c r="Q414" s="236"/>
      <c r="R414" s="236"/>
      <c r="S414" s="236"/>
      <c r="T414" s="237"/>
      <c r="AT414" s="238" t="s">
        <v>147</v>
      </c>
      <c r="AU414" s="238" t="s">
        <v>87</v>
      </c>
      <c r="AV414" s="226" t="s">
        <v>87</v>
      </c>
      <c r="AW414" s="226" t="s">
        <v>40</v>
      </c>
      <c r="AX414" s="226" t="s">
        <v>78</v>
      </c>
      <c r="AY414" s="238" t="s">
        <v>138</v>
      </c>
    </row>
    <row r="415" s="226" customFormat="true" ht="12.8" hidden="false" customHeight="false" outlineLevel="0" collapsed="false">
      <c r="B415" s="227"/>
      <c r="C415" s="228"/>
      <c r="D415" s="229" t="s">
        <v>147</v>
      </c>
      <c r="E415" s="230"/>
      <c r="F415" s="231" t="s">
        <v>584</v>
      </c>
      <c r="G415" s="228"/>
      <c r="H415" s="232" t="n">
        <v>2</v>
      </c>
      <c r="I415" s="233"/>
      <c r="J415" s="228"/>
      <c r="K415" s="228"/>
      <c r="L415" s="234"/>
      <c r="M415" s="235"/>
      <c r="N415" s="236"/>
      <c r="O415" s="236"/>
      <c r="P415" s="236"/>
      <c r="Q415" s="236"/>
      <c r="R415" s="236"/>
      <c r="S415" s="236"/>
      <c r="T415" s="237"/>
      <c r="AT415" s="238" t="s">
        <v>147</v>
      </c>
      <c r="AU415" s="238" t="s">
        <v>87</v>
      </c>
      <c r="AV415" s="226" t="s">
        <v>87</v>
      </c>
      <c r="AW415" s="226" t="s">
        <v>40</v>
      </c>
      <c r="AX415" s="226" t="s">
        <v>78</v>
      </c>
      <c r="AY415" s="238" t="s">
        <v>138</v>
      </c>
    </row>
    <row r="416" s="226" customFormat="true" ht="12.8" hidden="false" customHeight="false" outlineLevel="0" collapsed="false">
      <c r="B416" s="227"/>
      <c r="C416" s="228"/>
      <c r="D416" s="229" t="s">
        <v>147</v>
      </c>
      <c r="E416" s="230"/>
      <c r="F416" s="231" t="s">
        <v>424</v>
      </c>
      <c r="G416" s="228"/>
      <c r="H416" s="232" t="n">
        <v>2</v>
      </c>
      <c r="I416" s="233"/>
      <c r="J416" s="228"/>
      <c r="K416" s="228"/>
      <c r="L416" s="234"/>
      <c r="M416" s="235"/>
      <c r="N416" s="236"/>
      <c r="O416" s="236"/>
      <c r="P416" s="236"/>
      <c r="Q416" s="236"/>
      <c r="R416" s="236"/>
      <c r="S416" s="236"/>
      <c r="T416" s="237"/>
      <c r="AT416" s="238" t="s">
        <v>147</v>
      </c>
      <c r="AU416" s="238" t="s">
        <v>87</v>
      </c>
      <c r="AV416" s="226" t="s">
        <v>87</v>
      </c>
      <c r="AW416" s="226" t="s">
        <v>40</v>
      </c>
      <c r="AX416" s="226" t="s">
        <v>78</v>
      </c>
      <c r="AY416" s="238" t="s">
        <v>138</v>
      </c>
    </row>
    <row r="417" s="239" customFormat="true" ht="12.8" hidden="false" customHeight="false" outlineLevel="0" collapsed="false">
      <c r="B417" s="240"/>
      <c r="C417" s="241"/>
      <c r="D417" s="229" t="s">
        <v>147</v>
      </c>
      <c r="E417" s="242"/>
      <c r="F417" s="243" t="s">
        <v>149</v>
      </c>
      <c r="G417" s="241"/>
      <c r="H417" s="244" t="n">
        <v>17</v>
      </c>
      <c r="I417" s="245"/>
      <c r="J417" s="241"/>
      <c r="K417" s="241"/>
      <c r="L417" s="246"/>
      <c r="M417" s="247"/>
      <c r="N417" s="248"/>
      <c r="O417" s="248"/>
      <c r="P417" s="248"/>
      <c r="Q417" s="248"/>
      <c r="R417" s="248"/>
      <c r="S417" s="248"/>
      <c r="T417" s="249"/>
      <c r="AT417" s="250" t="s">
        <v>147</v>
      </c>
      <c r="AU417" s="250" t="s">
        <v>87</v>
      </c>
      <c r="AV417" s="239" t="s">
        <v>145</v>
      </c>
      <c r="AW417" s="239" t="s">
        <v>40</v>
      </c>
      <c r="AX417" s="239" t="s">
        <v>85</v>
      </c>
      <c r="AY417" s="250" t="s">
        <v>138</v>
      </c>
    </row>
    <row r="418" s="25" customFormat="true" ht="24" hidden="false" customHeight="true" outlineLevel="0" collapsed="false">
      <c r="B418" s="26"/>
      <c r="C418" s="213" t="s">
        <v>589</v>
      </c>
      <c r="D418" s="213" t="s">
        <v>140</v>
      </c>
      <c r="E418" s="214" t="s">
        <v>590</v>
      </c>
      <c r="F418" s="215" t="s">
        <v>591</v>
      </c>
      <c r="G418" s="216" t="s">
        <v>307</v>
      </c>
      <c r="H418" s="217" t="n">
        <v>3</v>
      </c>
      <c r="I418" s="218"/>
      <c r="J418" s="219" t="n">
        <f aca="false">ROUND(I418*H418,2)</f>
        <v>0</v>
      </c>
      <c r="K418" s="215" t="s">
        <v>144</v>
      </c>
      <c r="L418" s="31"/>
      <c r="M418" s="220"/>
      <c r="N418" s="221" t="s">
        <v>49</v>
      </c>
      <c r="O418" s="67"/>
      <c r="P418" s="222" t="n">
        <f aca="false">O418*H418</f>
        <v>0</v>
      </c>
      <c r="Q418" s="222" t="n">
        <v>0.00196</v>
      </c>
      <c r="R418" s="222" t="n">
        <f aca="false">Q418*H418</f>
        <v>0.00588</v>
      </c>
      <c r="S418" s="222" t="n">
        <v>0</v>
      </c>
      <c r="T418" s="223" t="n">
        <f aca="false">S418*H418</f>
        <v>0</v>
      </c>
      <c r="AR418" s="224" t="s">
        <v>234</v>
      </c>
      <c r="AT418" s="224" t="s">
        <v>140</v>
      </c>
      <c r="AU418" s="224" t="s">
        <v>87</v>
      </c>
      <c r="AY418" s="3" t="s">
        <v>138</v>
      </c>
      <c r="BE418" s="225" t="n">
        <f aca="false">IF(N418="základní",J418,0)</f>
        <v>0</v>
      </c>
      <c r="BF418" s="225" t="n">
        <f aca="false">IF(N418="snížená",J418,0)</f>
        <v>0</v>
      </c>
      <c r="BG418" s="225" t="n">
        <f aca="false">IF(N418="zákl. přenesená",J418,0)</f>
        <v>0</v>
      </c>
      <c r="BH418" s="225" t="n">
        <f aca="false">IF(N418="sníž. přenesená",J418,0)</f>
        <v>0</v>
      </c>
      <c r="BI418" s="225" t="n">
        <f aca="false">IF(N418="nulová",J418,0)</f>
        <v>0</v>
      </c>
      <c r="BJ418" s="3" t="s">
        <v>85</v>
      </c>
      <c r="BK418" s="225" t="n">
        <f aca="false">ROUND(I418*H418,2)</f>
        <v>0</v>
      </c>
      <c r="BL418" s="3" t="s">
        <v>234</v>
      </c>
      <c r="BM418" s="224" t="s">
        <v>592</v>
      </c>
    </row>
    <row r="419" customFormat="false" ht="12.8" hidden="false" customHeight="false" outlineLevel="0" collapsed="false">
      <c r="A419" s="25"/>
      <c r="B419" s="26"/>
      <c r="C419" s="27"/>
      <c r="D419" s="229" t="s">
        <v>200</v>
      </c>
      <c r="E419" s="27"/>
      <c r="F419" s="261" t="s">
        <v>593</v>
      </c>
      <c r="G419" s="27"/>
      <c r="H419" s="27"/>
      <c r="I419" s="130"/>
      <c r="J419" s="27"/>
      <c r="K419" s="27"/>
      <c r="L419" s="31"/>
      <c r="M419" s="262"/>
      <c r="N419" s="67"/>
      <c r="O419" s="67"/>
      <c r="P419" s="67"/>
      <c r="Q419" s="67"/>
      <c r="R419" s="67"/>
      <c r="S419" s="67"/>
      <c r="T419" s="68"/>
      <c r="AT419" s="3" t="s">
        <v>200</v>
      </c>
      <c r="AU419" s="3" t="s">
        <v>87</v>
      </c>
    </row>
    <row r="420" s="226" customFormat="true" ht="12.8" hidden="false" customHeight="false" outlineLevel="0" collapsed="false">
      <c r="B420" s="227"/>
      <c r="C420" s="228"/>
      <c r="D420" s="229" t="s">
        <v>147</v>
      </c>
      <c r="E420" s="230"/>
      <c r="F420" s="231" t="s">
        <v>431</v>
      </c>
      <c r="G420" s="228"/>
      <c r="H420" s="232" t="n">
        <v>3</v>
      </c>
      <c r="I420" s="233"/>
      <c r="J420" s="228"/>
      <c r="K420" s="228"/>
      <c r="L420" s="234"/>
      <c r="M420" s="235"/>
      <c r="N420" s="236"/>
      <c r="O420" s="236"/>
      <c r="P420" s="236"/>
      <c r="Q420" s="236"/>
      <c r="R420" s="236"/>
      <c r="S420" s="236"/>
      <c r="T420" s="237"/>
      <c r="AT420" s="238" t="s">
        <v>147</v>
      </c>
      <c r="AU420" s="238" t="s">
        <v>87</v>
      </c>
      <c r="AV420" s="226" t="s">
        <v>87</v>
      </c>
      <c r="AW420" s="226" t="s">
        <v>40</v>
      </c>
      <c r="AX420" s="226" t="s">
        <v>78</v>
      </c>
      <c r="AY420" s="238" t="s">
        <v>138</v>
      </c>
    </row>
    <row r="421" s="239" customFormat="true" ht="12.8" hidden="false" customHeight="false" outlineLevel="0" collapsed="false">
      <c r="B421" s="240"/>
      <c r="C421" s="241"/>
      <c r="D421" s="229" t="s">
        <v>147</v>
      </c>
      <c r="E421" s="242"/>
      <c r="F421" s="243" t="s">
        <v>149</v>
      </c>
      <c r="G421" s="241"/>
      <c r="H421" s="244" t="n">
        <v>3</v>
      </c>
      <c r="I421" s="245"/>
      <c r="J421" s="241"/>
      <c r="K421" s="241"/>
      <c r="L421" s="246"/>
      <c r="M421" s="247"/>
      <c r="N421" s="248"/>
      <c r="O421" s="248"/>
      <c r="P421" s="248"/>
      <c r="Q421" s="248"/>
      <c r="R421" s="248"/>
      <c r="S421" s="248"/>
      <c r="T421" s="249"/>
      <c r="AT421" s="250" t="s">
        <v>147</v>
      </c>
      <c r="AU421" s="250" t="s">
        <v>87</v>
      </c>
      <c r="AV421" s="239" t="s">
        <v>145</v>
      </c>
      <c r="AW421" s="239" t="s">
        <v>40</v>
      </c>
      <c r="AX421" s="239" t="s">
        <v>85</v>
      </c>
      <c r="AY421" s="250" t="s">
        <v>138</v>
      </c>
    </row>
    <row r="422" s="25" customFormat="true" ht="24" hidden="false" customHeight="true" outlineLevel="0" collapsed="false">
      <c r="B422" s="26"/>
      <c r="C422" s="213" t="s">
        <v>594</v>
      </c>
      <c r="D422" s="213" t="s">
        <v>140</v>
      </c>
      <c r="E422" s="214" t="s">
        <v>595</v>
      </c>
      <c r="F422" s="215" t="s">
        <v>596</v>
      </c>
      <c r="G422" s="216" t="s">
        <v>307</v>
      </c>
      <c r="H422" s="217" t="n">
        <v>2</v>
      </c>
      <c r="I422" s="218"/>
      <c r="J422" s="219" t="n">
        <f aca="false">ROUND(I422*H422,2)</f>
        <v>0</v>
      </c>
      <c r="K422" s="215" t="s">
        <v>144</v>
      </c>
      <c r="L422" s="31"/>
      <c r="M422" s="220"/>
      <c r="N422" s="221" t="s">
        <v>49</v>
      </c>
      <c r="O422" s="67"/>
      <c r="P422" s="222" t="n">
        <f aca="false">O422*H422</f>
        <v>0</v>
      </c>
      <c r="Q422" s="222" t="n">
        <v>0.0018</v>
      </c>
      <c r="R422" s="222" t="n">
        <f aca="false">Q422*H422</f>
        <v>0.0036</v>
      </c>
      <c r="S422" s="222" t="n">
        <v>0</v>
      </c>
      <c r="T422" s="223" t="n">
        <f aca="false">S422*H422</f>
        <v>0</v>
      </c>
      <c r="AR422" s="224" t="s">
        <v>234</v>
      </c>
      <c r="AT422" s="224" t="s">
        <v>140</v>
      </c>
      <c r="AU422" s="224" t="s">
        <v>87</v>
      </c>
      <c r="AY422" s="3" t="s">
        <v>138</v>
      </c>
      <c r="BE422" s="225" t="n">
        <f aca="false">IF(N422="základní",J422,0)</f>
        <v>0</v>
      </c>
      <c r="BF422" s="225" t="n">
        <f aca="false">IF(N422="snížená",J422,0)</f>
        <v>0</v>
      </c>
      <c r="BG422" s="225" t="n">
        <f aca="false">IF(N422="zákl. přenesená",J422,0)</f>
        <v>0</v>
      </c>
      <c r="BH422" s="225" t="n">
        <f aca="false">IF(N422="sníž. přenesená",J422,0)</f>
        <v>0</v>
      </c>
      <c r="BI422" s="225" t="n">
        <f aca="false">IF(N422="nulová",J422,0)</f>
        <v>0</v>
      </c>
      <c r="BJ422" s="3" t="s">
        <v>85</v>
      </c>
      <c r="BK422" s="225" t="n">
        <f aca="false">ROUND(I422*H422,2)</f>
        <v>0</v>
      </c>
      <c r="BL422" s="3" t="s">
        <v>234</v>
      </c>
      <c r="BM422" s="224" t="s">
        <v>597</v>
      </c>
    </row>
    <row r="423" s="226" customFormat="true" ht="12.8" hidden="false" customHeight="false" outlineLevel="0" collapsed="false">
      <c r="B423" s="227"/>
      <c r="C423" s="228"/>
      <c r="D423" s="229" t="s">
        <v>147</v>
      </c>
      <c r="E423" s="230"/>
      <c r="F423" s="231" t="s">
        <v>422</v>
      </c>
      <c r="G423" s="228"/>
      <c r="H423" s="232" t="n">
        <v>1</v>
      </c>
      <c r="I423" s="233"/>
      <c r="J423" s="228"/>
      <c r="K423" s="228"/>
      <c r="L423" s="234"/>
      <c r="M423" s="235"/>
      <c r="N423" s="236"/>
      <c r="O423" s="236"/>
      <c r="P423" s="236"/>
      <c r="Q423" s="236"/>
      <c r="R423" s="236"/>
      <c r="S423" s="236"/>
      <c r="T423" s="237"/>
      <c r="AT423" s="238" t="s">
        <v>147</v>
      </c>
      <c r="AU423" s="238" t="s">
        <v>87</v>
      </c>
      <c r="AV423" s="226" t="s">
        <v>87</v>
      </c>
      <c r="AW423" s="226" t="s">
        <v>40</v>
      </c>
      <c r="AX423" s="226" t="s">
        <v>78</v>
      </c>
      <c r="AY423" s="238" t="s">
        <v>138</v>
      </c>
    </row>
    <row r="424" s="226" customFormat="true" ht="12.8" hidden="false" customHeight="false" outlineLevel="0" collapsed="false">
      <c r="B424" s="227"/>
      <c r="C424" s="228"/>
      <c r="D424" s="229" t="s">
        <v>147</v>
      </c>
      <c r="E424" s="230"/>
      <c r="F424" s="231" t="s">
        <v>423</v>
      </c>
      <c r="G424" s="228"/>
      <c r="H424" s="232" t="n">
        <v>1</v>
      </c>
      <c r="I424" s="233"/>
      <c r="J424" s="228"/>
      <c r="K424" s="228"/>
      <c r="L424" s="234"/>
      <c r="M424" s="235"/>
      <c r="N424" s="236"/>
      <c r="O424" s="236"/>
      <c r="P424" s="236"/>
      <c r="Q424" s="236"/>
      <c r="R424" s="236"/>
      <c r="S424" s="236"/>
      <c r="T424" s="237"/>
      <c r="AT424" s="238" t="s">
        <v>147</v>
      </c>
      <c r="AU424" s="238" t="s">
        <v>87</v>
      </c>
      <c r="AV424" s="226" t="s">
        <v>87</v>
      </c>
      <c r="AW424" s="226" t="s">
        <v>40</v>
      </c>
      <c r="AX424" s="226" t="s">
        <v>78</v>
      </c>
      <c r="AY424" s="238" t="s">
        <v>138</v>
      </c>
    </row>
    <row r="425" s="239" customFormat="true" ht="12.8" hidden="false" customHeight="false" outlineLevel="0" collapsed="false">
      <c r="B425" s="240"/>
      <c r="C425" s="241"/>
      <c r="D425" s="229" t="s">
        <v>147</v>
      </c>
      <c r="E425" s="242"/>
      <c r="F425" s="243" t="s">
        <v>149</v>
      </c>
      <c r="G425" s="241"/>
      <c r="H425" s="244" t="n">
        <v>2</v>
      </c>
      <c r="I425" s="245"/>
      <c r="J425" s="241"/>
      <c r="K425" s="241"/>
      <c r="L425" s="246"/>
      <c r="M425" s="247"/>
      <c r="N425" s="248"/>
      <c r="O425" s="248"/>
      <c r="P425" s="248"/>
      <c r="Q425" s="248"/>
      <c r="R425" s="248"/>
      <c r="S425" s="248"/>
      <c r="T425" s="249"/>
      <c r="AT425" s="250" t="s">
        <v>147</v>
      </c>
      <c r="AU425" s="250" t="s">
        <v>87</v>
      </c>
      <c r="AV425" s="239" t="s">
        <v>145</v>
      </c>
      <c r="AW425" s="239" t="s">
        <v>40</v>
      </c>
      <c r="AX425" s="239" t="s">
        <v>85</v>
      </c>
      <c r="AY425" s="250" t="s">
        <v>138</v>
      </c>
    </row>
    <row r="426" s="25" customFormat="true" ht="16.5" hidden="false" customHeight="true" outlineLevel="0" collapsed="false">
      <c r="B426" s="26"/>
      <c r="C426" s="213" t="s">
        <v>598</v>
      </c>
      <c r="D426" s="213" t="s">
        <v>140</v>
      </c>
      <c r="E426" s="214" t="s">
        <v>599</v>
      </c>
      <c r="F426" s="215" t="s">
        <v>600</v>
      </c>
      <c r="G426" s="216" t="s">
        <v>307</v>
      </c>
      <c r="H426" s="217" t="n">
        <v>3</v>
      </c>
      <c r="I426" s="218"/>
      <c r="J426" s="219" t="n">
        <f aca="false">ROUND(I426*H426,2)</f>
        <v>0</v>
      </c>
      <c r="K426" s="215" t="s">
        <v>144</v>
      </c>
      <c r="L426" s="31"/>
      <c r="M426" s="220"/>
      <c r="N426" s="221" t="s">
        <v>49</v>
      </c>
      <c r="O426" s="67"/>
      <c r="P426" s="222" t="n">
        <f aca="false">O426*H426</f>
        <v>0</v>
      </c>
      <c r="Q426" s="222" t="n">
        <v>0.0018</v>
      </c>
      <c r="R426" s="222" t="n">
        <f aca="false">Q426*H426</f>
        <v>0.0054</v>
      </c>
      <c r="S426" s="222" t="n">
        <v>0</v>
      </c>
      <c r="T426" s="223" t="n">
        <f aca="false">S426*H426</f>
        <v>0</v>
      </c>
      <c r="AR426" s="224" t="s">
        <v>234</v>
      </c>
      <c r="AT426" s="224" t="s">
        <v>140</v>
      </c>
      <c r="AU426" s="224" t="s">
        <v>87</v>
      </c>
      <c r="AY426" s="3" t="s">
        <v>138</v>
      </c>
      <c r="BE426" s="225" t="n">
        <f aca="false">IF(N426="základní",J426,0)</f>
        <v>0</v>
      </c>
      <c r="BF426" s="225" t="n">
        <f aca="false">IF(N426="snížená",J426,0)</f>
        <v>0</v>
      </c>
      <c r="BG426" s="225" t="n">
        <f aca="false">IF(N426="zákl. přenesená",J426,0)</f>
        <v>0</v>
      </c>
      <c r="BH426" s="225" t="n">
        <f aca="false">IF(N426="sníž. přenesená",J426,0)</f>
        <v>0</v>
      </c>
      <c r="BI426" s="225" t="n">
        <f aca="false">IF(N426="nulová",J426,0)</f>
        <v>0</v>
      </c>
      <c r="BJ426" s="3" t="s">
        <v>85</v>
      </c>
      <c r="BK426" s="225" t="n">
        <f aca="false">ROUND(I426*H426,2)</f>
        <v>0</v>
      </c>
      <c r="BL426" s="3" t="s">
        <v>234</v>
      </c>
      <c r="BM426" s="224" t="s">
        <v>601</v>
      </c>
    </row>
    <row r="427" s="226" customFormat="true" ht="12.8" hidden="false" customHeight="false" outlineLevel="0" collapsed="false">
      <c r="B427" s="227"/>
      <c r="C427" s="228"/>
      <c r="D427" s="229" t="s">
        <v>147</v>
      </c>
      <c r="E427" s="230"/>
      <c r="F427" s="231" t="s">
        <v>420</v>
      </c>
      <c r="G427" s="228"/>
      <c r="H427" s="232" t="n">
        <v>3</v>
      </c>
      <c r="I427" s="233"/>
      <c r="J427" s="228"/>
      <c r="K427" s="228"/>
      <c r="L427" s="234"/>
      <c r="M427" s="235"/>
      <c r="N427" s="236"/>
      <c r="O427" s="236"/>
      <c r="P427" s="236"/>
      <c r="Q427" s="236"/>
      <c r="R427" s="236"/>
      <c r="S427" s="236"/>
      <c r="T427" s="237"/>
      <c r="AT427" s="238" t="s">
        <v>147</v>
      </c>
      <c r="AU427" s="238" t="s">
        <v>87</v>
      </c>
      <c r="AV427" s="226" t="s">
        <v>87</v>
      </c>
      <c r="AW427" s="226" t="s">
        <v>40</v>
      </c>
      <c r="AX427" s="226" t="s">
        <v>78</v>
      </c>
      <c r="AY427" s="238" t="s">
        <v>138</v>
      </c>
    </row>
    <row r="428" s="239" customFormat="true" ht="12.8" hidden="false" customHeight="false" outlineLevel="0" collapsed="false">
      <c r="B428" s="240"/>
      <c r="C428" s="241"/>
      <c r="D428" s="229" t="s">
        <v>147</v>
      </c>
      <c r="E428" s="242"/>
      <c r="F428" s="243" t="s">
        <v>149</v>
      </c>
      <c r="G428" s="241"/>
      <c r="H428" s="244" t="n">
        <v>3</v>
      </c>
      <c r="I428" s="245"/>
      <c r="J428" s="241"/>
      <c r="K428" s="241"/>
      <c r="L428" s="246"/>
      <c r="M428" s="247"/>
      <c r="N428" s="248"/>
      <c r="O428" s="248"/>
      <c r="P428" s="248"/>
      <c r="Q428" s="248"/>
      <c r="R428" s="248"/>
      <c r="S428" s="248"/>
      <c r="T428" s="249"/>
      <c r="AT428" s="250" t="s">
        <v>147</v>
      </c>
      <c r="AU428" s="250" t="s">
        <v>87</v>
      </c>
      <c r="AV428" s="239" t="s">
        <v>145</v>
      </c>
      <c r="AW428" s="239" t="s">
        <v>40</v>
      </c>
      <c r="AX428" s="239" t="s">
        <v>85</v>
      </c>
      <c r="AY428" s="250" t="s">
        <v>138</v>
      </c>
    </row>
    <row r="429" s="25" customFormat="true" ht="24" hidden="false" customHeight="true" outlineLevel="0" collapsed="false">
      <c r="B429" s="26"/>
      <c r="C429" s="213" t="s">
        <v>602</v>
      </c>
      <c r="D429" s="213" t="s">
        <v>140</v>
      </c>
      <c r="E429" s="214" t="s">
        <v>603</v>
      </c>
      <c r="F429" s="215" t="s">
        <v>604</v>
      </c>
      <c r="G429" s="216" t="s">
        <v>307</v>
      </c>
      <c r="H429" s="217" t="n">
        <v>2</v>
      </c>
      <c r="I429" s="218"/>
      <c r="J429" s="219" t="n">
        <f aca="false">ROUND(I429*H429,2)</f>
        <v>0</v>
      </c>
      <c r="K429" s="215" t="s">
        <v>144</v>
      </c>
      <c r="L429" s="31"/>
      <c r="M429" s="220"/>
      <c r="N429" s="221" t="s">
        <v>49</v>
      </c>
      <c r="O429" s="67"/>
      <c r="P429" s="222" t="n">
        <f aca="false">O429*H429</f>
        <v>0</v>
      </c>
      <c r="Q429" s="222" t="n">
        <v>0.00016</v>
      </c>
      <c r="R429" s="222" t="n">
        <f aca="false">Q429*H429</f>
        <v>0.00032</v>
      </c>
      <c r="S429" s="222" t="n">
        <v>0</v>
      </c>
      <c r="T429" s="223" t="n">
        <f aca="false">S429*H429</f>
        <v>0</v>
      </c>
      <c r="AR429" s="224" t="s">
        <v>234</v>
      </c>
      <c r="AT429" s="224" t="s">
        <v>140</v>
      </c>
      <c r="AU429" s="224" t="s">
        <v>87</v>
      </c>
      <c r="AY429" s="3" t="s">
        <v>138</v>
      </c>
      <c r="BE429" s="225" t="n">
        <f aca="false">IF(N429="základní",J429,0)</f>
        <v>0</v>
      </c>
      <c r="BF429" s="225" t="n">
        <f aca="false">IF(N429="snížená",J429,0)</f>
        <v>0</v>
      </c>
      <c r="BG429" s="225" t="n">
        <f aca="false">IF(N429="zákl. přenesená",J429,0)</f>
        <v>0</v>
      </c>
      <c r="BH429" s="225" t="n">
        <f aca="false">IF(N429="sníž. přenesená",J429,0)</f>
        <v>0</v>
      </c>
      <c r="BI429" s="225" t="n">
        <f aca="false">IF(N429="nulová",J429,0)</f>
        <v>0</v>
      </c>
      <c r="BJ429" s="3" t="s">
        <v>85</v>
      </c>
      <c r="BK429" s="225" t="n">
        <f aca="false">ROUND(I429*H429,2)</f>
        <v>0</v>
      </c>
      <c r="BL429" s="3" t="s">
        <v>234</v>
      </c>
      <c r="BM429" s="224" t="s">
        <v>605</v>
      </c>
    </row>
    <row r="430" customFormat="false" ht="12.8" hidden="false" customHeight="false" outlineLevel="0" collapsed="false">
      <c r="A430" s="25"/>
      <c r="B430" s="26"/>
      <c r="C430" s="27"/>
      <c r="D430" s="229" t="s">
        <v>200</v>
      </c>
      <c r="E430" s="27"/>
      <c r="F430" s="261" t="s">
        <v>606</v>
      </c>
      <c r="G430" s="27"/>
      <c r="H430" s="27"/>
      <c r="I430" s="130"/>
      <c r="J430" s="27"/>
      <c r="K430" s="27"/>
      <c r="L430" s="31"/>
      <c r="M430" s="262"/>
      <c r="N430" s="67"/>
      <c r="O430" s="67"/>
      <c r="P430" s="67"/>
      <c r="Q430" s="67"/>
      <c r="R430" s="67"/>
      <c r="S430" s="67"/>
      <c r="T430" s="68"/>
      <c r="AT430" s="3" t="s">
        <v>200</v>
      </c>
      <c r="AU430" s="3" t="s">
        <v>87</v>
      </c>
    </row>
    <row r="431" s="226" customFormat="true" ht="12.8" hidden="false" customHeight="false" outlineLevel="0" collapsed="false">
      <c r="B431" s="227"/>
      <c r="C431" s="228"/>
      <c r="D431" s="229" t="s">
        <v>147</v>
      </c>
      <c r="E431" s="230"/>
      <c r="F431" s="231" t="s">
        <v>421</v>
      </c>
      <c r="G431" s="228"/>
      <c r="H431" s="232" t="n">
        <v>2</v>
      </c>
      <c r="I431" s="233"/>
      <c r="J431" s="228"/>
      <c r="K431" s="228"/>
      <c r="L431" s="234"/>
      <c r="M431" s="235"/>
      <c r="N431" s="236"/>
      <c r="O431" s="236"/>
      <c r="P431" s="236"/>
      <c r="Q431" s="236"/>
      <c r="R431" s="236"/>
      <c r="S431" s="236"/>
      <c r="T431" s="237"/>
      <c r="AT431" s="238" t="s">
        <v>147</v>
      </c>
      <c r="AU431" s="238" t="s">
        <v>87</v>
      </c>
      <c r="AV431" s="226" t="s">
        <v>87</v>
      </c>
      <c r="AW431" s="226" t="s">
        <v>40</v>
      </c>
      <c r="AX431" s="226" t="s">
        <v>78</v>
      </c>
      <c r="AY431" s="238" t="s">
        <v>138</v>
      </c>
    </row>
    <row r="432" s="239" customFormat="true" ht="12.8" hidden="false" customHeight="false" outlineLevel="0" collapsed="false">
      <c r="B432" s="240"/>
      <c r="C432" s="241"/>
      <c r="D432" s="229" t="s">
        <v>147</v>
      </c>
      <c r="E432" s="242"/>
      <c r="F432" s="243" t="s">
        <v>149</v>
      </c>
      <c r="G432" s="241"/>
      <c r="H432" s="244" t="n">
        <v>2</v>
      </c>
      <c r="I432" s="245"/>
      <c r="J432" s="241"/>
      <c r="K432" s="241"/>
      <c r="L432" s="246"/>
      <c r="M432" s="247"/>
      <c r="N432" s="248"/>
      <c r="O432" s="248"/>
      <c r="P432" s="248"/>
      <c r="Q432" s="248"/>
      <c r="R432" s="248"/>
      <c r="S432" s="248"/>
      <c r="T432" s="249"/>
      <c r="AT432" s="250" t="s">
        <v>147</v>
      </c>
      <c r="AU432" s="250" t="s">
        <v>87</v>
      </c>
      <c r="AV432" s="239" t="s">
        <v>145</v>
      </c>
      <c r="AW432" s="239" t="s">
        <v>40</v>
      </c>
      <c r="AX432" s="239" t="s">
        <v>85</v>
      </c>
      <c r="AY432" s="250" t="s">
        <v>138</v>
      </c>
    </row>
    <row r="433" s="25" customFormat="true" ht="24" hidden="false" customHeight="true" outlineLevel="0" collapsed="false">
      <c r="B433" s="26"/>
      <c r="C433" s="251" t="s">
        <v>607</v>
      </c>
      <c r="D433" s="251" t="s">
        <v>159</v>
      </c>
      <c r="E433" s="252" t="s">
        <v>608</v>
      </c>
      <c r="F433" s="253" t="s">
        <v>609</v>
      </c>
      <c r="G433" s="254" t="s">
        <v>307</v>
      </c>
      <c r="H433" s="255" t="n">
        <v>2</v>
      </c>
      <c r="I433" s="256"/>
      <c r="J433" s="257" t="n">
        <f aca="false">ROUND(I433*H433,2)</f>
        <v>0</v>
      </c>
      <c r="K433" s="253"/>
      <c r="L433" s="258"/>
      <c r="M433" s="259"/>
      <c r="N433" s="260" t="s">
        <v>49</v>
      </c>
      <c r="O433" s="67"/>
      <c r="P433" s="222" t="n">
        <f aca="false">O433*H433</f>
        <v>0</v>
      </c>
      <c r="Q433" s="222" t="n">
        <v>0.0028</v>
      </c>
      <c r="R433" s="222" t="n">
        <f aca="false">Q433*H433</f>
        <v>0.0056</v>
      </c>
      <c r="S433" s="222" t="n">
        <v>0</v>
      </c>
      <c r="T433" s="223" t="n">
        <f aca="false">S433*H433</f>
        <v>0</v>
      </c>
      <c r="AR433" s="224" t="s">
        <v>301</v>
      </c>
      <c r="AT433" s="224" t="s">
        <v>159</v>
      </c>
      <c r="AU433" s="224" t="s">
        <v>87</v>
      </c>
      <c r="AY433" s="3" t="s">
        <v>138</v>
      </c>
      <c r="BE433" s="225" t="n">
        <f aca="false">IF(N433="základní",J433,0)</f>
        <v>0</v>
      </c>
      <c r="BF433" s="225" t="n">
        <f aca="false">IF(N433="snížená",J433,0)</f>
        <v>0</v>
      </c>
      <c r="BG433" s="225" t="n">
        <f aca="false">IF(N433="zákl. přenesená",J433,0)</f>
        <v>0</v>
      </c>
      <c r="BH433" s="225" t="n">
        <f aca="false">IF(N433="sníž. přenesená",J433,0)</f>
        <v>0</v>
      </c>
      <c r="BI433" s="225" t="n">
        <f aca="false">IF(N433="nulová",J433,0)</f>
        <v>0</v>
      </c>
      <c r="BJ433" s="3" t="s">
        <v>85</v>
      </c>
      <c r="BK433" s="225" t="n">
        <f aca="false">ROUND(I433*H433,2)</f>
        <v>0</v>
      </c>
      <c r="BL433" s="3" t="s">
        <v>234</v>
      </c>
      <c r="BM433" s="224" t="s">
        <v>610</v>
      </c>
    </row>
    <row r="434" s="226" customFormat="true" ht="12.8" hidden="false" customHeight="false" outlineLevel="0" collapsed="false">
      <c r="B434" s="227"/>
      <c r="C434" s="228"/>
      <c r="D434" s="229" t="s">
        <v>147</v>
      </c>
      <c r="E434" s="230"/>
      <c r="F434" s="231" t="s">
        <v>421</v>
      </c>
      <c r="G434" s="228"/>
      <c r="H434" s="232" t="n">
        <v>2</v>
      </c>
      <c r="I434" s="233"/>
      <c r="J434" s="228"/>
      <c r="K434" s="228"/>
      <c r="L434" s="234"/>
      <c r="M434" s="235"/>
      <c r="N434" s="236"/>
      <c r="O434" s="236"/>
      <c r="P434" s="236"/>
      <c r="Q434" s="236"/>
      <c r="R434" s="236"/>
      <c r="S434" s="236"/>
      <c r="T434" s="237"/>
      <c r="AT434" s="238" t="s">
        <v>147</v>
      </c>
      <c r="AU434" s="238" t="s">
        <v>87</v>
      </c>
      <c r="AV434" s="226" t="s">
        <v>87</v>
      </c>
      <c r="AW434" s="226" t="s">
        <v>40</v>
      </c>
      <c r="AX434" s="226" t="s">
        <v>78</v>
      </c>
      <c r="AY434" s="238" t="s">
        <v>138</v>
      </c>
    </row>
    <row r="435" s="239" customFormat="true" ht="12.8" hidden="false" customHeight="false" outlineLevel="0" collapsed="false">
      <c r="B435" s="240"/>
      <c r="C435" s="241"/>
      <c r="D435" s="229" t="s">
        <v>147</v>
      </c>
      <c r="E435" s="242"/>
      <c r="F435" s="243" t="s">
        <v>149</v>
      </c>
      <c r="G435" s="241"/>
      <c r="H435" s="244" t="n">
        <v>2</v>
      </c>
      <c r="I435" s="245"/>
      <c r="J435" s="241"/>
      <c r="K435" s="241"/>
      <c r="L435" s="246"/>
      <c r="M435" s="247"/>
      <c r="N435" s="248"/>
      <c r="O435" s="248"/>
      <c r="P435" s="248"/>
      <c r="Q435" s="248"/>
      <c r="R435" s="248"/>
      <c r="S435" s="248"/>
      <c r="T435" s="249"/>
      <c r="AT435" s="250" t="s">
        <v>147</v>
      </c>
      <c r="AU435" s="250" t="s">
        <v>87</v>
      </c>
      <c r="AV435" s="239" t="s">
        <v>145</v>
      </c>
      <c r="AW435" s="239" t="s">
        <v>40</v>
      </c>
      <c r="AX435" s="239" t="s">
        <v>85</v>
      </c>
      <c r="AY435" s="250" t="s">
        <v>138</v>
      </c>
    </row>
    <row r="436" s="25" customFormat="true" ht="24" hidden="false" customHeight="true" outlineLevel="0" collapsed="false">
      <c r="B436" s="26"/>
      <c r="C436" s="213" t="s">
        <v>611</v>
      </c>
      <c r="D436" s="213" t="s">
        <v>140</v>
      </c>
      <c r="E436" s="214" t="s">
        <v>612</v>
      </c>
      <c r="F436" s="215" t="s">
        <v>613</v>
      </c>
      <c r="G436" s="216" t="s">
        <v>307</v>
      </c>
      <c r="H436" s="217" t="n">
        <v>3</v>
      </c>
      <c r="I436" s="218"/>
      <c r="J436" s="219" t="n">
        <f aca="false">ROUND(I436*H436,2)</f>
        <v>0</v>
      </c>
      <c r="K436" s="215" t="s">
        <v>144</v>
      </c>
      <c r="L436" s="31"/>
      <c r="M436" s="220"/>
      <c r="N436" s="221" t="s">
        <v>49</v>
      </c>
      <c r="O436" s="67"/>
      <c r="P436" s="222" t="n">
        <f aca="false">O436*H436</f>
        <v>0</v>
      </c>
      <c r="Q436" s="222" t="n">
        <v>0.00023</v>
      </c>
      <c r="R436" s="222" t="n">
        <f aca="false">Q436*H436</f>
        <v>0.00069</v>
      </c>
      <c r="S436" s="222" t="n">
        <v>0</v>
      </c>
      <c r="T436" s="223" t="n">
        <f aca="false">S436*H436</f>
        <v>0</v>
      </c>
      <c r="AR436" s="224" t="s">
        <v>234</v>
      </c>
      <c r="AT436" s="224" t="s">
        <v>140</v>
      </c>
      <c r="AU436" s="224" t="s">
        <v>87</v>
      </c>
      <c r="AY436" s="3" t="s">
        <v>138</v>
      </c>
      <c r="BE436" s="225" t="n">
        <f aca="false">IF(N436="základní",J436,0)</f>
        <v>0</v>
      </c>
      <c r="BF436" s="225" t="n">
        <f aca="false">IF(N436="snížená",J436,0)</f>
        <v>0</v>
      </c>
      <c r="BG436" s="225" t="n">
        <f aca="false">IF(N436="zákl. přenesená",J436,0)</f>
        <v>0</v>
      </c>
      <c r="BH436" s="225" t="n">
        <f aca="false">IF(N436="sníž. přenesená",J436,0)</f>
        <v>0</v>
      </c>
      <c r="BI436" s="225" t="n">
        <f aca="false">IF(N436="nulová",J436,0)</f>
        <v>0</v>
      </c>
      <c r="BJ436" s="3" t="s">
        <v>85</v>
      </c>
      <c r="BK436" s="225" t="n">
        <f aca="false">ROUND(I436*H436,2)</f>
        <v>0</v>
      </c>
      <c r="BL436" s="3" t="s">
        <v>234</v>
      </c>
      <c r="BM436" s="224" t="s">
        <v>614</v>
      </c>
    </row>
    <row r="437" customFormat="false" ht="12.8" hidden="false" customHeight="false" outlineLevel="0" collapsed="false">
      <c r="A437" s="25"/>
      <c r="B437" s="26"/>
      <c r="C437" s="27"/>
      <c r="D437" s="229" t="s">
        <v>355</v>
      </c>
      <c r="E437" s="27"/>
      <c r="F437" s="261" t="s">
        <v>615</v>
      </c>
      <c r="G437" s="27"/>
      <c r="H437" s="27"/>
      <c r="I437" s="130"/>
      <c r="J437" s="27"/>
      <c r="K437" s="27"/>
      <c r="L437" s="31"/>
      <c r="M437" s="262"/>
      <c r="N437" s="67"/>
      <c r="O437" s="67"/>
      <c r="P437" s="67"/>
      <c r="Q437" s="67"/>
      <c r="R437" s="67"/>
      <c r="S437" s="67"/>
      <c r="T437" s="68"/>
      <c r="AT437" s="3" t="s">
        <v>355</v>
      </c>
      <c r="AU437" s="3" t="s">
        <v>87</v>
      </c>
    </row>
    <row r="438" s="226" customFormat="true" ht="12.8" hidden="false" customHeight="false" outlineLevel="0" collapsed="false">
      <c r="B438" s="227"/>
      <c r="C438" s="228"/>
      <c r="D438" s="229" t="s">
        <v>147</v>
      </c>
      <c r="E438" s="230"/>
      <c r="F438" s="231" t="s">
        <v>420</v>
      </c>
      <c r="G438" s="228"/>
      <c r="H438" s="232" t="n">
        <v>3</v>
      </c>
      <c r="I438" s="233"/>
      <c r="J438" s="228"/>
      <c r="K438" s="228"/>
      <c r="L438" s="234"/>
      <c r="M438" s="235"/>
      <c r="N438" s="236"/>
      <c r="O438" s="236"/>
      <c r="P438" s="236"/>
      <c r="Q438" s="236"/>
      <c r="R438" s="236"/>
      <c r="S438" s="236"/>
      <c r="T438" s="237"/>
      <c r="AT438" s="238" t="s">
        <v>147</v>
      </c>
      <c r="AU438" s="238" t="s">
        <v>87</v>
      </c>
      <c r="AV438" s="226" t="s">
        <v>87</v>
      </c>
      <c r="AW438" s="226" t="s">
        <v>40</v>
      </c>
      <c r="AX438" s="226" t="s">
        <v>78</v>
      </c>
      <c r="AY438" s="238" t="s">
        <v>138</v>
      </c>
    </row>
    <row r="439" s="239" customFormat="true" ht="12.8" hidden="false" customHeight="false" outlineLevel="0" collapsed="false">
      <c r="B439" s="240"/>
      <c r="C439" s="241"/>
      <c r="D439" s="229" t="s">
        <v>147</v>
      </c>
      <c r="E439" s="242"/>
      <c r="F439" s="243" t="s">
        <v>149</v>
      </c>
      <c r="G439" s="241"/>
      <c r="H439" s="244" t="n">
        <v>3</v>
      </c>
      <c r="I439" s="245"/>
      <c r="J439" s="241"/>
      <c r="K439" s="241"/>
      <c r="L439" s="246"/>
      <c r="M439" s="247"/>
      <c r="N439" s="248"/>
      <c r="O439" s="248"/>
      <c r="P439" s="248"/>
      <c r="Q439" s="248"/>
      <c r="R439" s="248"/>
      <c r="S439" s="248"/>
      <c r="T439" s="249"/>
      <c r="AT439" s="250" t="s">
        <v>147</v>
      </c>
      <c r="AU439" s="250" t="s">
        <v>87</v>
      </c>
      <c r="AV439" s="239" t="s">
        <v>145</v>
      </c>
      <c r="AW439" s="239" t="s">
        <v>40</v>
      </c>
      <c r="AX439" s="239" t="s">
        <v>85</v>
      </c>
      <c r="AY439" s="250" t="s">
        <v>138</v>
      </c>
    </row>
    <row r="440" s="25" customFormat="true" ht="24" hidden="false" customHeight="true" outlineLevel="0" collapsed="false">
      <c r="B440" s="26"/>
      <c r="C440" s="213" t="s">
        <v>616</v>
      </c>
      <c r="D440" s="213" t="s">
        <v>140</v>
      </c>
      <c r="E440" s="214" t="s">
        <v>617</v>
      </c>
      <c r="F440" s="215" t="s">
        <v>618</v>
      </c>
      <c r="G440" s="216" t="s">
        <v>307</v>
      </c>
      <c r="H440" s="217" t="n">
        <v>1</v>
      </c>
      <c r="I440" s="218"/>
      <c r="J440" s="219" t="n">
        <f aca="false">ROUND(I440*H440,2)</f>
        <v>0</v>
      </c>
      <c r="K440" s="215" t="s">
        <v>144</v>
      </c>
      <c r="L440" s="31"/>
      <c r="M440" s="220"/>
      <c r="N440" s="221" t="s">
        <v>49</v>
      </c>
      <c r="O440" s="67"/>
      <c r="P440" s="222" t="n">
        <f aca="false">O440*H440</f>
        <v>0</v>
      </c>
      <c r="Q440" s="222" t="n">
        <v>0.00028</v>
      </c>
      <c r="R440" s="222" t="n">
        <f aca="false">Q440*H440</f>
        <v>0.00028</v>
      </c>
      <c r="S440" s="222" t="n">
        <v>0</v>
      </c>
      <c r="T440" s="223" t="n">
        <f aca="false">S440*H440</f>
        <v>0</v>
      </c>
      <c r="AR440" s="224" t="s">
        <v>234</v>
      </c>
      <c r="AT440" s="224" t="s">
        <v>140</v>
      </c>
      <c r="AU440" s="224" t="s">
        <v>87</v>
      </c>
      <c r="AY440" s="3" t="s">
        <v>138</v>
      </c>
      <c r="BE440" s="225" t="n">
        <f aca="false">IF(N440="základní",J440,0)</f>
        <v>0</v>
      </c>
      <c r="BF440" s="225" t="n">
        <f aca="false">IF(N440="snížená",J440,0)</f>
        <v>0</v>
      </c>
      <c r="BG440" s="225" t="n">
        <f aca="false">IF(N440="zákl. přenesená",J440,0)</f>
        <v>0</v>
      </c>
      <c r="BH440" s="225" t="n">
        <f aca="false">IF(N440="sníž. přenesená",J440,0)</f>
        <v>0</v>
      </c>
      <c r="BI440" s="225" t="n">
        <f aca="false">IF(N440="nulová",J440,0)</f>
        <v>0</v>
      </c>
      <c r="BJ440" s="3" t="s">
        <v>85</v>
      </c>
      <c r="BK440" s="225" t="n">
        <f aca="false">ROUND(I440*H440,2)</f>
        <v>0</v>
      </c>
      <c r="BL440" s="3" t="s">
        <v>234</v>
      </c>
      <c r="BM440" s="224" t="s">
        <v>619</v>
      </c>
    </row>
    <row r="441" customFormat="false" ht="12.8" hidden="false" customHeight="false" outlineLevel="0" collapsed="false">
      <c r="A441" s="25"/>
      <c r="B441" s="26"/>
      <c r="C441" s="27"/>
      <c r="D441" s="229" t="s">
        <v>355</v>
      </c>
      <c r="E441" s="27"/>
      <c r="F441" s="261" t="s">
        <v>615</v>
      </c>
      <c r="G441" s="27"/>
      <c r="H441" s="27"/>
      <c r="I441" s="130"/>
      <c r="J441" s="27"/>
      <c r="K441" s="27"/>
      <c r="L441" s="31"/>
      <c r="M441" s="262"/>
      <c r="N441" s="67"/>
      <c r="O441" s="67"/>
      <c r="P441" s="67"/>
      <c r="Q441" s="67"/>
      <c r="R441" s="67"/>
      <c r="S441" s="67"/>
      <c r="T441" s="68"/>
      <c r="AT441" s="3" t="s">
        <v>355</v>
      </c>
      <c r="AU441" s="3" t="s">
        <v>87</v>
      </c>
    </row>
    <row r="442" s="226" customFormat="true" ht="12.8" hidden="false" customHeight="false" outlineLevel="0" collapsed="false">
      <c r="B442" s="227"/>
      <c r="C442" s="228"/>
      <c r="D442" s="229" t="s">
        <v>147</v>
      </c>
      <c r="E442" s="230"/>
      <c r="F442" s="231" t="s">
        <v>422</v>
      </c>
      <c r="G442" s="228"/>
      <c r="H442" s="232" t="n">
        <v>1</v>
      </c>
      <c r="I442" s="233"/>
      <c r="J442" s="228"/>
      <c r="K442" s="228"/>
      <c r="L442" s="234"/>
      <c r="M442" s="235"/>
      <c r="N442" s="236"/>
      <c r="O442" s="236"/>
      <c r="P442" s="236"/>
      <c r="Q442" s="236"/>
      <c r="R442" s="236"/>
      <c r="S442" s="236"/>
      <c r="T442" s="237"/>
      <c r="AT442" s="238" t="s">
        <v>147</v>
      </c>
      <c r="AU442" s="238" t="s">
        <v>87</v>
      </c>
      <c r="AV442" s="226" t="s">
        <v>87</v>
      </c>
      <c r="AW442" s="226" t="s">
        <v>40</v>
      </c>
      <c r="AX442" s="226" t="s">
        <v>78</v>
      </c>
      <c r="AY442" s="238" t="s">
        <v>138</v>
      </c>
    </row>
    <row r="443" s="239" customFormat="true" ht="12.8" hidden="false" customHeight="false" outlineLevel="0" collapsed="false">
      <c r="B443" s="240"/>
      <c r="C443" s="241"/>
      <c r="D443" s="229" t="s">
        <v>147</v>
      </c>
      <c r="E443" s="242"/>
      <c r="F443" s="243" t="s">
        <v>149</v>
      </c>
      <c r="G443" s="241"/>
      <c r="H443" s="244" t="n">
        <v>1</v>
      </c>
      <c r="I443" s="245"/>
      <c r="J443" s="241"/>
      <c r="K443" s="241"/>
      <c r="L443" s="246"/>
      <c r="M443" s="247"/>
      <c r="N443" s="248"/>
      <c r="O443" s="248"/>
      <c r="P443" s="248"/>
      <c r="Q443" s="248"/>
      <c r="R443" s="248"/>
      <c r="S443" s="248"/>
      <c r="T443" s="249"/>
      <c r="AT443" s="250" t="s">
        <v>147</v>
      </c>
      <c r="AU443" s="250" t="s">
        <v>87</v>
      </c>
      <c r="AV443" s="239" t="s">
        <v>145</v>
      </c>
      <c r="AW443" s="239" t="s">
        <v>40</v>
      </c>
      <c r="AX443" s="239" t="s">
        <v>85</v>
      </c>
      <c r="AY443" s="250" t="s">
        <v>138</v>
      </c>
    </row>
    <row r="444" s="25" customFormat="true" ht="24" hidden="false" customHeight="true" outlineLevel="0" collapsed="false">
      <c r="B444" s="26"/>
      <c r="C444" s="213" t="s">
        <v>620</v>
      </c>
      <c r="D444" s="213" t="s">
        <v>140</v>
      </c>
      <c r="E444" s="214" t="s">
        <v>621</v>
      </c>
      <c r="F444" s="215" t="s">
        <v>622</v>
      </c>
      <c r="G444" s="216" t="s">
        <v>307</v>
      </c>
      <c r="H444" s="217" t="n">
        <v>1</v>
      </c>
      <c r="I444" s="218"/>
      <c r="J444" s="219" t="n">
        <f aca="false">ROUND(I444*H444,2)</f>
        <v>0</v>
      </c>
      <c r="K444" s="215" t="s">
        <v>144</v>
      </c>
      <c r="L444" s="31"/>
      <c r="M444" s="220"/>
      <c r="N444" s="221" t="s">
        <v>49</v>
      </c>
      <c r="O444" s="67"/>
      <c r="P444" s="222" t="n">
        <f aca="false">O444*H444</f>
        <v>0</v>
      </c>
      <c r="Q444" s="222" t="n">
        <v>0.00066</v>
      </c>
      <c r="R444" s="222" t="n">
        <f aca="false">Q444*H444</f>
        <v>0.00066</v>
      </c>
      <c r="S444" s="222" t="n">
        <v>0</v>
      </c>
      <c r="T444" s="223" t="n">
        <f aca="false">S444*H444</f>
        <v>0</v>
      </c>
      <c r="AR444" s="224" t="s">
        <v>234</v>
      </c>
      <c r="AT444" s="224" t="s">
        <v>140</v>
      </c>
      <c r="AU444" s="224" t="s">
        <v>87</v>
      </c>
      <c r="AY444" s="3" t="s">
        <v>138</v>
      </c>
      <c r="BE444" s="225" t="n">
        <f aca="false">IF(N444="základní",J444,0)</f>
        <v>0</v>
      </c>
      <c r="BF444" s="225" t="n">
        <f aca="false">IF(N444="snížená",J444,0)</f>
        <v>0</v>
      </c>
      <c r="BG444" s="225" t="n">
        <f aca="false">IF(N444="zákl. přenesená",J444,0)</f>
        <v>0</v>
      </c>
      <c r="BH444" s="225" t="n">
        <f aca="false">IF(N444="sníž. přenesená",J444,0)</f>
        <v>0</v>
      </c>
      <c r="BI444" s="225" t="n">
        <f aca="false">IF(N444="nulová",J444,0)</f>
        <v>0</v>
      </c>
      <c r="BJ444" s="3" t="s">
        <v>85</v>
      </c>
      <c r="BK444" s="225" t="n">
        <f aca="false">ROUND(I444*H444,2)</f>
        <v>0</v>
      </c>
      <c r="BL444" s="3" t="s">
        <v>234</v>
      </c>
      <c r="BM444" s="224" t="s">
        <v>623</v>
      </c>
    </row>
    <row r="445" customFormat="false" ht="12.8" hidden="false" customHeight="false" outlineLevel="0" collapsed="false">
      <c r="A445" s="25"/>
      <c r="B445" s="26"/>
      <c r="C445" s="27"/>
      <c r="D445" s="229" t="s">
        <v>200</v>
      </c>
      <c r="E445" s="27"/>
      <c r="F445" s="261" t="s">
        <v>624</v>
      </c>
      <c r="G445" s="27"/>
      <c r="H445" s="27"/>
      <c r="I445" s="130"/>
      <c r="J445" s="27"/>
      <c r="K445" s="27"/>
      <c r="L445" s="31"/>
      <c r="M445" s="262"/>
      <c r="N445" s="67"/>
      <c r="O445" s="67"/>
      <c r="P445" s="67"/>
      <c r="Q445" s="67"/>
      <c r="R445" s="67"/>
      <c r="S445" s="67"/>
      <c r="T445" s="68"/>
      <c r="AT445" s="3" t="s">
        <v>200</v>
      </c>
      <c r="AU445" s="3" t="s">
        <v>87</v>
      </c>
    </row>
    <row r="446" s="226" customFormat="true" ht="12.8" hidden="false" customHeight="false" outlineLevel="0" collapsed="false">
      <c r="B446" s="227"/>
      <c r="C446" s="228"/>
      <c r="D446" s="229" t="s">
        <v>147</v>
      </c>
      <c r="E446" s="230"/>
      <c r="F446" s="231" t="s">
        <v>423</v>
      </c>
      <c r="G446" s="228"/>
      <c r="H446" s="232" t="n">
        <v>1</v>
      </c>
      <c r="I446" s="233"/>
      <c r="J446" s="228"/>
      <c r="K446" s="228"/>
      <c r="L446" s="234"/>
      <c r="M446" s="235"/>
      <c r="N446" s="236"/>
      <c r="O446" s="236"/>
      <c r="P446" s="236"/>
      <c r="Q446" s="236"/>
      <c r="R446" s="236"/>
      <c r="S446" s="236"/>
      <c r="T446" s="237"/>
      <c r="AT446" s="238" t="s">
        <v>147</v>
      </c>
      <c r="AU446" s="238" t="s">
        <v>87</v>
      </c>
      <c r="AV446" s="226" t="s">
        <v>87</v>
      </c>
      <c r="AW446" s="226" t="s">
        <v>40</v>
      </c>
      <c r="AX446" s="226" t="s">
        <v>78</v>
      </c>
      <c r="AY446" s="238" t="s">
        <v>138</v>
      </c>
    </row>
    <row r="447" s="239" customFormat="true" ht="12.8" hidden="false" customHeight="false" outlineLevel="0" collapsed="false">
      <c r="B447" s="240"/>
      <c r="C447" s="241"/>
      <c r="D447" s="229" t="s">
        <v>147</v>
      </c>
      <c r="E447" s="242"/>
      <c r="F447" s="243" t="s">
        <v>149</v>
      </c>
      <c r="G447" s="241"/>
      <c r="H447" s="244" t="n">
        <v>1</v>
      </c>
      <c r="I447" s="245"/>
      <c r="J447" s="241"/>
      <c r="K447" s="241"/>
      <c r="L447" s="246"/>
      <c r="M447" s="247"/>
      <c r="N447" s="248"/>
      <c r="O447" s="248"/>
      <c r="P447" s="248"/>
      <c r="Q447" s="248"/>
      <c r="R447" s="248"/>
      <c r="S447" s="248"/>
      <c r="T447" s="249"/>
      <c r="AT447" s="250" t="s">
        <v>147</v>
      </c>
      <c r="AU447" s="250" t="s">
        <v>87</v>
      </c>
      <c r="AV447" s="239" t="s">
        <v>145</v>
      </c>
      <c r="AW447" s="239" t="s">
        <v>40</v>
      </c>
      <c r="AX447" s="239" t="s">
        <v>85</v>
      </c>
      <c r="AY447" s="250" t="s">
        <v>138</v>
      </c>
    </row>
    <row r="448" s="25" customFormat="true" ht="24" hidden="false" customHeight="true" outlineLevel="0" collapsed="false">
      <c r="B448" s="26"/>
      <c r="C448" s="213" t="s">
        <v>625</v>
      </c>
      <c r="D448" s="213" t="s">
        <v>140</v>
      </c>
      <c r="E448" s="214" t="s">
        <v>626</v>
      </c>
      <c r="F448" s="215" t="s">
        <v>627</v>
      </c>
      <c r="G448" s="216" t="s">
        <v>307</v>
      </c>
      <c r="H448" s="217" t="n">
        <v>2</v>
      </c>
      <c r="I448" s="218"/>
      <c r="J448" s="219" t="n">
        <f aca="false">ROUND(I448*H448,2)</f>
        <v>0</v>
      </c>
      <c r="K448" s="215" t="s">
        <v>144</v>
      </c>
      <c r="L448" s="31"/>
      <c r="M448" s="220"/>
      <c r="N448" s="221" t="s">
        <v>49</v>
      </c>
      <c r="O448" s="67"/>
      <c r="P448" s="222" t="n">
        <f aca="false">O448*H448</f>
        <v>0</v>
      </c>
      <c r="Q448" s="222" t="n">
        <v>0.00028</v>
      </c>
      <c r="R448" s="222" t="n">
        <f aca="false">Q448*H448</f>
        <v>0.00056</v>
      </c>
      <c r="S448" s="222" t="n">
        <v>0</v>
      </c>
      <c r="T448" s="223" t="n">
        <f aca="false">S448*H448</f>
        <v>0</v>
      </c>
      <c r="AR448" s="224" t="s">
        <v>234</v>
      </c>
      <c r="AT448" s="224" t="s">
        <v>140</v>
      </c>
      <c r="AU448" s="224" t="s">
        <v>87</v>
      </c>
      <c r="AY448" s="3" t="s">
        <v>138</v>
      </c>
      <c r="BE448" s="225" t="n">
        <f aca="false">IF(N448="základní",J448,0)</f>
        <v>0</v>
      </c>
      <c r="BF448" s="225" t="n">
        <f aca="false">IF(N448="snížená",J448,0)</f>
        <v>0</v>
      </c>
      <c r="BG448" s="225" t="n">
        <f aca="false">IF(N448="zákl. přenesená",J448,0)</f>
        <v>0</v>
      </c>
      <c r="BH448" s="225" t="n">
        <f aca="false">IF(N448="sníž. přenesená",J448,0)</f>
        <v>0</v>
      </c>
      <c r="BI448" s="225" t="n">
        <f aca="false">IF(N448="nulová",J448,0)</f>
        <v>0</v>
      </c>
      <c r="BJ448" s="3" t="s">
        <v>85</v>
      </c>
      <c r="BK448" s="225" t="n">
        <f aca="false">ROUND(I448*H448,2)</f>
        <v>0</v>
      </c>
      <c r="BL448" s="3" t="s">
        <v>234</v>
      </c>
      <c r="BM448" s="224" t="s">
        <v>628</v>
      </c>
    </row>
    <row r="449" customFormat="false" ht="12.8" hidden="false" customHeight="false" outlineLevel="0" collapsed="false">
      <c r="A449" s="25"/>
      <c r="B449" s="26"/>
      <c r="C449" s="27"/>
      <c r="D449" s="229" t="s">
        <v>200</v>
      </c>
      <c r="E449" s="27"/>
      <c r="F449" s="261" t="s">
        <v>624</v>
      </c>
      <c r="G449" s="27"/>
      <c r="H449" s="27"/>
      <c r="I449" s="130"/>
      <c r="J449" s="27"/>
      <c r="K449" s="27"/>
      <c r="L449" s="31"/>
      <c r="M449" s="262"/>
      <c r="N449" s="67"/>
      <c r="O449" s="67"/>
      <c r="P449" s="67"/>
      <c r="Q449" s="67"/>
      <c r="R449" s="67"/>
      <c r="S449" s="67"/>
      <c r="T449" s="68"/>
      <c r="AT449" s="3" t="s">
        <v>200</v>
      </c>
      <c r="AU449" s="3" t="s">
        <v>87</v>
      </c>
    </row>
    <row r="450" s="226" customFormat="true" ht="12.8" hidden="false" customHeight="false" outlineLevel="0" collapsed="false">
      <c r="B450" s="227"/>
      <c r="C450" s="228"/>
      <c r="D450" s="229" t="s">
        <v>147</v>
      </c>
      <c r="E450" s="230"/>
      <c r="F450" s="231" t="s">
        <v>424</v>
      </c>
      <c r="G450" s="228"/>
      <c r="H450" s="232" t="n">
        <v>2</v>
      </c>
      <c r="I450" s="233"/>
      <c r="J450" s="228"/>
      <c r="K450" s="228"/>
      <c r="L450" s="234"/>
      <c r="M450" s="235"/>
      <c r="N450" s="236"/>
      <c r="O450" s="236"/>
      <c r="P450" s="236"/>
      <c r="Q450" s="236"/>
      <c r="R450" s="236"/>
      <c r="S450" s="236"/>
      <c r="T450" s="237"/>
      <c r="AT450" s="238" t="s">
        <v>147</v>
      </c>
      <c r="AU450" s="238" t="s">
        <v>87</v>
      </c>
      <c r="AV450" s="226" t="s">
        <v>87</v>
      </c>
      <c r="AW450" s="226" t="s">
        <v>40</v>
      </c>
      <c r="AX450" s="226" t="s">
        <v>78</v>
      </c>
      <c r="AY450" s="238" t="s">
        <v>138</v>
      </c>
    </row>
    <row r="451" s="239" customFormat="true" ht="12.8" hidden="false" customHeight="false" outlineLevel="0" collapsed="false">
      <c r="B451" s="240"/>
      <c r="C451" s="241"/>
      <c r="D451" s="229" t="s">
        <v>147</v>
      </c>
      <c r="E451" s="242"/>
      <c r="F451" s="243" t="s">
        <v>149</v>
      </c>
      <c r="G451" s="241"/>
      <c r="H451" s="244" t="n">
        <v>2</v>
      </c>
      <c r="I451" s="245"/>
      <c r="J451" s="241"/>
      <c r="K451" s="241"/>
      <c r="L451" s="246"/>
      <c r="M451" s="247"/>
      <c r="N451" s="248"/>
      <c r="O451" s="248"/>
      <c r="P451" s="248"/>
      <c r="Q451" s="248"/>
      <c r="R451" s="248"/>
      <c r="S451" s="248"/>
      <c r="T451" s="249"/>
      <c r="AT451" s="250" t="s">
        <v>147</v>
      </c>
      <c r="AU451" s="250" t="s">
        <v>87</v>
      </c>
      <c r="AV451" s="239" t="s">
        <v>145</v>
      </c>
      <c r="AW451" s="239" t="s">
        <v>40</v>
      </c>
      <c r="AX451" s="239" t="s">
        <v>85</v>
      </c>
      <c r="AY451" s="250" t="s">
        <v>138</v>
      </c>
    </row>
    <row r="452" s="25" customFormat="true" ht="24" hidden="false" customHeight="true" outlineLevel="0" collapsed="false">
      <c r="B452" s="26"/>
      <c r="C452" s="213" t="s">
        <v>629</v>
      </c>
      <c r="D452" s="213" t="s">
        <v>140</v>
      </c>
      <c r="E452" s="214" t="s">
        <v>630</v>
      </c>
      <c r="F452" s="215" t="s">
        <v>631</v>
      </c>
      <c r="G452" s="216" t="s">
        <v>307</v>
      </c>
      <c r="H452" s="217" t="n">
        <v>2</v>
      </c>
      <c r="I452" s="218"/>
      <c r="J452" s="219" t="n">
        <f aca="false">ROUND(I452*H452,2)</f>
        <v>0</v>
      </c>
      <c r="K452" s="215" t="s">
        <v>144</v>
      </c>
      <c r="L452" s="31"/>
      <c r="M452" s="220"/>
      <c r="N452" s="221" t="s">
        <v>49</v>
      </c>
      <c r="O452" s="67"/>
      <c r="P452" s="222" t="n">
        <f aca="false">O452*H452</f>
        <v>0</v>
      </c>
      <c r="Q452" s="222" t="n">
        <v>0.00014</v>
      </c>
      <c r="R452" s="222" t="n">
        <f aca="false">Q452*H452</f>
        <v>0.00028</v>
      </c>
      <c r="S452" s="222" t="n">
        <v>0</v>
      </c>
      <c r="T452" s="223" t="n">
        <f aca="false">S452*H452</f>
        <v>0</v>
      </c>
      <c r="AR452" s="224" t="s">
        <v>234</v>
      </c>
      <c r="AT452" s="224" t="s">
        <v>140</v>
      </c>
      <c r="AU452" s="224" t="s">
        <v>87</v>
      </c>
      <c r="AY452" s="3" t="s">
        <v>138</v>
      </c>
      <c r="BE452" s="225" t="n">
        <f aca="false">IF(N452="základní",J452,0)</f>
        <v>0</v>
      </c>
      <c r="BF452" s="225" t="n">
        <f aca="false">IF(N452="snížená",J452,0)</f>
        <v>0</v>
      </c>
      <c r="BG452" s="225" t="n">
        <f aca="false">IF(N452="zákl. přenesená",J452,0)</f>
        <v>0</v>
      </c>
      <c r="BH452" s="225" t="n">
        <f aca="false">IF(N452="sníž. přenesená",J452,0)</f>
        <v>0</v>
      </c>
      <c r="BI452" s="225" t="n">
        <f aca="false">IF(N452="nulová",J452,0)</f>
        <v>0</v>
      </c>
      <c r="BJ452" s="3" t="s">
        <v>85</v>
      </c>
      <c r="BK452" s="225" t="n">
        <f aca="false">ROUND(I452*H452,2)</f>
        <v>0</v>
      </c>
      <c r="BL452" s="3" t="s">
        <v>234</v>
      </c>
      <c r="BM452" s="224" t="s">
        <v>632</v>
      </c>
    </row>
    <row r="453" customFormat="false" ht="12.8" hidden="false" customHeight="false" outlineLevel="0" collapsed="false">
      <c r="A453" s="25"/>
      <c r="B453" s="26"/>
      <c r="C453" s="27"/>
      <c r="D453" s="229" t="s">
        <v>200</v>
      </c>
      <c r="E453" s="27"/>
      <c r="F453" s="261" t="s">
        <v>624</v>
      </c>
      <c r="G453" s="27"/>
      <c r="H453" s="27"/>
      <c r="I453" s="130"/>
      <c r="J453" s="27"/>
      <c r="K453" s="27"/>
      <c r="L453" s="31"/>
      <c r="M453" s="262"/>
      <c r="N453" s="67"/>
      <c r="O453" s="67"/>
      <c r="P453" s="67"/>
      <c r="Q453" s="67"/>
      <c r="R453" s="67"/>
      <c r="S453" s="67"/>
      <c r="T453" s="68"/>
      <c r="AT453" s="3" t="s">
        <v>200</v>
      </c>
      <c r="AU453" s="3" t="s">
        <v>87</v>
      </c>
    </row>
    <row r="454" s="226" customFormat="true" ht="12.8" hidden="false" customHeight="false" outlineLevel="0" collapsed="false">
      <c r="B454" s="227"/>
      <c r="C454" s="228"/>
      <c r="D454" s="229" t="s">
        <v>147</v>
      </c>
      <c r="E454" s="230"/>
      <c r="F454" s="231" t="s">
        <v>421</v>
      </c>
      <c r="G454" s="228"/>
      <c r="H454" s="232" t="n">
        <v>2</v>
      </c>
      <c r="I454" s="233"/>
      <c r="J454" s="228"/>
      <c r="K454" s="228"/>
      <c r="L454" s="234"/>
      <c r="M454" s="235"/>
      <c r="N454" s="236"/>
      <c r="O454" s="236"/>
      <c r="P454" s="236"/>
      <c r="Q454" s="236"/>
      <c r="R454" s="236"/>
      <c r="S454" s="236"/>
      <c r="T454" s="237"/>
      <c r="AT454" s="238" t="s">
        <v>147</v>
      </c>
      <c r="AU454" s="238" t="s">
        <v>87</v>
      </c>
      <c r="AV454" s="226" t="s">
        <v>87</v>
      </c>
      <c r="AW454" s="226" t="s">
        <v>40</v>
      </c>
      <c r="AX454" s="226" t="s">
        <v>78</v>
      </c>
      <c r="AY454" s="238" t="s">
        <v>138</v>
      </c>
    </row>
    <row r="455" s="239" customFormat="true" ht="12.8" hidden="false" customHeight="false" outlineLevel="0" collapsed="false">
      <c r="B455" s="240"/>
      <c r="C455" s="241"/>
      <c r="D455" s="229" t="s">
        <v>147</v>
      </c>
      <c r="E455" s="242"/>
      <c r="F455" s="243" t="s">
        <v>149</v>
      </c>
      <c r="G455" s="241"/>
      <c r="H455" s="244" t="n">
        <v>2</v>
      </c>
      <c r="I455" s="245"/>
      <c r="J455" s="241"/>
      <c r="K455" s="241"/>
      <c r="L455" s="246"/>
      <c r="M455" s="247"/>
      <c r="N455" s="248"/>
      <c r="O455" s="248"/>
      <c r="P455" s="248"/>
      <c r="Q455" s="248"/>
      <c r="R455" s="248"/>
      <c r="S455" s="248"/>
      <c r="T455" s="249"/>
      <c r="AT455" s="250" t="s">
        <v>147</v>
      </c>
      <c r="AU455" s="250" t="s">
        <v>87</v>
      </c>
      <c r="AV455" s="239" t="s">
        <v>145</v>
      </c>
      <c r="AW455" s="239" t="s">
        <v>40</v>
      </c>
      <c r="AX455" s="239" t="s">
        <v>85</v>
      </c>
      <c r="AY455" s="250" t="s">
        <v>138</v>
      </c>
    </row>
    <row r="456" s="25" customFormat="true" ht="16.5" hidden="false" customHeight="true" outlineLevel="0" collapsed="false">
      <c r="B456" s="26"/>
      <c r="C456" s="251" t="s">
        <v>633</v>
      </c>
      <c r="D456" s="251" t="s">
        <v>159</v>
      </c>
      <c r="E456" s="252" t="s">
        <v>634</v>
      </c>
      <c r="F456" s="253" t="s">
        <v>635</v>
      </c>
      <c r="G456" s="254" t="s">
        <v>307</v>
      </c>
      <c r="H456" s="255" t="n">
        <v>2</v>
      </c>
      <c r="I456" s="256"/>
      <c r="J456" s="257" t="n">
        <f aca="false">ROUND(I456*H456,2)</f>
        <v>0</v>
      </c>
      <c r="K456" s="253" t="s">
        <v>144</v>
      </c>
      <c r="L456" s="258"/>
      <c r="M456" s="259"/>
      <c r="N456" s="260" t="s">
        <v>49</v>
      </c>
      <c r="O456" s="67"/>
      <c r="P456" s="222" t="n">
        <f aca="false">O456*H456</f>
        <v>0</v>
      </c>
      <c r="Q456" s="222" t="n">
        <v>0.0008</v>
      </c>
      <c r="R456" s="222" t="n">
        <f aca="false">Q456*H456</f>
        <v>0.0016</v>
      </c>
      <c r="S456" s="222" t="n">
        <v>0</v>
      </c>
      <c r="T456" s="223" t="n">
        <f aca="false">S456*H456</f>
        <v>0</v>
      </c>
      <c r="AR456" s="224" t="s">
        <v>301</v>
      </c>
      <c r="AT456" s="224" t="s">
        <v>159</v>
      </c>
      <c r="AU456" s="224" t="s">
        <v>87</v>
      </c>
      <c r="AY456" s="3" t="s">
        <v>138</v>
      </c>
      <c r="BE456" s="225" t="n">
        <f aca="false">IF(N456="základní",J456,0)</f>
        <v>0</v>
      </c>
      <c r="BF456" s="225" t="n">
        <f aca="false">IF(N456="snížená",J456,0)</f>
        <v>0</v>
      </c>
      <c r="BG456" s="225" t="n">
        <f aca="false">IF(N456="zákl. přenesená",J456,0)</f>
        <v>0</v>
      </c>
      <c r="BH456" s="225" t="n">
        <f aca="false">IF(N456="sníž. přenesená",J456,0)</f>
        <v>0</v>
      </c>
      <c r="BI456" s="225" t="n">
        <f aca="false">IF(N456="nulová",J456,0)</f>
        <v>0</v>
      </c>
      <c r="BJ456" s="3" t="s">
        <v>85</v>
      </c>
      <c r="BK456" s="225" t="n">
        <f aca="false">ROUND(I456*H456,2)</f>
        <v>0</v>
      </c>
      <c r="BL456" s="3" t="s">
        <v>234</v>
      </c>
      <c r="BM456" s="224" t="s">
        <v>636</v>
      </c>
    </row>
    <row r="457" s="226" customFormat="true" ht="12.8" hidden="false" customHeight="false" outlineLevel="0" collapsed="false">
      <c r="B457" s="227"/>
      <c r="C457" s="228"/>
      <c r="D457" s="229" t="s">
        <v>147</v>
      </c>
      <c r="E457" s="230"/>
      <c r="F457" s="231" t="s">
        <v>421</v>
      </c>
      <c r="G457" s="228"/>
      <c r="H457" s="232" t="n">
        <v>2</v>
      </c>
      <c r="I457" s="233"/>
      <c r="J457" s="228"/>
      <c r="K457" s="228"/>
      <c r="L457" s="234"/>
      <c r="M457" s="235"/>
      <c r="N457" s="236"/>
      <c r="O457" s="236"/>
      <c r="P457" s="236"/>
      <c r="Q457" s="236"/>
      <c r="R457" s="236"/>
      <c r="S457" s="236"/>
      <c r="T457" s="237"/>
      <c r="AT457" s="238" t="s">
        <v>147</v>
      </c>
      <c r="AU457" s="238" t="s">
        <v>87</v>
      </c>
      <c r="AV457" s="226" t="s">
        <v>87</v>
      </c>
      <c r="AW457" s="226" t="s">
        <v>40</v>
      </c>
      <c r="AX457" s="226" t="s">
        <v>78</v>
      </c>
      <c r="AY457" s="238" t="s">
        <v>138</v>
      </c>
    </row>
    <row r="458" s="239" customFormat="true" ht="12.8" hidden="false" customHeight="false" outlineLevel="0" collapsed="false">
      <c r="B458" s="240"/>
      <c r="C458" s="241"/>
      <c r="D458" s="229" t="s">
        <v>147</v>
      </c>
      <c r="E458" s="242"/>
      <c r="F458" s="243" t="s">
        <v>149</v>
      </c>
      <c r="G458" s="241"/>
      <c r="H458" s="244" t="n">
        <v>2</v>
      </c>
      <c r="I458" s="245"/>
      <c r="J458" s="241"/>
      <c r="K458" s="241"/>
      <c r="L458" s="246"/>
      <c r="M458" s="247"/>
      <c r="N458" s="248"/>
      <c r="O458" s="248"/>
      <c r="P458" s="248"/>
      <c r="Q458" s="248"/>
      <c r="R458" s="248"/>
      <c r="S458" s="248"/>
      <c r="T458" s="249"/>
      <c r="AT458" s="250" t="s">
        <v>147</v>
      </c>
      <c r="AU458" s="250" t="s">
        <v>87</v>
      </c>
      <c r="AV458" s="239" t="s">
        <v>145</v>
      </c>
      <c r="AW458" s="239" t="s">
        <v>40</v>
      </c>
      <c r="AX458" s="239" t="s">
        <v>85</v>
      </c>
      <c r="AY458" s="250" t="s">
        <v>138</v>
      </c>
    </row>
    <row r="459" s="25" customFormat="true" ht="24" hidden="false" customHeight="true" outlineLevel="0" collapsed="false">
      <c r="B459" s="26"/>
      <c r="C459" s="213" t="s">
        <v>637</v>
      </c>
      <c r="D459" s="213" t="s">
        <v>140</v>
      </c>
      <c r="E459" s="214" t="s">
        <v>638</v>
      </c>
      <c r="F459" s="215" t="s">
        <v>639</v>
      </c>
      <c r="G459" s="216" t="s">
        <v>307</v>
      </c>
      <c r="H459" s="217" t="n">
        <v>2</v>
      </c>
      <c r="I459" s="218"/>
      <c r="J459" s="219" t="n">
        <f aca="false">ROUND(I459*H459,2)</f>
        <v>0</v>
      </c>
      <c r="K459" s="215"/>
      <c r="L459" s="31"/>
      <c r="M459" s="220"/>
      <c r="N459" s="221" t="s">
        <v>49</v>
      </c>
      <c r="O459" s="67"/>
      <c r="P459" s="222" t="n">
        <f aca="false">O459*H459</f>
        <v>0</v>
      </c>
      <c r="Q459" s="222" t="n">
        <v>0.06303</v>
      </c>
      <c r="R459" s="222" t="n">
        <f aca="false">Q459*H459</f>
        <v>0.12606</v>
      </c>
      <c r="S459" s="222" t="n">
        <v>0</v>
      </c>
      <c r="T459" s="223" t="n">
        <f aca="false">S459*H459</f>
        <v>0</v>
      </c>
      <c r="AR459" s="224" t="s">
        <v>234</v>
      </c>
      <c r="AT459" s="224" t="s">
        <v>140</v>
      </c>
      <c r="AU459" s="224" t="s">
        <v>87</v>
      </c>
      <c r="AY459" s="3" t="s">
        <v>138</v>
      </c>
      <c r="BE459" s="225" t="n">
        <f aca="false">IF(N459="základní",J459,0)</f>
        <v>0</v>
      </c>
      <c r="BF459" s="225" t="n">
        <f aca="false">IF(N459="snížená",J459,0)</f>
        <v>0</v>
      </c>
      <c r="BG459" s="225" t="n">
        <f aca="false">IF(N459="zákl. přenesená",J459,0)</f>
        <v>0</v>
      </c>
      <c r="BH459" s="225" t="n">
        <f aca="false">IF(N459="sníž. přenesená",J459,0)</f>
        <v>0</v>
      </c>
      <c r="BI459" s="225" t="n">
        <f aca="false">IF(N459="nulová",J459,0)</f>
        <v>0</v>
      </c>
      <c r="BJ459" s="3" t="s">
        <v>85</v>
      </c>
      <c r="BK459" s="225" t="n">
        <f aca="false">ROUND(I459*H459,2)</f>
        <v>0</v>
      </c>
      <c r="BL459" s="3" t="s">
        <v>234</v>
      </c>
      <c r="BM459" s="224" t="s">
        <v>640</v>
      </c>
    </row>
    <row r="460" customFormat="false" ht="12.8" hidden="false" customHeight="false" outlineLevel="0" collapsed="false">
      <c r="A460" s="25"/>
      <c r="B460" s="26"/>
      <c r="C460" s="27"/>
      <c r="D460" s="229" t="s">
        <v>200</v>
      </c>
      <c r="E460" s="27"/>
      <c r="F460" s="261" t="s">
        <v>641</v>
      </c>
      <c r="G460" s="27"/>
      <c r="H460" s="27"/>
      <c r="I460" s="130"/>
      <c r="J460" s="27"/>
      <c r="K460" s="27"/>
      <c r="L460" s="31"/>
      <c r="M460" s="262"/>
      <c r="N460" s="67"/>
      <c r="O460" s="67"/>
      <c r="P460" s="67"/>
      <c r="Q460" s="67"/>
      <c r="R460" s="67"/>
      <c r="S460" s="67"/>
      <c r="T460" s="68"/>
      <c r="AT460" s="3" t="s">
        <v>200</v>
      </c>
      <c r="AU460" s="3" t="s">
        <v>87</v>
      </c>
    </row>
    <row r="461" customFormat="false" ht="48" hidden="false" customHeight="true" outlineLevel="0" collapsed="false">
      <c r="A461" s="25"/>
      <c r="B461" s="26"/>
      <c r="C461" s="213" t="s">
        <v>642</v>
      </c>
      <c r="D461" s="213" t="s">
        <v>140</v>
      </c>
      <c r="E461" s="214" t="s">
        <v>643</v>
      </c>
      <c r="F461" s="215" t="s">
        <v>644</v>
      </c>
      <c r="G461" s="216" t="s">
        <v>162</v>
      </c>
      <c r="H461" s="217" t="n">
        <v>0.419</v>
      </c>
      <c r="I461" s="218"/>
      <c r="J461" s="219" t="n">
        <f aca="false">ROUND(I461*H461,2)</f>
        <v>0</v>
      </c>
      <c r="K461" s="215" t="s">
        <v>144</v>
      </c>
      <c r="L461" s="31"/>
      <c r="M461" s="220"/>
      <c r="N461" s="221" t="s">
        <v>49</v>
      </c>
      <c r="O461" s="67"/>
      <c r="P461" s="222" t="n">
        <f aca="false">O461*H461</f>
        <v>0</v>
      </c>
      <c r="Q461" s="222" t="n">
        <v>0</v>
      </c>
      <c r="R461" s="222" t="n">
        <f aca="false">Q461*H461</f>
        <v>0</v>
      </c>
      <c r="S461" s="222" t="n">
        <v>0</v>
      </c>
      <c r="T461" s="223" t="n">
        <f aca="false">S461*H461</f>
        <v>0</v>
      </c>
      <c r="AR461" s="224" t="s">
        <v>234</v>
      </c>
      <c r="AT461" s="224" t="s">
        <v>140</v>
      </c>
      <c r="AU461" s="224" t="s">
        <v>87</v>
      </c>
      <c r="AY461" s="3" t="s">
        <v>138</v>
      </c>
      <c r="BE461" s="225" t="n">
        <f aca="false">IF(N461="základní",J461,0)</f>
        <v>0</v>
      </c>
      <c r="BF461" s="225" t="n">
        <f aca="false">IF(N461="snížená",J461,0)</f>
        <v>0</v>
      </c>
      <c r="BG461" s="225" t="n">
        <f aca="false">IF(N461="zákl. přenesená",J461,0)</f>
        <v>0</v>
      </c>
      <c r="BH461" s="225" t="n">
        <f aca="false">IF(N461="sníž. přenesená",J461,0)</f>
        <v>0</v>
      </c>
      <c r="BI461" s="225" t="n">
        <f aca="false">IF(N461="nulová",J461,0)</f>
        <v>0</v>
      </c>
      <c r="BJ461" s="3" t="s">
        <v>85</v>
      </c>
      <c r="BK461" s="225" t="n">
        <f aca="false">ROUND(I461*H461,2)</f>
        <v>0</v>
      </c>
      <c r="BL461" s="3" t="s">
        <v>234</v>
      </c>
      <c r="BM461" s="224" t="s">
        <v>645</v>
      </c>
    </row>
    <row r="462" s="196" customFormat="true" ht="22.8" hidden="false" customHeight="true" outlineLevel="0" collapsed="false">
      <c r="B462" s="197"/>
      <c r="C462" s="198"/>
      <c r="D462" s="199" t="s">
        <v>77</v>
      </c>
      <c r="E462" s="211" t="s">
        <v>646</v>
      </c>
      <c r="F462" s="211" t="s">
        <v>647</v>
      </c>
      <c r="G462" s="198"/>
      <c r="H462" s="198"/>
      <c r="I462" s="201"/>
      <c r="J462" s="212" t="n">
        <f aca="false">BK462</f>
        <v>0</v>
      </c>
      <c r="K462" s="198"/>
      <c r="L462" s="203"/>
      <c r="M462" s="204"/>
      <c r="N462" s="205"/>
      <c r="O462" s="205"/>
      <c r="P462" s="206" t="n">
        <f aca="false">SUM(P463:P476)</f>
        <v>0</v>
      </c>
      <c r="Q462" s="205"/>
      <c r="R462" s="206" t="n">
        <f aca="false">SUM(R463:R476)</f>
        <v>0.00585</v>
      </c>
      <c r="S462" s="205"/>
      <c r="T462" s="207" t="n">
        <f aca="false">SUM(T463:T476)</f>
        <v>0</v>
      </c>
      <c r="AR462" s="208" t="s">
        <v>87</v>
      </c>
      <c r="AT462" s="209" t="s">
        <v>77</v>
      </c>
      <c r="AU462" s="209" t="s">
        <v>85</v>
      </c>
      <c r="AY462" s="208" t="s">
        <v>138</v>
      </c>
      <c r="BK462" s="210" t="n">
        <f aca="false">SUM(BK463:BK476)</f>
        <v>0</v>
      </c>
    </row>
    <row r="463" s="25" customFormat="true" ht="24" hidden="false" customHeight="true" outlineLevel="0" collapsed="false">
      <c r="B463" s="26"/>
      <c r="C463" s="213" t="s">
        <v>648</v>
      </c>
      <c r="D463" s="213" t="s">
        <v>140</v>
      </c>
      <c r="E463" s="214" t="s">
        <v>649</v>
      </c>
      <c r="F463" s="215" t="s">
        <v>650</v>
      </c>
      <c r="G463" s="216" t="s">
        <v>307</v>
      </c>
      <c r="H463" s="217" t="n">
        <v>3</v>
      </c>
      <c r="I463" s="218"/>
      <c r="J463" s="219" t="n">
        <f aca="false">ROUND(I463*H463,2)</f>
        <v>0</v>
      </c>
      <c r="K463" s="215" t="s">
        <v>144</v>
      </c>
      <c r="L463" s="31"/>
      <c r="M463" s="220"/>
      <c r="N463" s="221" t="s">
        <v>49</v>
      </c>
      <c r="O463" s="67"/>
      <c r="P463" s="222" t="n">
        <f aca="false">O463*H463</f>
        <v>0</v>
      </c>
      <c r="Q463" s="222" t="n">
        <v>0.00025</v>
      </c>
      <c r="R463" s="222" t="n">
        <f aca="false">Q463*H463</f>
        <v>0.00075</v>
      </c>
      <c r="S463" s="222" t="n">
        <v>0</v>
      </c>
      <c r="T463" s="223" t="n">
        <f aca="false">S463*H463</f>
        <v>0</v>
      </c>
      <c r="AR463" s="224" t="s">
        <v>234</v>
      </c>
      <c r="AT463" s="224" t="s">
        <v>140</v>
      </c>
      <c r="AU463" s="224" t="s">
        <v>87</v>
      </c>
      <c r="AY463" s="3" t="s">
        <v>138</v>
      </c>
      <c r="BE463" s="225" t="n">
        <f aca="false">IF(N463="základní",J463,0)</f>
        <v>0</v>
      </c>
      <c r="BF463" s="225" t="n">
        <f aca="false">IF(N463="snížená",J463,0)</f>
        <v>0</v>
      </c>
      <c r="BG463" s="225" t="n">
        <f aca="false">IF(N463="zákl. přenesená",J463,0)</f>
        <v>0</v>
      </c>
      <c r="BH463" s="225" t="n">
        <f aca="false">IF(N463="sníž. přenesená",J463,0)</f>
        <v>0</v>
      </c>
      <c r="BI463" s="225" t="n">
        <f aca="false">IF(N463="nulová",J463,0)</f>
        <v>0</v>
      </c>
      <c r="BJ463" s="3" t="s">
        <v>85</v>
      </c>
      <c r="BK463" s="225" t="n">
        <f aca="false">ROUND(I463*H463,2)</f>
        <v>0</v>
      </c>
      <c r="BL463" s="3" t="s">
        <v>234</v>
      </c>
      <c r="BM463" s="224" t="s">
        <v>651</v>
      </c>
    </row>
    <row r="464" s="226" customFormat="true" ht="12.8" hidden="false" customHeight="false" outlineLevel="0" collapsed="false">
      <c r="B464" s="227"/>
      <c r="C464" s="228"/>
      <c r="D464" s="229" t="s">
        <v>147</v>
      </c>
      <c r="E464" s="230"/>
      <c r="F464" s="231" t="s">
        <v>652</v>
      </c>
      <c r="G464" s="228"/>
      <c r="H464" s="232" t="n">
        <v>1</v>
      </c>
      <c r="I464" s="233"/>
      <c r="J464" s="228"/>
      <c r="K464" s="228"/>
      <c r="L464" s="234"/>
      <c r="M464" s="235"/>
      <c r="N464" s="236"/>
      <c r="O464" s="236"/>
      <c r="P464" s="236"/>
      <c r="Q464" s="236"/>
      <c r="R464" s="236"/>
      <c r="S464" s="236"/>
      <c r="T464" s="237"/>
      <c r="AT464" s="238" t="s">
        <v>147</v>
      </c>
      <c r="AU464" s="238" t="s">
        <v>87</v>
      </c>
      <c r="AV464" s="226" t="s">
        <v>87</v>
      </c>
      <c r="AW464" s="226" t="s">
        <v>40</v>
      </c>
      <c r="AX464" s="226" t="s">
        <v>78</v>
      </c>
      <c r="AY464" s="238" t="s">
        <v>138</v>
      </c>
    </row>
    <row r="465" s="226" customFormat="true" ht="12.8" hidden="false" customHeight="false" outlineLevel="0" collapsed="false">
      <c r="B465" s="227"/>
      <c r="C465" s="228"/>
      <c r="D465" s="229" t="s">
        <v>147</v>
      </c>
      <c r="E465" s="230"/>
      <c r="F465" s="231" t="s">
        <v>653</v>
      </c>
      <c r="G465" s="228"/>
      <c r="H465" s="232" t="n">
        <v>1</v>
      </c>
      <c r="I465" s="233"/>
      <c r="J465" s="228"/>
      <c r="K465" s="228"/>
      <c r="L465" s="234"/>
      <c r="M465" s="235"/>
      <c r="N465" s="236"/>
      <c r="O465" s="236"/>
      <c r="P465" s="236"/>
      <c r="Q465" s="236"/>
      <c r="R465" s="236"/>
      <c r="S465" s="236"/>
      <c r="T465" s="237"/>
      <c r="AT465" s="238" t="s">
        <v>147</v>
      </c>
      <c r="AU465" s="238" t="s">
        <v>87</v>
      </c>
      <c r="AV465" s="226" t="s">
        <v>87</v>
      </c>
      <c r="AW465" s="226" t="s">
        <v>40</v>
      </c>
      <c r="AX465" s="226" t="s">
        <v>78</v>
      </c>
      <c r="AY465" s="238" t="s">
        <v>138</v>
      </c>
    </row>
    <row r="466" s="226" customFormat="true" ht="12.8" hidden="false" customHeight="false" outlineLevel="0" collapsed="false">
      <c r="B466" s="227"/>
      <c r="C466" s="228"/>
      <c r="D466" s="229" t="s">
        <v>147</v>
      </c>
      <c r="E466" s="230"/>
      <c r="F466" s="231" t="s">
        <v>654</v>
      </c>
      <c r="G466" s="228"/>
      <c r="H466" s="232" t="n">
        <v>1</v>
      </c>
      <c r="I466" s="233"/>
      <c r="J466" s="228"/>
      <c r="K466" s="228"/>
      <c r="L466" s="234"/>
      <c r="M466" s="235"/>
      <c r="N466" s="236"/>
      <c r="O466" s="236"/>
      <c r="P466" s="236"/>
      <c r="Q466" s="236"/>
      <c r="R466" s="236"/>
      <c r="S466" s="236"/>
      <c r="T466" s="237"/>
      <c r="AT466" s="238" t="s">
        <v>147</v>
      </c>
      <c r="AU466" s="238" t="s">
        <v>87</v>
      </c>
      <c r="AV466" s="226" t="s">
        <v>87</v>
      </c>
      <c r="AW466" s="226" t="s">
        <v>40</v>
      </c>
      <c r="AX466" s="226" t="s">
        <v>78</v>
      </c>
      <c r="AY466" s="238" t="s">
        <v>138</v>
      </c>
    </row>
    <row r="467" s="239" customFormat="true" ht="12.8" hidden="false" customHeight="false" outlineLevel="0" collapsed="false">
      <c r="B467" s="240"/>
      <c r="C467" s="241"/>
      <c r="D467" s="229" t="s">
        <v>147</v>
      </c>
      <c r="E467" s="242"/>
      <c r="F467" s="243" t="s">
        <v>149</v>
      </c>
      <c r="G467" s="241"/>
      <c r="H467" s="244" t="n">
        <v>3</v>
      </c>
      <c r="I467" s="245"/>
      <c r="J467" s="241"/>
      <c r="K467" s="241"/>
      <c r="L467" s="246"/>
      <c r="M467" s="247"/>
      <c r="N467" s="248"/>
      <c r="O467" s="248"/>
      <c r="P467" s="248"/>
      <c r="Q467" s="248"/>
      <c r="R467" s="248"/>
      <c r="S467" s="248"/>
      <c r="T467" s="249"/>
      <c r="AT467" s="250" t="s">
        <v>147</v>
      </c>
      <c r="AU467" s="250" t="s">
        <v>87</v>
      </c>
      <c r="AV467" s="239" t="s">
        <v>145</v>
      </c>
      <c r="AW467" s="239" t="s">
        <v>40</v>
      </c>
      <c r="AX467" s="239" t="s">
        <v>85</v>
      </c>
      <c r="AY467" s="250" t="s">
        <v>138</v>
      </c>
    </row>
    <row r="468" s="25" customFormat="true" ht="24" hidden="false" customHeight="true" outlineLevel="0" collapsed="false">
      <c r="B468" s="26"/>
      <c r="C468" s="213" t="s">
        <v>655</v>
      </c>
      <c r="D468" s="213" t="s">
        <v>140</v>
      </c>
      <c r="E468" s="214" t="s">
        <v>656</v>
      </c>
      <c r="F468" s="215" t="s">
        <v>657</v>
      </c>
      <c r="G468" s="216" t="s">
        <v>307</v>
      </c>
      <c r="H468" s="217" t="n">
        <v>1</v>
      </c>
      <c r="I468" s="218"/>
      <c r="J468" s="219" t="n">
        <f aca="false">ROUND(I468*H468,2)</f>
        <v>0</v>
      </c>
      <c r="K468" s="215" t="s">
        <v>144</v>
      </c>
      <c r="L468" s="31"/>
      <c r="M468" s="220"/>
      <c r="N468" s="221" t="s">
        <v>49</v>
      </c>
      <c r="O468" s="67"/>
      <c r="P468" s="222" t="n">
        <f aca="false">O468*H468</f>
        <v>0</v>
      </c>
      <c r="Q468" s="222" t="n">
        <v>0.00025</v>
      </c>
      <c r="R468" s="222" t="n">
        <f aca="false">Q468*H468</f>
        <v>0.00025</v>
      </c>
      <c r="S468" s="222" t="n">
        <v>0</v>
      </c>
      <c r="T468" s="223" t="n">
        <f aca="false">S468*H468</f>
        <v>0</v>
      </c>
      <c r="AR468" s="224" t="s">
        <v>234</v>
      </c>
      <c r="AT468" s="224" t="s">
        <v>140</v>
      </c>
      <c r="AU468" s="224" t="s">
        <v>87</v>
      </c>
      <c r="AY468" s="3" t="s">
        <v>138</v>
      </c>
      <c r="BE468" s="225" t="n">
        <f aca="false">IF(N468="základní",J468,0)</f>
        <v>0</v>
      </c>
      <c r="BF468" s="225" t="n">
        <f aca="false">IF(N468="snížená",J468,0)</f>
        <v>0</v>
      </c>
      <c r="BG468" s="225" t="n">
        <f aca="false">IF(N468="zákl. přenesená",J468,0)</f>
        <v>0</v>
      </c>
      <c r="BH468" s="225" t="n">
        <f aca="false">IF(N468="sníž. přenesená",J468,0)</f>
        <v>0</v>
      </c>
      <c r="BI468" s="225" t="n">
        <f aca="false">IF(N468="nulová",J468,0)</f>
        <v>0</v>
      </c>
      <c r="BJ468" s="3" t="s">
        <v>85</v>
      </c>
      <c r="BK468" s="225" t="n">
        <f aca="false">ROUND(I468*H468,2)</f>
        <v>0</v>
      </c>
      <c r="BL468" s="3" t="s">
        <v>234</v>
      </c>
      <c r="BM468" s="224" t="s">
        <v>658</v>
      </c>
    </row>
    <row r="469" s="226" customFormat="true" ht="12.8" hidden="false" customHeight="false" outlineLevel="0" collapsed="false">
      <c r="B469" s="227"/>
      <c r="C469" s="228"/>
      <c r="D469" s="229" t="s">
        <v>147</v>
      </c>
      <c r="E469" s="230"/>
      <c r="F469" s="231" t="s">
        <v>659</v>
      </c>
      <c r="G469" s="228"/>
      <c r="H469" s="232" t="n">
        <v>1</v>
      </c>
      <c r="I469" s="233"/>
      <c r="J469" s="228"/>
      <c r="K469" s="228"/>
      <c r="L469" s="234"/>
      <c r="M469" s="235"/>
      <c r="N469" s="236"/>
      <c r="O469" s="236"/>
      <c r="P469" s="236"/>
      <c r="Q469" s="236"/>
      <c r="R469" s="236"/>
      <c r="S469" s="236"/>
      <c r="T469" s="237"/>
      <c r="AT469" s="238" t="s">
        <v>147</v>
      </c>
      <c r="AU469" s="238" t="s">
        <v>87</v>
      </c>
      <c r="AV469" s="226" t="s">
        <v>87</v>
      </c>
      <c r="AW469" s="226" t="s">
        <v>40</v>
      </c>
      <c r="AX469" s="226" t="s">
        <v>78</v>
      </c>
      <c r="AY469" s="238" t="s">
        <v>138</v>
      </c>
    </row>
    <row r="470" s="239" customFormat="true" ht="12.8" hidden="false" customHeight="false" outlineLevel="0" collapsed="false">
      <c r="B470" s="240"/>
      <c r="C470" s="241"/>
      <c r="D470" s="229" t="s">
        <v>147</v>
      </c>
      <c r="E470" s="242"/>
      <c r="F470" s="243" t="s">
        <v>149</v>
      </c>
      <c r="G470" s="241"/>
      <c r="H470" s="244" t="n">
        <v>1</v>
      </c>
      <c r="I470" s="245"/>
      <c r="J470" s="241"/>
      <c r="K470" s="241"/>
      <c r="L470" s="246"/>
      <c r="M470" s="247"/>
      <c r="N470" s="248"/>
      <c r="O470" s="248"/>
      <c r="P470" s="248"/>
      <c r="Q470" s="248"/>
      <c r="R470" s="248"/>
      <c r="S470" s="248"/>
      <c r="T470" s="249"/>
      <c r="AT470" s="250" t="s">
        <v>147</v>
      </c>
      <c r="AU470" s="250" t="s">
        <v>87</v>
      </c>
      <c r="AV470" s="239" t="s">
        <v>145</v>
      </c>
      <c r="AW470" s="239" t="s">
        <v>40</v>
      </c>
      <c r="AX470" s="239" t="s">
        <v>85</v>
      </c>
      <c r="AY470" s="250" t="s">
        <v>138</v>
      </c>
    </row>
    <row r="471" s="25" customFormat="true" ht="24" hidden="false" customHeight="true" outlineLevel="0" collapsed="false">
      <c r="B471" s="26"/>
      <c r="C471" s="213" t="s">
        <v>660</v>
      </c>
      <c r="D471" s="213" t="s">
        <v>140</v>
      </c>
      <c r="E471" s="214" t="s">
        <v>661</v>
      </c>
      <c r="F471" s="215" t="s">
        <v>662</v>
      </c>
      <c r="G471" s="216" t="s">
        <v>307</v>
      </c>
      <c r="H471" s="217" t="n">
        <v>4</v>
      </c>
      <c r="I471" s="218"/>
      <c r="J471" s="219" t="n">
        <f aca="false">ROUND(I471*H471,2)</f>
        <v>0</v>
      </c>
      <c r="K471" s="215" t="s">
        <v>144</v>
      </c>
      <c r="L471" s="31"/>
      <c r="M471" s="220"/>
      <c r="N471" s="221" t="s">
        <v>49</v>
      </c>
      <c r="O471" s="67"/>
      <c r="P471" s="222" t="n">
        <f aca="false">O471*H471</f>
        <v>0</v>
      </c>
      <c r="Q471" s="222" t="n">
        <v>0.00025</v>
      </c>
      <c r="R471" s="222" t="n">
        <f aca="false">Q471*H471</f>
        <v>0.001</v>
      </c>
      <c r="S471" s="222" t="n">
        <v>0</v>
      </c>
      <c r="T471" s="223" t="n">
        <f aca="false">S471*H471</f>
        <v>0</v>
      </c>
      <c r="AR471" s="224" t="s">
        <v>234</v>
      </c>
      <c r="AT471" s="224" t="s">
        <v>140</v>
      </c>
      <c r="AU471" s="224" t="s">
        <v>87</v>
      </c>
      <c r="AY471" s="3" t="s">
        <v>138</v>
      </c>
      <c r="BE471" s="225" t="n">
        <f aca="false">IF(N471="základní",J471,0)</f>
        <v>0</v>
      </c>
      <c r="BF471" s="225" t="n">
        <f aca="false">IF(N471="snížená",J471,0)</f>
        <v>0</v>
      </c>
      <c r="BG471" s="225" t="n">
        <f aca="false">IF(N471="zákl. přenesená",J471,0)</f>
        <v>0</v>
      </c>
      <c r="BH471" s="225" t="n">
        <f aca="false">IF(N471="sníž. přenesená",J471,0)</f>
        <v>0</v>
      </c>
      <c r="BI471" s="225" t="n">
        <f aca="false">IF(N471="nulová",J471,0)</f>
        <v>0</v>
      </c>
      <c r="BJ471" s="3" t="s">
        <v>85</v>
      </c>
      <c r="BK471" s="225" t="n">
        <f aca="false">ROUND(I471*H471,2)</f>
        <v>0</v>
      </c>
      <c r="BL471" s="3" t="s">
        <v>234</v>
      </c>
      <c r="BM471" s="224" t="s">
        <v>663</v>
      </c>
    </row>
    <row r="472" s="226" customFormat="true" ht="12.8" hidden="false" customHeight="false" outlineLevel="0" collapsed="false">
      <c r="B472" s="227"/>
      <c r="C472" s="228"/>
      <c r="D472" s="229" t="s">
        <v>147</v>
      </c>
      <c r="E472" s="230"/>
      <c r="F472" s="231" t="s">
        <v>664</v>
      </c>
      <c r="G472" s="228"/>
      <c r="H472" s="232" t="n">
        <v>4</v>
      </c>
      <c r="I472" s="233"/>
      <c r="J472" s="228"/>
      <c r="K472" s="228"/>
      <c r="L472" s="234"/>
      <c r="M472" s="235"/>
      <c r="N472" s="236"/>
      <c r="O472" s="236"/>
      <c r="P472" s="236"/>
      <c r="Q472" s="236"/>
      <c r="R472" s="236"/>
      <c r="S472" s="236"/>
      <c r="T472" s="237"/>
      <c r="AT472" s="238" t="s">
        <v>147</v>
      </c>
      <c r="AU472" s="238" t="s">
        <v>87</v>
      </c>
      <c r="AV472" s="226" t="s">
        <v>87</v>
      </c>
      <c r="AW472" s="226" t="s">
        <v>40</v>
      </c>
      <c r="AX472" s="226" t="s">
        <v>78</v>
      </c>
      <c r="AY472" s="238" t="s">
        <v>138</v>
      </c>
    </row>
    <row r="473" s="239" customFormat="true" ht="12.8" hidden="false" customHeight="false" outlineLevel="0" collapsed="false">
      <c r="B473" s="240"/>
      <c r="C473" s="241"/>
      <c r="D473" s="229" t="s">
        <v>147</v>
      </c>
      <c r="E473" s="242"/>
      <c r="F473" s="243" t="s">
        <v>149</v>
      </c>
      <c r="G473" s="241"/>
      <c r="H473" s="244" t="n">
        <v>4</v>
      </c>
      <c r="I473" s="245"/>
      <c r="J473" s="241"/>
      <c r="K473" s="241"/>
      <c r="L473" s="246"/>
      <c r="M473" s="247"/>
      <c r="N473" s="248"/>
      <c r="O473" s="248"/>
      <c r="P473" s="248"/>
      <c r="Q473" s="248"/>
      <c r="R473" s="248"/>
      <c r="S473" s="248"/>
      <c r="T473" s="249"/>
      <c r="AT473" s="250" t="s">
        <v>147</v>
      </c>
      <c r="AU473" s="250" t="s">
        <v>87</v>
      </c>
      <c r="AV473" s="239" t="s">
        <v>145</v>
      </c>
      <c r="AW473" s="239" t="s">
        <v>40</v>
      </c>
      <c r="AX473" s="239" t="s">
        <v>85</v>
      </c>
      <c r="AY473" s="250" t="s">
        <v>138</v>
      </c>
    </row>
    <row r="474" s="25" customFormat="true" ht="24" hidden="false" customHeight="true" outlineLevel="0" collapsed="false">
      <c r="B474" s="26"/>
      <c r="C474" s="213" t="s">
        <v>665</v>
      </c>
      <c r="D474" s="213" t="s">
        <v>140</v>
      </c>
      <c r="E474" s="214" t="s">
        <v>666</v>
      </c>
      <c r="F474" s="215" t="s">
        <v>667</v>
      </c>
      <c r="G474" s="216" t="s">
        <v>307</v>
      </c>
      <c r="H474" s="217" t="n">
        <v>11</v>
      </c>
      <c r="I474" s="218"/>
      <c r="J474" s="219" t="n">
        <f aca="false">ROUND(I474*H474,2)</f>
        <v>0</v>
      </c>
      <c r="K474" s="215" t="s">
        <v>144</v>
      </c>
      <c r="L474" s="31"/>
      <c r="M474" s="220"/>
      <c r="N474" s="221" t="s">
        <v>49</v>
      </c>
      <c r="O474" s="67"/>
      <c r="P474" s="222" t="n">
        <f aca="false">O474*H474</f>
        <v>0</v>
      </c>
      <c r="Q474" s="222" t="n">
        <v>0.00035</v>
      </c>
      <c r="R474" s="222" t="n">
        <f aca="false">Q474*H474</f>
        <v>0.00385</v>
      </c>
      <c r="S474" s="222" t="n">
        <v>0</v>
      </c>
      <c r="T474" s="223" t="n">
        <f aca="false">S474*H474</f>
        <v>0</v>
      </c>
      <c r="AR474" s="224" t="s">
        <v>234</v>
      </c>
      <c r="AT474" s="224" t="s">
        <v>140</v>
      </c>
      <c r="AU474" s="224" t="s">
        <v>87</v>
      </c>
      <c r="AY474" s="3" t="s">
        <v>138</v>
      </c>
      <c r="BE474" s="225" t="n">
        <f aca="false">IF(N474="základní",J474,0)</f>
        <v>0</v>
      </c>
      <c r="BF474" s="225" t="n">
        <f aca="false">IF(N474="snížená",J474,0)</f>
        <v>0</v>
      </c>
      <c r="BG474" s="225" t="n">
        <f aca="false">IF(N474="zákl. přenesená",J474,0)</f>
        <v>0</v>
      </c>
      <c r="BH474" s="225" t="n">
        <f aca="false">IF(N474="sníž. přenesená",J474,0)</f>
        <v>0</v>
      </c>
      <c r="BI474" s="225" t="n">
        <f aca="false">IF(N474="nulová",J474,0)</f>
        <v>0</v>
      </c>
      <c r="BJ474" s="3" t="s">
        <v>85</v>
      </c>
      <c r="BK474" s="225" t="n">
        <f aca="false">ROUND(I474*H474,2)</f>
        <v>0</v>
      </c>
      <c r="BL474" s="3" t="s">
        <v>234</v>
      </c>
      <c r="BM474" s="224" t="s">
        <v>668</v>
      </c>
    </row>
    <row r="475" s="226" customFormat="true" ht="12.8" hidden="false" customHeight="false" outlineLevel="0" collapsed="false">
      <c r="B475" s="227"/>
      <c r="C475" s="228"/>
      <c r="D475" s="229" t="s">
        <v>147</v>
      </c>
      <c r="E475" s="230"/>
      <c r="F475" s="231" t="s">
        <v>669</v>
      </c>
      <c r="G475" s="228"/>
      <c r="H475" s="232" t="n">
        <v>11</v>
      </c>
      <c r="I475" s="233"/>
      <c r="J475" s="228"/>
      <c r="K475" s="228"/>
      <c r="L475" s="234"/>
      <c r="M475" s="235"/>
      <c r="N475" s="236"/>
      <c r="O475" s="236"/>
      <c r="P475" s="236"/>
      <c r="Q475" s="236"/>
      <c r="R475" s="236"/>
      <c r="S475" s="236"/>
      <c r="T475" s="237"/>
      <c r="AT475" s="238" t="s">
        <v>147</v>
      </c>
      <c r="AU475" s="238" t="s">
        <v>87</v>
      </c>
      <c r="AV475" s="226" t="s">
        <v>87</v>
      </c>
      <c r="AW475" s="226" t="s">
        <v>40</v>
      </c>
      <c r="AX475" s="226" t="s">
        <v>78</v>
      </c>
      <c r="AY475" s="238" t="s">
        <v>138</v>
      </c>
    </row>
    <row r="476" s="239" customFormat="true" ht="12.8" hidden="false" customHeight="false" outlineLevel="0" collapsed="false">
      <c r="B476" s="240"/>
      <c r="C476" s="241"/>
      <c r="D476" s="229" t="s">
        <v>147</v>
      </c>
      <c r="E476" s="242"/>
      <c r="F476" s="243" t="s">
        <v>149</v>
      </c>
      <c r="G476" s="241"/>
      <c r="H476" s="244" t="n">
        <v>11</v>
      </c>
      <c r="I476" s="245"/>
      <c r="J476" s="241"/>
      <c r="K476" s="241"/>
      <c r="L476" s="246"/>
      <c r="M476" s="247"/>
      <c r="N476" s="248"/>
      <c r="O476" s="248"/>
      <c r="P476" s="248"/>
      <c r="Q476" s="248"/>
      <c r="R476" s="248"/>
      <c r="S476" s="248"/>
      <c r="T476" s="249"/>
      <c r="AT476" s="250" t="s">
        <v>147</v>
      </c>
      <c r="AU476" s="250" t="s">
        <v>87</v>
      </c>
      <c r="AV476" s="239" t="s">
        <v>145</v>
      </c>
      <c r="AW476" s="239" t="s">
        <v>40</v>
      </c>
      <c r="AX476" s="239" t="s">
        <v>85</v>
      </c>
      <c r="AY476" s="250" t="s">
        <v>138</v>
      </c>
    </row>
    <row r="477" s="196" customFormat="true" ht="22.8" hidden="false" customHeight="true" outlineLevel="0" collapsed="false">
      <c r="B477" s="197"/>
      <c r="C477" s="198"/>
      <c r="D477" s="199" t="s">
        <v>77</v>
      </c>
      <c r="E477" s="211" t="s">
        <v>670</v>
      </c>
      <c r="F477" s="211" t="s">
        <v>671</v>
      </c>
      <c r="G477" s="198"/>
      <c r="H477" s="198"/>
      <c r="I477" s="201"/>
      <c r="J477" s="212" t="n">
        <f aca="false">BK477</f>
        <v>0</v>
      </c>
      <c r="K477" s="198"/>
      <c r="L477" s="203"/>
      <c r="M477" s="204"/>
      <c r="N477" s="205"/>
      <c r="O477" s="205"/>
      <c r="P477" s="206" t="n">
        <f aca="false">P478</f>
        <v>0</v>
      </c>
      <c r="Q477" s="205"/>
      <c r="R477" s="206" t="n">
        <f aca="false">R478</f>
        <v>0</v>
      </c>
      <c r="S477" s="205"/>
      <c r="T477" s="207" t="n">
        <f aca="false">T478</f>
        <v>0</v>
      </c>
      <c r="AR477" s="208" t="s">
        <v>87</v>
      </c>
      <c r="AT477" s="209" t="s">
        <v>77</v>
      </c>
      <c r="AU477" s="209" t="s">
        <v>85</v>
      </c>
      <c r="AY477" s="208" t="s">
        <v>138</v>
      </c>
      <c r="BK477" s="210" t="n">
        <f aca="false">BK478</f>
        <v>0</v>
      </c>
    </row>
    <row r="478" s="25" customFormat="true" ht="16.5" hidden="false" customHeight="true" outlineLevel="0" collapsed="false">
      <c r="B478" s="26"/>
      <c r="C478" s="251" t="s">
        <v>672</v>
      </c>
      <c r="D478" s="251" t="s">
        <v>159</v>
      </c>
      <c r="E478" s="252" t="s">
        <v>673</v>
      </c>
      <c r="F478" s="253" t="s">
        <v>674</v>
      </c>
      <c r="G478" s="254" t="s">
        <v>307</v>
      </c>
      <c r="H478" s="255" t="n">
        <v>2</v>
      </c>
      <c r="I478" s="256"/>
      <c r="J478" s="257" t="n">
        <f aca="false">ROUND(I478*H478,2)</f>
        <v>0</v>
      </c>
      <c r="K478" s="253"/>
      <c r="L478" s="258"/>
      <c r="M478" s="259"/>
      <c r="N478" s="260" t="s">
        <v>49</v>
      </c>
      <c r="O478" s="67"/>
      <c r="P478" s="222" t="n">
        <f aca="false">O478*H478</f>
        <v>0</v>
      </c>
      <c r="Q478" s="222" t="n">
        <v>0</v>
      </c>
      <c r="R478" s="222" t="n">
        <f aca="false">Q478*H478</f>
        <v>0</v>
      </c>
      <c r="S478" s="222" t="n">
        <v>0</v>
      </c>
      <c r="T478" s="223" t="n">
        <f aca="false">S478*H478</f>
        <v>0</v>
      </c>
      <c r="AR478" s="224" t="s">
        <v>301</v>
      </c>
      <c r="AT478" s="224" t="s">
        <v>159</v>
      </c>
      <c r="AU478" s="224" t="s">
        <v>87</v>
      </c>
      <c r="AY478" s="3" t="s">
        <v>138</v>
      </c>
      <c r="BE478" s="225" t="n">
        <f aca="false">IF(N478="základní",J478,0)</f>
        <v>0</v>
      </c>
      <c r="BF478" s="225" t="n">
        <f aca="false">IF(N478="snížená",J478,0)</f>
        <v>0</v>
      </c>
      <c r="BG478" s="225" t="n">
        <f aca="false">IF(N478="zákl. přenesená",J478,0)</f>
        <v>0</v>
      </c>
      <c r="BH478" s="225" t="n">
        <f aca="false">IF(N478="sníž. přenesená",J478,0)</f>
        <v>0</v>
      </c>
      <c r="BI478" s="225" t="n">
        <f aca="false">IF(N478="nulová",J478,0)</f>
        <v>0</v>
      </c>
      <c r="BJ478" s="3" t="s">
        <v>85</v>
      </c>
      <c r="BK478" s="225" t="n">
        <f aca="false">ROUND(I478*H478,2)</f>
        <v>0</v>
      </c>
      <c r="BL478" s="3" t="s">
        <v>234</v>
      </c>
      <c r="BM478" s="224" t="s">
        <v>675</v>
      </c>
    </row>
    <row r="479" s="196" customFormat="true" ht="25.9" hidden="false" customHeight="true" outlineLevel="0" collapsed="false">
      <c r="B479" s="197"/>
      <c r="C479" s="198"/>
      <c r="D479" s="199" t="s">
        <v>77</v>
      </c>
      <c r="E479" s="200" t="s">
        <v>676</v>
      </c>
      <c r="F479" s="200" t="s">
        <v>677</v>
      </c>
      <c r="G479" s="198"/>
      <c r="H479" s="198"/>
      <c r="I479" s="201"/>
      <c r="J479" s="202" t="n">
        <f aca="false">BK479</f>
        <v>0</v>
      </c>
      <c r="K479" s="198"/>
      <c r="L479" s="203"/>
      <c r="M479" s="204"/>
      <c r="N479" s="205"/>
      <c r="O479" s="205"/>
      <c r="P479" s="206" t="n">
        <f aca="false">P480</f>
        <v>0</v>
      </c>
      <c r="Q479" s="205"/>
      <c r="R479" s="206" t="n">
        <f aca="false">R480</f>
        <v>0</v>
      </c>
      <c r="S479" s="205"/>
      <c r="T479" s="207" t="n">
        <f aca="false">T480</f>
        <v>0</v>
      </c>
      <c r="AR479" s="208" t="s">
        <v>166</v>
      </c>
      <c r="AT479" s="209" t="s">
        <v>77</v>
      </c>
      <c r="AU479" s="209" t="s">
        <v>78</v>
      </c>
      <c r="AY479" s="208" t="s">
        <v>138</v>
      </c>
      <c r="BK479" s="210" t="n">
        <f aca="false">BK480</f>
        <v>0</v>
      </c>
    </row>
    <row r="480" customFormat="false" ht="22.8" hidden="false" customHeight="true" outlineLevel="0" collapsed="false">
      <c r="A480" s="196"/>
      <c r="B480" s="197"/>
      <c r="C480" s="198"/>
      <c r="D480" s="199" t="s">
        <v>77</v>
      </c>
      <c r="E480" s="211" t="s">
        <v>678</v>
      </c>
      <c r="F480" s="211" t="s">
        <v>679</v>
      </c>
      <c r="G480" s="198"/>
      <c r="H480" s="198"/>
      <c r="I480" s="201"/>
      <c r="J480" s="212" t="n">
        <f aca="false">BK480</f>
        <v>0</v>
      </c>
      <c r="K480" s="198"/>
      <c r="L480" s="203"/>
      <c r="M480" s="204"/>
      <c r="N480" s="205"/>
      <c r="O480" s="205"/>
      <c r="P480" s="206" t="n">
        <f aca="false">SUM(P481:P554)</f>
        <v>0</v>
      </c>
      <c r="Q480" s="205"/>
      <c r="R480" s="206" t="n">
        <f aca="false">SUM(R481:R554)</f>
        <v>0</v>
      </c>
      <c r="S480" s="205"/>
      <c r="T480" s="207" t="n">
        <f aca="false">SUM(T481:T554)</f>
        <v>0</v>
      </c>
      <c r="AR480" s="208" t="s">
        <v>166</v>
      </c>
      <c r="AT480" s="209" t="s">
        <v>77</v>
      </c>
      <c r="AU480" s="209" t="s">
        <v>85</v>
      </c>
      <c r="AY480" s="208" t="s">
        <v>138</v>
      </c>
      <c r="BK480" s="210" t="n">
        <f aca="false">SUM(BK481:BK554)</f>
        <v>0</v>
      </c>
    </row>
    <row r="481" s="25" customFormat="true" ht="16.5" hidden="false" customHeight="true" outlineLevel="0" collapsed="false">
      <c r="B481" s="26"/>
      <c r="C481" s="213" t="s">
        <v>680</v>
      </c>
      <c r="D481" s="213" t="s">
        <v>140</v>
      </c>
      <c r="E481" s="214" t="s">
        <v>681</v>
      </c>
      <c r="F481" s="215" t="s">
        <v>682</v>
      </c>
      <c r="G481" s="216" t="s">
        <v>307</v>
      </c>
      <c r="H481" s="217" t="n">
        <v>1</v>
      </c>
      <c r="I481" s="218"/>
      <c r="J481" s="219" t="n">
        <f aca="false">ROUND(I481*H481,2)</f>
        <v>0</v>
      </c>
      <c r="K481" s="215"/>
      <c r="L481" s="31"/>
      <c r="M481" s="220"/>
      <c r="N481" s="221" t="s">
        <v>49</v>
      </c>
      <c r="O481" s="67"/>
      <c r="P481" s="222" t="n">
        <f aca="false">O481*H481</f>
        <v>0</v>
      </c>
      <c r="Q481" s="222" t="n">
        <v>0</v>
      </c>
      <c r="R481" s="222" t="n">
        <f aca="false">Q481*H481</f>
        <v>0</v>
      </c>
      <c r="S481" s="222" t="n">
        <v>0</v>
      </c>
      <c r="T481" s="223" t="n">
        <f aca="false">S481*H481</f>
        <v>0</v>
      </c>
      <c r="AR481" s="224" t="s">
        <v>683</v>
      </c>
      <c r="AT481" s="224" t="s">
        <v>140</v>
      </c>
      <c r="AU481" s="224" t="s">
        <v>87</v>
      </c>
      <c r="AY481" s="3" t="s">
        <v>138</v>
      </c>
      <c r="BE481" s="225" t="n">
        <f aca="false">IF(N481="základní",J481,0)</f>
        <v>0</v>
      </c>
      <c r="BF481" s="225" t="n">
        <f aca="false">IF(N481="snížená",J481,0)</f>
        <v>0</v>
      </c>
      <c r="BG481" s="225" t="n">
        <f aca="false">IF(N481="zákl. přenesená",J481,0)</f>
        <v>0</v>
      </c>
      <c r="BH481" s="225" t="n">
        <f aca="false">IF(N481="sníž. přenesená",J481,0)</f>
        <v>0</v>
      </c>
      <c r="BI481" s="225" t="n">
        <f aca="false">IF(N481="nulová",J481,0)</f>
        <v>0</v>
      </c>
      <c r="BJ481" s="3" t="s">
        <v>85</v>
      </c>
      <c r="BK481" s="225" t="n">
        <f aca="false">ROUND(I481*H481,2)</f>
        <v>0</v>
      </c>
      <c r="BL481" s="3" t="s">
        <v>683</v>
      </c>
      <c r="BM481" s="224" t="s">
        <v>684</v>
      </c>
    </row>
    <row r="482" customFormat="false" ht="12.8" hidden="false" customHeight="false" outlineLevel="0" collapsed="false">
      <c r="A482" s="25"/>
      <c r="B482" s="26"/>
      <c r="C482" s="27"/>
      <c r="D482" s="229" t="s">
        <v>355</v>
      </c>
      <c r="E482" s="27"/>
      <c r="F482" s="261" t="s">
        <v>685</v>
      </c>
      <c r="G482" s="27"/>
      <c r="H482" s="27"/>
      <c r="I482" s="130"/>
      <c r="J482" s="27"/>
      <c r="K482" s="27"/>
      <c r="L482" s="31"/>
      <c r="M482" s="262"/>
      <c r="N482" s="67"/>
      <c r="O482" s="67"/>
      <c r="P482" s="67"/>
      <c r="Q482" s="67"/>
      <c r="R482" s="67"/>
      <c r="S482" s="67"/>
      <c r="T482" s="68"/>
      <c r="AT482" s="3" t="s">
        <v>355</v>
      </c>
      <c r="AU482" s="3" t="s">
        <v>87</v>
      </c>
    </row>
    <row r="483" customFormat="false" ht="24" hidden="false" customHeight="true" outlineLevel="0" collapsed="false">
      <c r="A483" s="25"/>
      <c r="B483" s="26"/>
      <c r="C483" s="213" t="s">
        <v>686</v>
      </c>
      <c r="D483" s="213" t="s">
        <v>140</v>
      </c>
      <c r="E483" s="214" t="s">
        <v>687</v>
      </c>
      <c r="F483" s="215" t="s">
        <v>688</v>
      </c>
      <c r="G483" s="216" t="s">
        <v>220</v>
      </c>
      <c r="H483" s="217" t="n">
        <v>30</v>
      </c>
      <c r="I483" s="218"/>
      <c r="J483" s="219" t="n">
        <f aca="false">ROUND(I483*H483,2)</f>
        <v>0</v>
      </c>
      <c r="K483" s="215" t="s">
        <v>144</v>
      </c>
      <c r="L483" s="31"/>
      <c r="M483" s="220"/>
      <c r="N483" s="221" t="s">
        <v>49</v>
      </c>
      <c r="O483" s="67"/>
      <c r="P483" s="222" t="n">
        <f aca="false">O483*H483</f>
        <v>0</v>
      </c>
      <c r="Q483" s="222" t="n">
        <v>0</v>
      </c>
      <c r="R483" s="222" t="n">
        <f aca="false">Q483*H483</f>
        <v>0</v>
      </c>
      <c r="S483" s="222" t="n">
        <v>0</v>
      </c>
      <c r="T483" s="223" t="n">
        <f aca="false">S483*H483</f>
        <v>0</v>
      </c>
      <c r="AR483" s="224" t="s">
        <v>683</v>
      </c>
      <c r="AT483" s="224" t="s">
        <v>140</v>
      </c>
      <c r="AU483" s="224" t="s">
        <v>87</v>
      </c>
      <c r="AY483" s="3" t="s">
        <v>138</v>
      </c>
      <c r="BE483" s="225" t="n">
        <f aca="false">IF(N483="základní",J483,0)</f>
        <v>0</v>
      </c>
      <c r="BF483" s="225" t="n">
        <f aca="false">IF(N483="snížená",J483,0)</f>
        <v>0</v>
      </c>
      <c r="BG483" s="225" t="n">
        <f aca="false">IF(N483="zákl. přenesená",J483,0)</f>
        <v>0</v>
      </c>
      <c r="BH483" s="225" t="n">
        <f aca="false">IF(N483="sníž. přenesená",J483,0)</f>
        <v>0</v>
      </c>
      <c r="BI483" s="225" t="n">
        <f aca="false">IF(N483="nulová",J483,0)</f>
        <v>0</v>
      </c>
      <c r="BJ483" s="3" t="s">
        <v>85</v>
      </c>
      <c r="BK483" s="225" t="n">
        <f aca="false">ROUND(I483*H483,2)</f>
        <v>0</v>
      </c>
      <c r="BL483" s="3" t="s">
        <v>683</v>
      </c>
      <c r="BM483" s="224" t="s">
        <v>689</v>
      </c>
    </row>
    <row r="484" customFormat="false" ht="12.8" hidden="false" customHeight="false" outlineLevel="0" collapsed="false">
      <c r="A484" s="25"/>
      <c r="B484" s="26"/>
      <c r="C484" s="27"/>
      <c r="D484" s="229" t="s">
        <v>200</v>
      </c>
      <c r="E484" s="27"/>
      <c r="F484" s="261" t="s">
        <v>690</v>
      </c>
      <c r="G484" s="27"/>
      <c r="H484" s="27"/>
      <c r="I484" s="130"/>
      <c r="J484" s="27"/>
      <c r="K484" s="27"/>
      <c r="L484" s="31"/>
      <c r="M484" s="262"/>
      <c r="N484" s="67"/>
      <c r="O484" s="67"/>
      <c r="P484" s="67"/>
      <c r="Q484" s="67"/>
      <c r="R484" s="67"/>
      <c r="S484" s="67"/>
      <c r="T484" s="68"/>
      <c r="AT484" s="3" t="s">
        <v>200</v>
      </c>
      <c r="AU484" s="3" t="s">
        <v>87</v>
      </c>
    </row>
    <row r="485" s="226" customFormat="true" ht="12.8" hidden="false" customHeight="false" outlineLevel="0" collapsed="false">
      <c r="B485" s="227"/>
      <c r="C485" s="228"/>
      <c r="D485" s="229" t="s">
        <v>147</v>
      </c>
      <c r="E485" s="230"/>
      <c r="F485" s="231" t="s">
        <v>691</v>
      </c>
      <c r="G485" s="228"/>
      <c r="H485" s="232" t="n">
        <v>30</v>
      </c>
      <c r="I485" s="233"/>
      <c r="J485" s="228"/>
      <c r="K485" s="228"/>
      <c r="L485" s="234"/>
      <c r="M485" s="235"/>
      <c r="N485" s="236"/>
      <c r="O485" s="236"/>
      <c r="P485" s="236"/>
      <c r="Q485" s="236"/>
      <c r="R485" s="236"/>
      <c r="S485" s="236"/>
      <c r="T485" s="237"/>
      <c r="AT485" s="238" t="s">
        <v>147</v>
      </c>
      <c r="AU485" s="238" t="s">
        <v>87</v>
      </c>
      <c r="AV485" s="226" t="s">
        <v>87</v>
      </c>
      <c r="AW485" s="226" t="s">
        <v>40</v>
      </c>
      <c r="AX485" s="226" t="s">
        <v>78</v>
      </c>
      <c r="AY485" s="238" t="s">
        <v>138</v>
      </c>
    </row>
    <row r="486" s="239" customFormat="true" ht="12.8" hidden="false" customHeight="false" outlineLevel="0" collapsed="false">
      <c r="B486" s="240"/>
      <c r="C486" s="241"/>
      <c r="D486" s="229" t="s">
        <v>147</v>
      </c>
      <c r="E486" s="242"/>
      <c r="F486" s="243" t="s">
        <v>149</v>
      </c>
      <c r="G486" s="241"/>
      <c r="H486" s="244" t="n">
        <v>30</v>
      </c>
      <c r="I486" s="245"/>
      <c r="J486" s="241"/>
      <c r="K486" s="241"/>
      <c r="L486" s="246"/>
      <c r="M486" s="247"/>
      <c r="N486" s="248"/>
      <c r="O486" s="248"/>
      <c r="P486" s="248"/>
      <c r="Q486" s="248"/>
      <c r="R486" s="248"/>
      <c r="S486" s="248"/>
      <c r="T486" s="249"/>
      <c r="AT486" s="250" t="s">
        <v>147</v>
      </c>
      <c r="AU486" s="250" t="s">
        <v>87</v>
      </c>
      <c r="AV486" s="239" t="s">
        <v>145</v>
      </c>
      <c r="AW486" s="239" t="s">
        <v>40</v>
      </c>
      <c r="AX486" s="239" t="s">
        <v>85</v>
      </c>
      <c r="AY486" s="250" t="s">
        <v>138</v>
      </c>
    </row>
    <row r="487" s="25" customFormat="true" ht="16.5" hidden="false" customHeight="true" outlineLevel="0" collapsed="false">
      <c r="B487" s="26"/>
      <c r="C487" s="213" t="s">
        <v>692</v>
      </c>
      <c r="D487" s="213" t="s">
        <v>140</v>
      </c>
      <c r="E487" s="214" t="s">
        <v>693</v>
      </c>
      <c r="F487" s="215" t="s">
        <v>694</v>
      </c>
      <c r="G487" s="216" t="s">
        <v>695</v>
      </c>
      <c r="H487" s="217" t="n">
        <v>4</v>
      </c>
      <c r="I487" s="218"/>
      <c r="J487" s="219" t="n">
        <f aca="false">ROUND(I487*H487,2)</f>
        <v>0</v>
      </c>
      <c r="K487" s="215"/>
      <c r="L487" s="31"/>
      <c r="M487" s="220"/>
      <c r="N487" s="221" t="s">
        <v>49</v>
      </c>
      <c r="O487" s="67"/>
      <c r="P487" s="222" t="n">
        <f aca="false">O487*H487</f>
        <v>0</v>
      </c>
      <c r="Q487" s="222" t="n">
        <v>0</v>
      </c>
      <c r="R487" s="222" t="n">
        <f aca="false">Q487*H487</f>
        <v>0</v>
      </c>
      <c r="S487" s="222" t="n">
        <v>0</v>
      </c>
      <c r="T487" s="223" t="n">
        <f aca="false">S487*H487</f>
        <v>0</v>
      </c>
      <c r="AR487" s="224" t="s">
        <v>683</v>
      </c>
      <c r="AT487" s="224" t="s">
        <v>140</v>
      </c>
      <c r="AU487" s="224" t="s">
        <v>87</v>
      </c>
      <c r="AY487" s="3" t="s">
        <v>138</v>
      </c>
      <c r="BE487" s="225" t="n">
        <f aca="false">IF(N487="základní",J487,0)</f>
        <v>0</v>
      </c>
      <c r="BF487" s="225" t="n">
        <f aca="false">IF(N487="snížená",J487,0)</f>
        <v>0</v>
      </c>
      <c r="BG487" s="225" t="n">
        <f aca="false">IF(N487="zákl. přenesená",J487,0)</f>
        <v>0</v>
      </c>
      <c r="BH487" s="225" t="n">
        <f aca="false">IF(N487="sníž. přenesená",J487,0)</f>
        <v>0</v>
      </c>
      <c r="BI487" s="225" t="n">
        <f aca="false">IF(N487="nulová",J487,0)</f>
        <v>0</v>
      </c>
      <c r="BJ487" s="3" t="s">
        <v>85</v>
      </c>
      <c r="BK487" s="225" t="n">
        <f aca="false">ROUND(I487*H487,2)</f>
        <v>0</v>
      </c>
      <c r="BL487" s="3" t="s">
        <v>683</v>
      </c>
      <c r="BM487" s="224" t="s">
        <v>696</v>
      </c>
    </row>
    <row r="488" customFormat="false" ht="12.8" hidden="false" customHeight="false" outlineLevel="0" collapsed="false">
      <c r="A488" s="25"/>
      <c r="B488" s="26"/>
      <c r="C488" s="27"/>
      <c r="D488" s="229" t="s">
        <v>355</v>
      </c>
      <c r="E488" s="27"/>
      <c r="F488" s="261" t="s">
        <v>697</v>
      </c>
      <c r="G488" s="27"/>
      <c r="H488" s="27"/>
      <c r="I488" s="130"/>
      <c r="J488" s="27"/>
      <c r="K488" s="27"/>
      <c r="L488" s="31"/>
      <c r="M488" s="262"/>
      <c r="N488" s="67"/>
      <c r="O488" s="67"/>
      <c r="P488" s="67"/>
      <c r="Q488" s="67"/>
      <c r="R488" s="67"/>
      <c r="S488" s="67"/>
      <c r="T488" s="68"/>
      <c r="AT488" s="3" t="s">
        <v>355</v>
      </c>
      <c r="AU488" s="3" t="s">
        <v>87</v>
      </c>
    </row>
    <row r="489" customFormat="false" ht="16.5" hidden="false" customHeight="true" outlineLevel="0" collapsed="false">
      <c r="A489" s="25"/>
      <c r="B489" s="26"/>
      <c r="C489" s="213" t="s">
        <v>698</v>
      </c>
      <c r="D489" s="213" t="s">
        <v>140</v>
      </c>
      <c r="E489" s="214" t="s">
        <v>699</v>
      </c>
      <c r="F489" s="215" t="s">
        <v>700</v>
      </c>
      <c r="G489" s="216" t="s">
        <v>695</v>
      </c>
      <c r="H489" s="217" t="n">
        <v>2</v>
      </c>
      <c r="I489" s="218"/>
      <c r="J489" s="219" t="n">
        <f aca="false">ROUND(I489*H489,2)</f>
        <v>0</v>
      </c>
      <c r="K489" s="215"/>
      <c r="L489" s="31"/>
      <c r="M489" s="220"/>
      <c r="N489" s="221" t="s">
        <v>49</v>
      </c>
      <c r="O489" s="67"/>
      <c r="P489" s="222" t="n">
        <f aca="false">O489*H489</f>
        <v>0</v>
      </c>
      <c r="Q489" s="222" t="n">
        <v>0</v>
      </c>
      <c r="R489" s="222" t="n">
        <f aca="false">Q489*H489</f>
        <v>0</v>
      </c>
      <c r="S489" s="222" t="n">
        <v>0</v>
      </c>
      <c r="T489" s="223" t="n">
        <f aca="false">S489*H489</f>
        <v>0</v>
      </c>
      <c r="AR489" s="224" t="s">
        <v>683</v>
      </c>
      <c r="AT489" s="224" t="s">
        <v>140</v>
      </c>
      <c r="AU489" s="224" t="s">
        <v>87</v>
      </c>
      <c r="AY489" s="3" t="s">
        <v>138</v>
      </c>
      <c r="BE489" s="225" t="n">
        <f aca="false">IF(N489="základní",J489,0)</f>
        <v>0</v>
      </c>
      <c r="BF489" s="225" t="n">
        <f aca="false">IF(N489="snížená",J489,0)</f>
        <v>0</v>
      </c>
      <c r="BG489" s="225" t="n">
        <f aca="false">IF(N489="zákl. přenesená",J489,0)</f>
        <v>0</v>
      </c>
      <c r="BH489" s="225" t="n">
        <f aca="false">IF(N489="sníž. přenesená",J489,0)</f>
        <v>0</v>
      </c>
      <c r="BI489" s="225" t="n">
        <f aca="false">IF(N489="nulová",J489,0)</f>
        <v>0</v>
      </c>
      <c r="BJ489" s="3" t="s">
        <v>85</v>
      </c>
      <c r="BK489" s="225" t="n">
        <f aca="false">ROUND(I489*H489,2)</f>
        <v>0</v>
      </c>
      <c r="BL489" s="3" t="s">
        <v>683</v>
      </c>
      <c r="BM489" s="224" t="s">
        <v>701</v>
      </c>
    </row>
    <row r="490" customFormat="false" ht="12.8" hidden="false" customHeight="false" outlineLevel="0" collapsed="false">
      <c r="A490" s="25"/>
      <c r="B490" s="26"/>
      <c r="C490" s="27"/>
      <c r="D490" s="229" t="s">
        <v>355</v>
      </c>
      <c r="E490" s="27"/>
      <c r="F490" s="261" t="s">
        <v>702</v>
      </c>
      <c r="G490" s="27"/>
      <c r="H490" s="27"/>
      <c r="I490" s="130"/>
      <c r="J490" s="27"/>
      <c r="K490" s="27"/>
      <c r="L490" s="31"/>
      <c r="M490" s="262"/>
      <c r="N490" s="67"/>
      <c r="O490" s="67"/>
      <c r="P490" s="67"/>
      <c r="Q490" s="67"/>
      <c r="R490" s="67"/>
      <c r="S490" s="67"/>
      <c r="T490" s="68"/>
      <c r="AT490" s="3" t="s">
        <v>355</v>
      </c>
      <c r="AU490" s="3" t="s">
        <v>87</v>
      </c>
    </row>
    <row r="491" customFormat="false" ht="24" hidden="false" customHeight="true" outlineLevel="0" collapsed="false">
      <c r="A491" s="25"/>
      <c r="B491" s="26"/>
      <c r="C491" s="213" t="s">
        <v>703</v>
      </c>
      <c r="D491" s="213" t="s">
        <v>140</v>
      </c>
      <c r="E491" s="214" t="s">
        <v>704</v>
      </c>
      <c r="F491" s="215" t="s">
        <v>705</v>
      </c>
      <c r="G491" s="216" t="s">
        <v>220</v>
      </c>
      <c r="H491" s="217" t="n">
        <v>90.45</v>
      </c>
      <c r="I491" s="218"/>
      <c r="J491" s="219" t="n">
        <f aca="false">ROUND(I491*H491,2)</f>
        <v>0</v>
      </c>
      <c r="K491" s="215" t="s">
        <v>144</v>
      </c>
      <c r="L491" s="31"/>
      <c r="M491" s="220"/>
      <c r="N491" s="221" t="s">
        <v>49</v>
      </c>
      <c r="O491" s="67"/>
      <c r="P491" s="222" t="n">
        <f aca="false">O491*H491</f>
        <v>0</v>
      </c>
      <c r="Q491" s="222" t="n">
        <v>0</v>
      </c>
      <c r="R491" s="222" t="n">
        <f aca="false">Q491*H491</f>
        <v>0</v>
      </c>
      <c r="S491" s="222" t="n">
        <v>0</v>
      </c>
      <c r="T491" s="223" t="n">
        <f aca="false">S491*H491</f>
        <v>0</v>
      </c>
      <c r="AR491" s="224" t="s">
        <v>683</v>
      </c>
      <c r="AT491" s="224" t="s">
        <v>140</v>
      </c>
      <c r="AU491" s="224" t="s">
        <v>87</v>
      </c>
      <c r="AY491" s="3" t="s">
        <v>138</v>
      </c>
      <c r="BE491" s="225" t="n">
        <f aca="false">IF(N491="základní",J491,0)</f>
        <v>0</v>
      </c>
      <c r="BF491" s="225" t="n">
        <f aca="false">IF(N491="snížená",J491,0)</f>
        <v>0</v>
      </c>
      <c r="BG491" s="225" t="n">
        <f aca="false">IF(N491="zákl. přenesená",J491,0)</f>
        <v>0</v>
      </c>
      <c r="BH491" s="225" t="n">
        <f aca="false">IF(N491="sníž. přenesená",J491,0)</f>
        <v>0</v>
      </c>
      <c r="BI491" s="225" t="n">
        <f aca="false">IF(N491="nulová",J491,0)</f>
        <v>0</v>
      </c>
      <c r="BJ491" s="3" t="s">
        <v>85</v>
      </c>
      <c r="BK491" s="225" t="n">
        <f aca="false">ROUND(I491*H491,2)</f>
        <v>0</v>
      </c>
      <c r="BL491" s="3" t="s">
        <v>683</v>
      </c>
      <c r="BM491" s="224" t="s">
        <v>706</v>
      </c>
    </row>
    <row r="492" s="226" customFormat="true" ht="12.8" hidden="false" customHeight="false" outlineLevel="0" collapsed="false">
      <c r="B492" s="227"/>
      <c r="C492" s="228"/>
      <c r="D492" s="229" t="s">
        <v>147</v>
      </c>
      <c r="E492" s="230"/>
      <c r="F492" s="231" t="s">
        <v>362</v>
      </c>
      <c r="G492" s="228"/>
      <c r="H492" s="232" t="n">
        <v>11.05</v>
      </c>
      <c r="I492" s="233"/>
      <c r="J492" s="228"/>
      <c r="K492" s="228"/>
      <c r="L492" s="234"/>
      <c r="M492" s="235"/>
      <c r="N492" s="236"/>
      <c r="O492" s="236"/>
      <c r="P492" s="236"/>
      <c r="Q492" s="236"/>
      <c r="R492" s="236"/>
      <c r="S492" s="236"/>
      <c r="T492" s="237"/>
      <c r="AT492" s="238" t="s">
        <v>147</v>
      </c>
      <c r="AU492" s="238" t="s">
        <v>87</v>
      </c>
      <c r="AV492" s="226" t="s">
        <v>87</v>
      </c>
      <c r="AW492" s="226" t="s">
        <v>40</v>
      </c>
      <c r="AX492" s="226" t="s">
        <v>78</v>
      </c>
      <c r="AY492" s="238" t="s">
        <v>138</v>
      </c>
    </row>
    <row r="493" s="226" customFormat="true" ht="12.8" hidden="false" customHeight="false" outlineLevel="0" collapsed="false">
      <c r="B493" s="227"/>
      <c r="C493" s="228"/>
      <c r="D493" s="229" t="s">
        <v>147</v>
      </c>
      <c r="E493" s="230"/>
      <c r="F493" s="231" t="s">
        <v>367</v>
      </c>
      <c r="G493" s="228"/>
      <c r="H493" s="232" t="n">
        <v>10.3</v>
      </c>
      <c r="I493" s="233"/>
      <c r="J493" s="228"/>
      <c r="K493" s="228"/>
      <c r="L493" s="234"/>
      <c r="M493" s="235"/>
      <c r="N493" s="236"/>
      <c r="O493" s="236"/>
      <c r="P493" s="236"/>
      <c r="Q493" s="236"/>
      <c r="R493" s="236"/>
      <c r="S493" s="236"/>
      <c r="T493" s="237"/>
      <c r="AT493" s="238" t="s">
        <v>147</v>
      </c>
      <c r="AU493" s="238" t="s">
        <v>87</v>
      </c>
      <c r="AV493" s="226" t="s">
        <v>87</v>
      </c>
      <c r="AW493" s="226" t="s">
        <v>40</v>
      </c>
      <c r="AX493" s="226" t="s">
        <v>78</v>
      </c>
      <c r="AY493" s="238" t="s">
        <v>138</v>
      </c>
    </row>
    <row r="494" s="226" customFormat="true" ht="12.8" hidden="false" customHeight="false" outlineLevel="0" collapsed="false">
      <c r="B494" s="227"/>
      <c r="C494" s="228"/>
      <c r="D494" s="229" t="s">
        <v>147</v>
      </c>
      <c r="E494" s="230"/>
      <c r="F494" s="231" t="s">
        <v>372</v>
      </c>
      <c r="G494" s="228"/>
      <c r="H494" s="232" t="n">
        <v>25.7</v>
      </c>
      <c r="I494" s="233"/>
      <c r="J494" s="228"/>
      <c r="K494" s="228"/>
      <c r="L494" s="234"/>
      <c r="M494" s="235"/>
      <c r="N494" s="236"/>
      <c r="O494" s="236"/>
      <c r="P494" s="236"/>
      <c r="Q494" s="236"/>
      <c r="R494" s="236"/>
      <c r="S494" s="236"/>
      <c r="T494" s="237"/>
      <c r="AT494" s="238" t="s">
        <v>147</v>
      </c>
      <c r="AU494" s="238" t="s">
        <v>87</v>
      </c>
      <c r="AV494" s="226" t="s">
        <v>87</v>
      </c>
      <c r="AW494" s="226" t="s">
        <v>40</v>
      </c>
      <c r="AX494" s="226" t="s">
        <v>78</v>
      </c>
      <c r="AY494" s="238" t="s">
        <v>138</v>
      </c>
    </row>
    <row r="495" s="226" customFormat="true" ht="12.8" hidden="false" customHeight="false" outlineLevel="0" collapsed="false">
      <c r="B495" s="227"/>
      <c r="C495" s="228"/>
      <c r="D495" s="229" t="s">
        <v>147</v>
      </c>
      <c r="E495" s="230"/>
      <c r="F495" s="231" t="s">
        <v>377</v>
      </c>
      <c r="G495" s="228"/>
      <c r="H495" s="232" t="n">
        <v>19.1</v>
      </c>
      <c r="I495" s="233"/>
      <c r="J495" s="228"/>
      <c r="K495" s="228"/>
      <c r="L495" s="234"/>
      <c r="M495" s="235"/>
      <c r="N495" s="236"/>
      <c r="O495" s="236"/>
      <c r="P495" s="236"/>
      <c r="Q495" s="236"/>
      <c r="R495" s="236"/>
      <c r="S495" s="236"/>
      <c r="T495" s="237"/>
      <c r="AT495" s="238" t="s">
        <v>147</v>
      </c>
      <c r="AU495" s="238" t="s">
        <v>87</v>
      </c>
      <c r="AV495" s="226" t="s">
        <v>87</v>
      </c>
      <c r="AW495" s="226" t="s">
        <v>40</v>
      </c>
      <c r="AX495" s="226" t="s">
        <v>78</v>
      </c>
      <c r="AY495" s="238" t="s">
        <v>138</v>
      </c>
    </row>
    <row r="496" s="226" customFormat="true" ht="12.8" hidden="false" customHeight="false" outlineLevel="0" collapsed="false">
      <c r="B496" s="227"/>
      <c r="C496" s="228"/>
      <c r="D496" s="229" t="s">
        <v>147</v>
      </c>
      <c r="E496" s="230"/>
      <c r="F496" s="231" t="s">
        <v>382</v>
      </c>
      <c r="G496" s="228"/>
      <c r="H496" s="232" t="n">
        <v>1.2</v>
      </c>
      <c r="I496" s="233"/>
      <c r="J496" s="228"/>
      <c r="K496" s="228"/>
      <c r="L496" s="234"/>
      <c r="M496" s="235"/>
      <c r="N496" s="236"/>
      <c r="O496" s="236"/>
      <c r="P496" s="236"/>
      <c r="Q496" s="236"/>
      <c r="R496" s="236"/>
      <c r="S496" s="236"/>
      <c r="T496" s="237"/>
      <c r="AT496" s="238" t="s">
        <v>147</v>
      </c>
      <c r="AU496" s="238" t="s">
        <v>87</v>
      </c>
      <c r="AV496" s="226" t="s">
        <v>87</v>
      </c>
      <c r="AW496" s="226" t="s">
        <v>40</v>
      </c>
      <c r="AX496" s="226" t="s">
        <v>78</v>
      </c>
      <c r="AY496" s="238" t="s">
        <v>138</v>
      </c>
    </row>
    <row r="497" s="226" customFormat="true" ht="12.8" hidden="false" customHeight="false" outlineLevel="0" collapsed="false">
      <c r="B497" s="227"/>
      <c r="C497" s="228"/>
      <c r="D497" s="229" t="s">
        <v>147</v>
      </c>
      <c r="E497" s="230"/>
      <c r="F497" s="231" t="s">
        <v>387</v>
      </c>
      <c r="G497" s="228"/>
      <c r="H497" s="232" t="n">
        <v>12.1</v>
      </c>
      <c r="I497" s="233"/>
      <c r="J497" s="228"/>
      <c r="K497" s="228"/>
      <c r="L497" s="234"/>
      <c r="M497" s="235"/>
      <c r="N497" s="236"/>
      <c r="O497" s="236"/>
      <c r="P497" s="236"/>
      <c r="Q497" s="236"/>
      <c r="R497" s="236"/>
      <c r="S497" s="236"/>
      <c r="T497" s="237"/>
      <c r="AT497" s="238" t="s">
        <v>147</v>
      </c>
      <c r="AU497" s="238" t="s">
        <v>87</v>
      </c>
      <c r="AV497" s="226" t="s">
        <v>87</v>
      </c>
      <c r="AW497" s="226" t="s">
        <v>40</v>
      </c>
      <c r="AX497" s="226" t="s">
        <v>78</v>
      </c>
      <c r="AY497" s="238" t="s">
        <v>138</v>
      </c>
    </row>
    <row r="498" s="226" customFormat="true" ht="12.8" hidden="false" customHeight="false" outlineLevel="0" collapsed="false">
      <c r="B498" s="227"/>
      <c r="C498" s="228"/>
      <c r="D498" s="229" t="s">
        <v>147</v>
      </c>
      <c r="E498" s="230"/>
      <c r="F498" s="231" t="s">
        <v>392</v>
      </c>
      <c r="G498" s="228"/>
      <c r="H498" s="232" t="n">
        <v>11</v>
      </c>
      <c r="I498" s="233"/>
      <c r="J498" s="228"/>
      <c r="K498" s="228"/>
      <c r="L498" s="234"/>
      <c r="M498" s="235"/>
      <c r="N498" s="236"/>
      <c r="O498" s="236"/>
      <c r="P498" s="236"/>
      <c r="Q498" s="236"/>
      <c r="R498" s="236"/>
      <c r="S498" s="236"/>
      <c r="T498" s="237"/>
      <c r="AT498" s="238" t="s">
        <v>147</v>
      </c>
      <c r="AU498" s="238" t="s">
        <v>87</v>
      </c>
      <c r="AV498" s="226" t="s">
        <v>87</v>
      </c>
      <c r="AW498" s="226" t="s">
        <v>40</v>
      </c>
      <c r="AX498" s="226" t="s">
        <v>78</v>
      </c>
      <c r="AY498" s="238" t="s">
        <v>138</v>
      </c>
    </row>
    <row r="499" s="239" customFormat="true" ht="12.8" hidden="false" customHeight="false" outlineLevel="0" collapsed="false">
      <c r="B499" s="240"/>
      <c r="C499" s="241"/>
      <c r="D499" s="229" t="s">
        <v>147</v>
      </c>
      <c r="E499" s="242"/>
      <c r="F499" s="243" t="s">
        <v>149</v>
      </c>
      <c r="G499" s="241"/>
      <c r="H499" s="244" t="n">
        <v>90.45</v>
      </c>
      <c r="I499" s="245"/>
      <c r="J499" s="241"/>
      <c r="K499" s="241"/>
      <c r="L499" s="246"/>
      <c r="M499" s="247"/>
      <c r="N499" s="248"/>
      <c r="O499" s="248"/>
      <c r="P499" s="248"/>
      <c r="Q499" s="248"/>
      <c r="R499" s="248"/>
      <c r="S499" s="248"/>
      <c r="T499" s="249"/>
      <c r="AT499" s="250" t="s">
        <v>147</v>
      </c>
      <c r="AU499" s="250" t="s">
        <v>87</v>
      </c>
      <c r="AV499" s="239" t="s">
        <v>145</v>
      </c>
      <c r="AW499" s="239" t="s">
        <v>40</v>
      </c>
      <c r="AX499" s="239" t="s">
        <v>85</v>
      </c>
      <c r="AY499" s="250" t="s">
        <v>138</v>
      </c>
    </row>
    <row r="500" s="25" customFormat="true" ht="24" hidden="false" customHeight="true" outlineLevel="0" collapsed="false">
      <c r="B500" s="26"/>
      <c r="C500" s="213" t="s">
        <v>707</v>
      </c>
      <c r="D500" s="213" t="s">
        <v>140</v>
      </c>
      <c r="E500" s="214" t="s">
        <v>708</v>
      </c>
      <c r="F500" s="215" t="s">
        <v>709</v>
      </c>
      <c r="G500" s="216" t="s">
        <v>220</v>
      </c>
      <c r="H500" s="217" t="n">
        <v>143.7</v>
      </c>
      <c r="I500" s="218"/>
      <c r="J500" s="219" t="n">
        <f aca="false">ROUND(I500*H500,2)</f>
        <v>0</v>
      </c>
      <c r="K500" s="215" t="s">
        <v>144</v>
      </c>
      <c r="L500" s="31"/>
      <c r="M500" s="220"/>
      <c r="N500" s="221" t="s">
        <v>49</v>
      </c>
      <c r="O500" s="67"/>
      <c r="P500" s="222" t="n">
        <f aca="false">O500*H500</f>
        <v>0</v>
      </c>
      <c r="Q500" s="222" t="n">
        <v>0</v>
      </c>
      <c r="R500" s="222" t="n">
        <f aca="false">Q500*H500</f>
        <v>0</v>
      </c>
      <c r="S500" s="222" t="n">
        <v>0</v>
      </c>
      <c r="T500" s="223" t="n">
        <f aca="false">S500*H500</f>
        <v>0</v>
      </c>
      <c r="AR500" s="224" t="s">
        <v>683</v>
      </c>
      <c r="AT500" s="224" t="s">
        <v>140</v>
      </c>
      <c r="AU500" s="224" t="s">
        <v>87</v>
      </c>
      <c r="AY500" s="3" t="s">
        <v>138</v>
      </c>
      <c r="BE500" s="225" t="n">
        <f aca="false">IF(N500="základní",J500,0)</f>
        <v>0</v>
      </c>
      <c r="BF500" s="225" t="n">
        <f aca="false">IF(N500="snížená",J500,0)</f>
        <v>0</v>
      </c>
      <c r="BG500" s="225" t="n">
        <f aca="false">IF(N500="zákl. přenesená",J500,0)</f>
        <v>0</v>
      </c>
      <c r="BH500" s="225" t="n">
        <f aca="false">IF(N500="sníž. přenesená",J500,0)</f>
        <v>0</v>
      </c>
      <c r="BI500" s="225" t="n">
        <f aca="false">IF(N500="nulová",J500,0)</f>
        <v>0</v>
      </c>
      <c r="BJ500" s="3" t="s">
        <v>85</v>
      </c>
      <c r="BK500" s="225" t="n">
        <f aca="false">ROUND(I500*H500,2)</f>
        <v>0</v>
      </c>
      <c r="BL500" s="3" t="s">
        <v>683</v>
      </c>
      <c r="BM500" s="224" t="s">
        <v>710</v>
      </c>
    </row>
    <row r="501" s="226" customFormat="true" ht="12.8" hidden="false" customHeight="false" outlineLevel="0" collapsed="false">
      <c r="B501" s="227"/>
      <c r="C501" s="228"/>
      <c r="D501" s="229" t="s">
        <v>147</v>
      </c>
      <c r="E501" s="230"/>
      <c r="F501" s="231" t="s">
        <v>320</v>
      </c>
      <c r="G501" s="228"/>
      <c r="H501" s="232" t="n">
        <v>53.3</v>
      </c>
      <c r="I501" s="233"/>
      <c r="J501" s="228"/>
      <c r="K501" s="228"/>
      <c r="L501" s="234"/>
      <c r="M501" s="235"/>
      <c r="N501" s="236"/>
      <c r="O501" s="236"/>
      <c r="P501" s="236"/>
      <c r="Q501" s="236"/>
      <c r="R501" s="236"/>
      <c r="S501" s="236"/>
      <c r="T501" s="237"/>
      <c r="AT501" s="238" t="s">
        <v>147</v>
      </c>
      <c r="AU501" s="238" t="s">
        <v>87</v>
      </c>
      <c r="AV501" s="226" t="s">
        <v>87</v>
      </c>
      <c r="AW501" s="226" t="s">
        <v>40</v>
      </c>
      <c r="AX501" s="226" t="s">
        <v>78</v>
      </c>
      <c r="AY501" s="238" t="s">
        <v>138</v>
      </c>
    </row>
    <row r="502" s="226" customFormat="true" ht="12.8" hidden="false" customHeight="false" outlineLevel="0" collapsed="false">
      <c r="B502" s="227"/>
      <c r="C502" s="228"/>
      <c r="D502" s="229" t="s">
        <v>147</v>
      </c>
      <c r="E502" s="230"/>
      <c r="F502" s="231" t="s">
        <v>321</v>
      </c>
      <c r="G502" s="228"/>
      <c r="H502" s="232" t="n">
        <v>29.8</v>
      </c>
      <c r="I502" s="233"/>
      <c r="J502" s="228"/>
      <c r="K502" s="228"/>
      <c r="L502" s="234"/>
      <c r="M502" s="235"/>
      <c r="N502" s="236"/>
      <c r="O502" s="236"/>
      <c r="P502" s="236"/>
      <c r="Q502" s="236"/>
      <c r="R502" s="236"/>
      <c r="S502" s="236"/>
      <c r="T502" s="237"/>
      <c r="AT502" s="238" t="s">
        <v>147</v>
      </c>
      <c r="AU502" s="238" t="s">
        <v>87</v>
      </c>
      <c r="AV502" s="226" t="s">
        <v>87</v>
      </c>
      <c r="AW502" s="226" t="s">
        <v>40</v>
      </c>
      <c r="AX502" s="226" t="s">
        <v>78</v>
      </c>
      <c r="AY502" s="238" t="s">
        <v>138</v>
      </c>
    </row>
    <row r="503" s="226" customFormat="true" ht="12.8" hidden="false" customHeight="false" outlineLevel="0" collapsed="false">
      <c r="B503" s="227"/>
      <c r="C503" s="228"/>
      <c r="D503" s="229" t="s">
        <v>147</v>
      </c>
      <c r="E503" s="230"/>
      <c r="F503" s="231" t="s">
        <v>322</v>
      </c>
      <c r="G503" s="228"/>
      <c r="H503" s="232" t="n">
        <v>7.9</v>
      </c>
      <c r="I503" s="233"/>
      <c r="J503" s="228"/>
      <c r="K503" s="228"/>
      <c r="L503" s="234"/>
      <c r="M503" s="235"/>
      <c r="N503" s="236"/>
      <c r="O503" s="236"/>
      <c r="P503" s="236"/>
      <c r="Q503" s="236"/>
      <c r="R503" s="236"/>
      <c r="S503" s="236"/>
      <c r="T503" s="237"/>
      <c r="AT503" s="238" t="s">
        <v>147</v>
      </c>
      <c r="AU503" s="238" t="s">
        <v>87</v>
      </c>
      <c r="AV503" s="226" t="s">
        <v>87</v>
      </c>
      <c r="AW503" s="226" t="s">
        <v>40</v>
      </c>
      <c r="AX503" s="226" t="s">
        <v>78</v>
      </c>
      <c r="AY503" s="238" t="s">
        <v>138</v>
      </c>
    </row>
    <row r="504" s="226" customFormat="true" ht="12.8" hidden="false" customHeight="false" outlineLevel="0" collapsed="false">
      <c r="B504" s="227"/>
      <c r="C504" s="228"/>
      <c r="D504" s="229" t="s">
        <v>147</v>
      </c>
      <c r="E504" s="230"/>
      <c r="F504" s="231" t="s">
        <v>323</v>
      </c>
      <c r="G504" s="228"/>
      <c r="H504" s="232" t="n">
        <v>19.8</v>
      </c>
      <c r="I504" s="233"/>
      <c r="J504" s="228"/>
      <c r="K504" s="228"/>
      <c r="L504" s="234"/>
      <c r="M504" s="235"/>
      <c r="N504" s="236"/>
      <c r="O504" s="236"/>
      <c r="P504" s="236"/>
      <c r="Q504" s="236"/>
      <c r="R504" s="236"/>
      <c r="S504" s="236"/>
      <c r="T504" s="237"/>
      <c r="AT504" s="238" t="s">
        <v>147</v>
      </c>
      <c r="AU504" s="238" t="s">
        <v>87</v>
      </c>
      <c r="AV504" s="226" t="s">
        <v>87</v>
      </c>
      <c r="AW504" s="226" t="s">
        <v>40</v>
      </c>
      <c r="AX504" s="226" t="s">
        <v>78</v>
      </c>
      <c r="AY504" s="238" t="s">
        <v>138</v>
      </c>
    </row>
    <row r="505" s="226" customFormat="true" ht="12.8" hidden="false" customHeight="false" outlineLevel="0" collapsed="false">
      <c r="B505" s="227"/>
      <c r="C505" s="228"/>
      <c r="D505" s="229" t="s">
        <v>147</v>
      </c>
      <c r="E505" s="230"/>
      <c r="F505" s="231" t="s">
        <v>324</v>
      </c>
      <c r="G505" s="228"/>
      <c r="H505" s="232" t="n">
        <v>8.5</v>
      </c>
      <c r="I505" s="233"/>
      <c r="J505" s="228"/>
      <c r="K505" s="228"/>
      <c r="L505" s="234"/>
      <c r="M505" s="235"/>
      <c r="N505" s="236"/>
      <c r="O505" s="236"/>
      <c r="P505" s="236"/>
      <c r="Q505" s="236"/>
      <c r="R505" s="236"/>
      <c r="S505" s="236"/>
      <c r="T505" s="237"/>
      <c r="AT505" s="238" t="s">
        <v>147</v>
      </c>
      <c r="AU505" s="238" t="s">
        <v>87</v>
      </c>
      <c r="AV505" s="226" t="s">
        <v>87</v>
      </c>
      <c r="AW505" s="226" t="s">
        <v>40</v>
      </c>
      <c r="AX505" s="226" t="s">
        <v>78</v>
      </c>
      <c r="AY505" s="238" t="s">
        <v>138</v>
      </c>
    </row>
    <row r="506" s="226" customFormat="true" ht="12.8" hidden="false" customHeight="false" outlineLevel="0" collapsed="false">
      <c r="B506" s="227"/>
      <c r="C506" s="228"/>
      <c r="D506" s="229" t="s">
        <v>147</v>
      </c>
      <c r="E506" s="230"/>
      <c r="F506" s="231" t="s">
        <v>325</v>
      </c>
      <c r="G506" s="228"/>
      <c r="H506" s="232" t="n">
        <v>9.4</v>
      </c>
      <c r="I506" s="233"/>
      <c r="J506" s="228"/>
      <c r="K506" s="228"/>
      <c r="L506" s="234"/>
      <c r="M506" s="235"/>
      <c r="N506" s="236"/>
      <c r="O506" s="236"/>
      <c r="P506" s="236"/>
      <c r="Q506" s="236"/>
      <c r="R506" s="236"/>
      <c r="S506" s="236"/>
      <c r="T506" s="237"/>
      <c r="AT506" s="238" t="s">
        <v>147</v>
      </c>
      <c r="AU506" s="238" t="s">
        <v>87</v>
      </c>
      <c r="AV506" s="226" t="s">
        <v>87</v>
      </c>
      <c r="AW506" s="226" t="s">
        <v>40</v>
      </c>
      <c r="AX506" s="226" t="s">
        <v>78</v>
      </c>
      <c r="AY506" s="238" t="s">
        <v>138</v>
      </c>
    </row>
    <row r="507" s="226" customFormat="true" ht="12.8" hidden="false" customHeight="false" outlineLevel="0" collapsed="false">
      <c r="B507" s="227"/>
      <c r="C507" s="228"/>
      <c r="D507" s="229" t="s">
        <v>147</v>
      </c>
      <c r="E507" s="230"/>
      <c r="F507" s="231" t="s">
        <v>326</v>
      </c>
      <c r="G507" s="228"/>
      <c r="H507" s="232" t="n">
        <v>15</v>
      </c>
      <c r="I507" s="233"/>
      <c r="J507" s="228"/>
      <c r="K507" s="228"/>
      <c r="L507" s="234"/>
      <c r="M507" s="235"/>
      <c r="N507" s="236"/>
      <c r="O507" s="236"/>
      <c r="P507" s="236"/>
      <c r="Q507" s="236"/>
      <c r="R507" s="236"/>
      <c r="S507" s="236"/>
      <c r="T507" s="237"/>
      <c r="AT507" s="238" t="s">
        <v>147</v>
      </c>
      <c r="AU507" s="238" t="s">
        <v>87</v>
      </c>
      <c r="AV507" s="226" t="s">
        <v>87</v>
      </c>
      <c r="AW507" s="226" t="s">
        <v>40</v>
      </c>
      <c r="AX507" s="226" t="s">
        <v>78</v>
      </c>
      <c r="AY507" s="238" t="s">
        <v>138</v>
      </c>
    </row>
    <row r="508" s="239" customFormat="true" ht="12.8" hidden="false" customHeight="false" outlineLevel="0" collapsed="false">
      <c r="B508" s="240"/>
      <c r="C508" s="241"/>
      <c r="D508" s="229" t="s">
        <v>147</v>
      </c>
      <c r="E508" s="242"/>
      <c r="F508" s="243" t="s">
        <v>149</v>
      </c>
      <c r="G508" s="241"/>
      <c r="H508" s="244" t="n">
        <v>143.7</v>
      </c>
      <c r="I508" s="245"/>
      <c r="J508" s="241"/>
      <c r="K508" s="241"/>
      <c r="L508" s="246"/>
      <c r="M508" s="247"/>
      <c r="N508" s="248"/>
      <c r="O508" s="248"/>
      <c r="P508" s="248"/>
      <c r="Q508" s="248"/>
      <c r="R508" s="248"/>
      <c r="S508" s="248"/>
      <c r="T508" s="249"/>
      <c r="AT508" s="250" t="s">
        <v>147</v>
      </c>
      <c r="AU508" s="250" t="s">
        <v>87</v>
      </c>
      <c r="AV508" s="239" t="s">
        <v>145</v>
      </c>
      <c r="AW508" s="239" t="s">
        <v>40</v>
      </c>
      <c r="AX508" s="239" t="s">
        <v>85</v>
      </c>
      <c r="AY508" s="250" t="s">
        <v>138</v>
      </c>
    </row>
    <row r="509" s="25" customFormat="true" ht="16.5" hidden="false" customHeight="true" outlineLevel="0" collapsed="false">
      <c r="B509" s="26"/>
      <c r="C509" s="213" t="s">
        <v>711</v>
      </c>
      <c r="D509" s="213" t="s">
        <v>140</v>
      </c>
      <c r="E509" s="214" t="s">
        <v>712</v>
      </c>
      <c r="F509" s="215" t="s">
        <v>713</v>
      </c>
      <c r="G509" s="216" t="s">
        <v>220</v>
      </c>
      <c r="H509" s="217" t="n">
        <v>143.7</v>
      </c>
      <c r="I509" s="218"/>
      <c r="J509" s="219" t="n">
        <f aca="false">ROUND(I509*H509,2)</f>
        <v>0</v>
      </c>
      <c r="K509" s="215" t="s">
        <v>144</v>
      </c>
      <c r="L509" s="31"/>
      <c r="M509" s="220"/>
      <c r="N509" s="221" t="s">
        <v>49</v>
      </c>
      <c r="O509" s="67"/>
      <c r="P509" s="222" t="n">
        <f aca="false">O509*H509</f>
        <v>0</v>
      </c>
      <c r="Q509" s="222" t="n">
        <v>0</v>
      </c>
      <c r="R509" s="222" t="n">
        <f aca="false">Q509*H509</f>
        <v>0</v>
      </c>
      <c r="S509" s="222" t="n">
        <v>0</v>
      </c>
      <c r="T509" s="223" t="n">
        <f aca="false">S509*H509</f>
        <v>0</v>
      </c>
      <c r="AR509" s="224" t="s">
        <v>683</v>
      </c>
      <c r="AT509" s="224" t="s">
        <v>140</v>
      </c>
      <c r="AU509" s="224" t="s">
        <v>87</v>
      </c>
      <c r="AY509" s="3" t="s">
        <v>138</v>
      </c>
      <c r="BE509" s="225" t="n">
        <f aca="false">IF(N509="základní",J509,0)</f>
        <v>0</v>
      </c>
      <c r="BF509" s="225" t="n">
        <f aca="false">IF(N509="snížená",J509,0)</f>
        <v>0</v>
      </c>
      <c r="BG509" s="225" t="n">
        <f aca="false">IF(N509="zákl. přenesená",J509,0)</f>
        <v>0</v>
      </c>
      <c r="BH509" s="225" t="n">
        <f aca="false">IF(N509="sníž. přenesená",J509,0)</f>
        <v>0</v>
      </c>
      <c r="BI509" s="225" t="n">
        <f aca="false">IF(N509="nulová",J509,0)</f>
        <v>0</v>
      </c>
      <c r="BJ509" s="3" t="s">
        <v>85</v>
      </c>
      <c r="BK509" s="225" t="n">
        <f aca="false">ROUND(I509*H509,2)</f>
        <v>0</v>
      </c>
      <c r="BL509" s="3" t="s">
        <v>683</v>
      </c>
      <c r="BM509" s="224" t="s">
        <v>714</v>
      </c>
    </row>
    <row r="510" s="226" customFormat="true" ht="12.8" hidden="false" customHeight="false" outlineLevel="0" collapsed="false">
      <c r="B510" s="227"/>
      <c r="C510" s="228"/>
      <c r="D510" s="229" t="s">
        <v>147</v>
      </c>
      <c r="E510" s="230"/>
      <c r="F510" s="231" t="s">
        <v>320</v>
      </c>
      <c r="G510" s="228"/>
      <c r="H510" s="232" t="n">
        <v>53.3</v>
      </c>
      <c r="I510" s="233"/>
      <c r="J510" s="228"/>
      <c r="K510" s="228"/>
      <c r="L510" s="234"/>
      <c r="M510" s="235"/>
      <c r="N510" s="236"/>
      <c r="O510" s="236"/>
      <c r="P510" s="236"/>
      <c r="Q510" s="236"/>
      <c r="R510" s="236"/>
      <c r="S510" s="236"/>
      <c r="T510" s="237"/>
      <c r="AT510" s="238" t="s">
        <v>147</v>
      </c>
      <c r="AU510" s="238" t="s">
        <v>87</v>
      </c>
      <c r="AV510" s="226" t="s">
        <v>87</v>
      </c>
      <c r="AW510" s="226" t="s">
        <v>40</v>
      </c>
      <c r="AX510" s="226" t="s">
        <v>78</v>
      </c>
      <c r="AY510" s="238" t="s">
        <v>138</v>
      </c>
    </row>
    <row r="511" s="226" customFormat="true" ht="12.8" hidden="false" customHeight="false" outlineLevel="0" collapsed="false">
      <c r="B511" s="227"/>
      <c r="C511" s="228"/>
      <c r="D511" s="229" t="s">
        <v>147</v>
      </c>
      <c r="E511" s="230"/>
      <c r="F511" s="231" t="s">
        <v>321</v>
      </c>
      <c r="G511" s="228"/>
      <c r="H511" s="232" t="n">
        <v>29.8</v>
      </c>
      <c r="I511" s="233"/>
      <c r="J511" s="228"/>
      <c r="K511" s="228"/>
      <c r="L511" s="234"/>
      <c r="M511" s="235"/>
      <c r="N511" s="236"/>
      <c r="O511" s="236"/>
      <c r="P511" s="236"/>
      <c r="Q511" s="236"/>
      <c r="R511" s="236"/>
      <c r="S511" s="236"/>
      <c r="T511" s="237"/>
      <c r="AT511" s="238" t="s">
        <v>147</v>
      </c>
      <c r="AU511" s="238" t="s">
        <v>87</v>
      </c>
      <c r="AV511" s="226" t="s">
        <v>87</v>
      </c>
      <c r="AW511" s="226" t="s">
        <v>40</v>
      </c>
      <c r="AX511" s="226" t="s">
        <v>78</v>
      </c>
      <c r="AY511" s="238" t="s">
        <v>138</v>
      </c>
    </row>
    <row r="512" s="226" customFormat="true" ht="12.8" hidden="false" customHeight="false" outlineLevel="0" collapsed="false">
      <c r="B512" s="227"/>
      <c r="C512" s="228"/>
      <c r="D512" s="229" t="s">
        <v>147</v>
      </c>
      <c r="E512" s="230"/>
      <c r="F512" s="231" t="s">
        <v>322</v>
      </c>
      <c r="G512" s="228"/>
      <c r="H512" s="232" t="n">
        <v>7.9</v>
      </c>
      <c r="I512" s="233"/>
      <c r="J512" s="228"/>
      <c r="K512" s="228"/>
      <c r="L512" s="234"/>
      <c r="M512" s="235"/>
      <c r="N512" s="236"/>
      <c r="O512" s="236"/>
      <c r="P512" s="236"/>
      <c r="Q512" s="236"/>
      <c r="R512" s="236"/>
      <c r="S512" s="236"/>
      <c r="T512" s="237"/>
      <c r="AT512" s="238" t="s">
        <v>147</v>
      </c>
      <c r="AU512" s="238" t="s">
        <v>87</v>
      </c>
      <c r="AV512" s="226" t="s">
        <v>87</v>
      </c>
      <c r="AW512" s="226" t="s">
        <v>40</v>
      </c>
      <c r="AX512" s="226" t="s">
        <v>78</v>
      </c>
      <c r="AY512" s="238" t="s">
        <v>138</v>
      </c>
    </row>
    <row r="513" s="226" customFormat="true" ht="12.8" hidden="false" customHeight="false" outlineLevel="0" collapsed="false">
      <c r="B513" s="227"/>
      <c r="C513" s="228"/>
      <c r="D513" s="229" t="s">
        <v>147</v>
      </c>
      <c r="E513" s="230"/>
      <c r="F513" s="231" t="s">
        <v>323</v>
      </c>
      <c r="G513" s="228"/>
      <c r="H513" s="232" t="n">
        <v>19.8</v>
      </c>
      <c r="I513" s="233"/>
      <c r="J513" s="228"/>
      <c r="K513" s="228"/>
      <c r="L513" s="234"/>
      <c r="M513" s="235"/>
      <c r="N513" s="236"/>
      <c r="O513" s="236"/>
      <c r="P513" s="236"/>
      <c r="Q513" s="236"/>
      <c r="R513" s="236"/>
      <c r="S513" s="236"/>
      <c r="T513" s="237"/>
      <c r="AT513" s="238" t="s">
        <v>147</v>
      </c>
      <c r="AU513" s="238" t="s">
        <v>87</v>
      </c>
      <c r="AV513" s="226" t="s">
        <v>87</v>
      </c>
      <c r="AW513" s="226" t="s">
        <v>40</v>
      </c>
      <c r="AX513" s="226" t="s">
        <v>78</v>
      </c>
      <c r="AY513" s="238" t="s">
        <v>138</v>
      </c>
    </row>
    <row r="514" s="226" customFormat="true" ht="12.8" hidden="false" customHeight="false" outlineLevel="0" collapsed="false">
      <c r="B514" s="227"/>
      <c r="C514" s="228"/>
      <c r="D514" s="229" t="s">
        <v>147</v>
      </c>
      <c r="E514" s="230"/>
      <c r="F514" s="231" t="s">
        <v>324</v>
      </c>
      <c r="G514" s="228"/>
      <c r="H514" s="232" t="n">
        <v>8.5</v>
      </c>
      <c r="I514" s="233"/>
      <c r="J514" s="228"/>
      <c r="K514" s="228"/>
      <c r="L514" s="234"/>
      <c r="M514" s="235"/>
      <c r="N514" s="236"/>
      <c r="O514" s="236"/>
      <c r="P514" s="236"/>
      <c r="Q514" s="236"/>
      <c r="R514" s="236"/>
      <c r="S514" s="236"/>
      <c r="T514" s="237"/>
      <c r="AT514" s="238" t="s">
        <v>147</v>
      </c>
      <c r="AU514" s="238" t="s">
        <v>87</v>
      </c>
      <c r="AV514" s="226" t="s">
        <v>87</v>
      </c>
      <c r="AW514" s="226" t="s">
        <v>40</v>
      </c>
      <c r="AX514" s="226" t="s">
        <v>78</v>
      </c>
      <c r="AY514" s="238" t="s">
        <v>138</v>
      </c>
    </row>
    <row r="515" s="226" customFormat="true" ht="12.8" hidden="false" customHeight="false" outlineLevel="0" collapsed="false">
      <c r="B515" s="227"/>
      <c r="C515" s="228"/>
      <c r="D515" s="229" t="s">
        <v>147</v>
      </c>
      <c r="E515" s="230"/>
      <c r="F515" s="231" t="s">
        <v>325</v>
      </c>
      <c r="G515" s="228"/>
      <c r="H515" s="232" t="n">
        <v>9.4</v>
      </c>
      <c r="I515" s="233"/>
      <c r="J515" s="228"/>
      <c r="K515" s="228"/>
      <c r="L515" s="234"/>
      <c r="M515" s="235"/>
      <c r="N515" s="236"/>
      <c r="O515" s="236"/>
      <c r="P515" s="236"/>
      <c r="Q515" s="236"/>
      <c r="R515" s="236"/>
      <c r="S515" s="236"/>
      <c r="T515" s="237"/>
      <c r="AT515" s="238" t="s">
        <v>147</v>
      </c>
      <c r="AU515" s="238" t="s">
        <v>87</v>
      </c>
      <c r="AV515" s="226" t="s">
        <v>87</v>
      </c>
      <c r="AW515" s="226" t="s">
        <v>40</v>
      </c>
      <c r="AX515" s="226" t="s">
        <v>78</v>
      </c>
      <c r="AY515" s="238" t="s">
        <v>138</v>
      </c>
    </row>
    <row r="516" s="226" customFormat="true" ht="12.8" hidden="false" customHeight="false" outlineLevel="0" collapsed="false">
      <c r="B516" s="227"/>
      <c r="C516" s="228"/>
      <c r="D516" s="229" t="s">
        <v>147</v>
      </c>
      <c r="E516" s="230"/>
      <c r="F516" s="231" t="s">
        <v>326</v>
      </c>
      <c r="G516" s="228"/>
      <c r="H516" s="232" t="n">
        <v>15</v>
      </c>
      <c r="I516" s="233"/>
      <c r="J516" s="228"/>
      <c r="K516" s="228"/>
      <c r="L516" s="234"/>
      <c r="M516" s="235"/>
      <c r="N516" s="236"/>
      <c r="O516" s="236"/>
      <c r="P516" s="236"/>
      <c r="Q516" s="236"/>
      <c r="R516" s="236"/>
      <c r="S516" s="236"/>
      <c r="T516" s="237"/>
      <c r="AT516" s="238" t="s">
        <v>147</v>
      </c>
      <c r="AU516" s="238" t="s">
        <v>87</v>
      </c>
      <c r="AV516" s="226" t="s">
        <v>87</v>
      </c>
      <c r="AW516" s="226" t="s">
        <v>40</v>
      </c>
      <c r="AX516" s="226" t="s">
        <v>78</v>
      </c>
      <c r="AY516" s="238" t="s">
        <v>138</v>
      </c>
    </row>
    <row r="517" s="239" customFormat="true" ht="12.8" hidden="false" customHeight="false" outlineLevel="0" collapsed="false">
      <c r="B517" s="240"/>
      <c r="C517" s="241"/>
      <c r="D517" s="229" t="s">
        <v>147</v>
      </c>
      <c r="E517" s="242"/>
      <c r="F517" s="243" t="s">
        <v>149</v>
      </c>
      <c r="G517" s="241"/>
      <c r="H517" s="244" t="n">
        <v>143.7</v>
      </c>
      <c r="I517" s="245"/>
      <c r="J517" s="241"/>
      <c r="K517" s="241"/>
      <c r="L517" s="246"/>
      <c r="M517" s="247"/>
      <c r="N517" s="248"/>
      <c r="O517" s="248"/>
      <c r="P517" s="248"/>
      <c r="Q517" s="248"/>
      <c r="R517" s="248"/>
      <c r="S517" s="248"/>
      <c r="T517" s="249"/>
      <c r="AT517" s="250" t="s">
        <v>147</v>
      </c>
      <c r="AU517" s="250" t="s">
        <v>87</v>
      </c>
      <c r="AV517" s="239" t="s">
        <v>145</v>
      </c>
      <c r="AW517" s="239" t="s">
        <v>40</v>
      </c>
      <c r="AX517" s="239" t="s">
        <v>85</v>
      </c>
      <c r="AY517" s="250" t="s">
        <v>138</v>
      </c>
    </row>
    <row r="518" s="25" customFormat="true" ht="16.5" hidden="false" customHeight="true" outlineLevel="0" collapsed="false">
      <c r="B518" s="26"/>
      <c r="C518" s="213" t="s">
        <v>715</v>
      </c>
      <c r="D518" s="213" t="s">
        <v>140</v>
      </c>
      <c r="E518" s="214" t="s">
        <v>716</v>
      </c>
      <c r="F518" s="215" t="s">
        <v>717</v>
      </c>
      <c r="G518" s="216" t="s">
        <v>220</v>
      </c>
      <c r="H518" s="217" t="n">
        <v>234.15</v>
      </c>
      <c r="I518" s="218"/>
      <c r="J518" s="219" t="n">
        <f aca="false">ROUND(I518*H518,2)</f>
        <v>0</v>
      </c>
      <c r="K518" s="215"/>
      <c r="L518" s="31"/>
      <c r="M518" s="220"/>
      <c r="N518" s="221" t="s">
        <v>49</v>
      </c>
      <c r="O518" s="67"/>
      <c r="P518" s="222" t="n">
        <f aca="false">O518*H518</f>
        <v>0</v>
      </c>
      <c r="Q518" s="222" t="n">
        <v>0</v>
      </c>
      <c r="R518" s="222" t="n">
        <f aca="false">Q518*H518</f>
        <v>0</v>
      </c>
      <c r="S518" s="222" t="n">
        <v>0</v>
      </c>
      <c r="T518" s="223" t="n">
        <f aca="false">S518*H518</f>
        <v>0</v>
      </c>
      <c r="AR518" s="224" t="s">
        <v>683</v>
      </c>
      <c r="AT518" s="224" t="s">
        <v>140</v>
      </c>
      <c r="AU518" s="224" t="s">
        <v>87</v>
      </c>
      <c r="AY518" s="3" t="s">
        <v>138</v>
      </c>
      <c r="BE518" s="225" t="n">
        <f aca="false">IF(N518="základní",J518,0)</f>
        <v>0</v>
      </c>
      <c r="BF518" s="225" t="n">
        <f aca="false">IF(N518="snížená",J518,0)</f>
        <v>0</v>
      </c>
      <c r="BG518" s="225" t="n">
        <f aca="false">IF(N518="zákl. přenesená",J518,0)</f>
        <v>0</v>
      </c>
      <c r="BH518" s="225" t="n">
        <f aca="false">IF(N518="sníž. přenesená",J518,0)</f>
        <v>0</v>
      </c>
      <c r="BI518" s="225" t="n">
        <f aca="false">IF(N518="nulová",J518,0)</f>
        <v>0</v>
      </c>
      <c r="BJ518" s="3" t="s">
        <v>85</v>
      </c>
      <c r="BK518" s="225" t="n">
        <f aca="false">ROUND(I518*H518,2)</f>
        <v>0</v>
      </c>
      <c r="BL518" s="3" t="s">
        <v>683</v>
      </c>
      <c r="BM518" s="224" t="s">
        <v>718</v>
      </c>
    </row>
    <row r="519" customFormat="false" ht="12.8" hidden="false" customHeight="false" outlineLevel="0" collapsed="false">
      <c r="A519" s="25"/>
      <c r="B519" s="26"/>
      <c r="C519" s="27"/>
      <c r="D519" s="229" t="s">
        <v>355</v>
      </c>
      <c r="E519" s="27"/>
      <c r="F519" s="261" t="s">
        <v>719</v>
      </c>
      <c r="G519" s="27"/>
      <c r="H519" s="27"/>
      <c r="I519" s="130"/>
      <c r="J519" s="27"/>
      <c r="K519" s="27"/>
      <c r="L519" s="31"/>
      <c r="M519" s="262"/>
      <c r="N519" s="67"/>
      <c r="O519" s="67"/>
      <c r="P519" s="67"/>
      <c r="Q519" s="67"/>
      <c r="R519" s="67"/>
      <c r="S519" s="67"/>
      <c r="T519" s="68"/>
      <c r="AT519" s="3" t="s">
        <v>355</v>
      </c>
      <c r="AU519" s="3" t="s">
        <v>87</v>
      </c>
    </row>
    <row r="520" s="226" customFormat="true" ht="12.8" hidden="false" customHeight="false" outlineLevel="0" collapsed="false">
      <c r="B520" s="227"/>
      <c r="C520" s="228"/>
      <c r="D520" s="229" t="s">
        <v>147</v>
      </c>
      <c r="E520" s="230"/>
      <c r="F520" s="231" t="s">
        <v>320</v>
      </c>
      <c r="G520" s="228"/>
      <c r="H520" s="232" t="n">
        <v>53.3</v>
      </c>
      <c r="I520" s="233"/>
      <c r="J520" s="228"/>
      <c r="K520" s="228"/>
      <c r="L520" s="234"/>
      <c r="M520" s="235"/>
      <c r="N520" s="236"/>
      <c r="O520" s="236"/>
      <c r="P520" s="236"/>
      <c r="Q520" s="236"/>
      <c r="R520" s="236"/>
      <c r="S520" s="236"/>
      <c r="T520" s="237"/>
      <c r="AT520" s="238" t="s">
        <v>147</v>
      </c>
      <c r="AU520" s="238" t="s">
        <v>87</v>
      </c>
      <c r="AV520" s="226" t="s">
        <v>87</v>
      </c>
      <c r="AW520" s="226" t="s">
        <v>40</v>
      </c>
      <c r="AX520" s="226" t="s">
        <v>78</v>
      </c>
      <c r="AY520" s="238" t="s">
        <v>138</v>
      </c>
    </row>
    <row r="521" s="226" customFormat="true" ht="12.8" hidden="false" customHeight="false" outlineLevel="0" collapsed="false">
      <c r="B521" s="227"/>
      <c r="C521" s="228"/>
      <c r="D521" s="229" t="s">
        <v>147</v>
      </c>
      <c r="E521" s="230"/>
      <c r="F521" s="231" t="s">
        <v>321</v>
      </c>
      <c r="G521" s="228"/>
      <c r="H521" s="232" t="n">
        <v>29.8</v>
      </c>
      <c r="I521" s="233"/>
      <c r="J521" s="228"/>
      <c r="K521" s="228"/>
      <c r="L521" s="234"/>
      <c r="M521" s="235"/>
      <c r="N521" s="236"/>
      <c r="O521" s="236"/>
      <c r="P521" s="236"/>
      <c r="Q521" s="236"/>
      <c r="R521" s="236"/>
      <c r="S521" s="236"/>
      <c r="T521" s="237"/>
      <c r="AT521" s="238" t="s">
        <v>147</v>
      </c>
      <c r="AU521" s="238" t="s">
        <v>87</v>
      </c>
      <c r="AV521" s="226" t="s">
        <v>87</v>
      </c>
      <c r="AW521" s="226" t="s">
        <v>40</v>
      </c>
      <c r="AX521" s="226" t="s">
        <v>78</v>
      </c>
      <c r="AY521" s="238" t="s">
        <v>138</v>
      </c>
    </row>
    <row r="522" s="226" customFormat="true" ht="12.8" hidden="false" customHeight="false" outlineLevel="0" collapsed="false">
      <c r="B522" s="227"/>
      <c r="C522" s="228"/>
      <c r="D522" s="229" t="s">
        <v>147</v>
      </c>
      <c r="E522" s="230"/>
      <c r="F522" s="231" t="s">
        <v>322</v>
      </c>
      <c r="G522" s="228"/>
      <c r="H522" s="232" t="n">
        <v>7.9</v>
      </c>
      <c r="I522" s="233"/>
      <c r="J522" s="228"/>
      <c r="K522" s="228"/>
      <c r="L522" s="234"/>
      <c r="M522" s="235"/>
      <c r="N522" s="236"/>
      <c r="O522" s="236"/>
      <c r="P522" s="236"/>
      <c r="Q522" s="236"/>
      <c r="R522" s="236"/>
      <c r="S522" s="236"/>
      <c r="T522" s="237"/>
      <c r="AT522" s="238" t="s">
        <v>147</v>
      </c>
      <c r="AU522" s="238" t="s">
        <v>87</v>
      </c>
      <c r="AV522" s="226" t="s">
        <v>87</v>
      </c>
      <c r="AW522" s="226" t="s">
        <v>40</v>
      </c>
      <c r="AX522" s="226" t="s">
        <v>78</v>
      </c>
      <c r="AY522" s="238" t="s">
        <v>138</v>
      </c>
    </row>
    <row r="523" s="226" customFormat="true" ht="12.8" hidden="false" customHeight="false" outlineLevel="0" collapsed="false">
      <c r="B523" s="227"/>
      <c r="C523" s="228"/>
      <c r="D523" s="229" t="s">
        <v>147</v>
      </c>
      <c r="E523" s="230"/>
      <c r="F523" s="231" t="s">
        <v>323</v>
      </c>
      <c r="G523" s="228"/>
      <c r="H523" s="232" t="n">
        <v>19.8</v>
      </c>
      <c r="I523" s="233"/>
      <c r="J523" s="228"/>
      <c r="K523" s="228"/>
      <c r="L523" s="234"/>
      <c r="M523" s="235"/>
      <c r="N523" s="236"/>
      <c r="O523" s="236"/>
      <c r="P523" s="236"/>
      <c r="Q523" s="236"/>
      <c r="R523" s="236"/>
      <c r="S523" s="236"/>
      <c r="T523" s="237"/>
      <c r="AT523" s="238" t="s">
        <v>147</v>
      </c>
      <c r="AU523" s="238" t="s">
        <v>87</v>
      </c>
      <c r="AV523" s="226" t="s">
        <v>87</v>
      </c>
      <c r="AW523" s="226" t="s">
        <v>40</v>
      </c>
      <c r="AX523" s="226" t="s">
        <v>78</v>
      </c>
      <c r="AY523" s="238" t="s">
        <v>138</v>
      </c>
    </row>
    <row r="524" s="226" customFormat="true" ht="12.8" hidden="false" customHeight="false" outlineLevel="0" collapsed="false">
      <c r="B524" s="227"/>
      <c r="C524" s="228"/>
      <c r="D524" s="229" t="s">
        <v>147</v>
      </c>
      <c r="E524" s="230"/>
      <c r="F524" s="231" t="s">
        <v>324</v>
      </c>
      <c r="G524" s="228"/>
      <c r="H524" s="232" t="n">
        <v>8.5</v>
      </c>
      <c r="I524" s="233"/>
      <c r="J524" s="228"/>
      <c r="K524" s="228"/>
      <c r="L524" s="234"/>
      <c r="M524" s="235"/>
      <c r="N524" s="236"/>
      <c r="O524" s="236"/>
      <c r="P524" s="236"/>
      <c r="Q524" s="236"/>
      <c r="R524" s="236"/>
      <c r="S524" s="236"/>
      <c r="T524" s="237"/>
      <c r="AT524" s="238" t="s">
        <v>147</v>
      </c>
      <c r="AU524" s="238" t="s">
        <v>87</v>
      </c>
      <c r="AV524" s="226" t="s">
        <v>87</v>
      </c>
      <c r="AW524" s="226" t="s">
        <v>40</v>
      </c>
      <c r="AX524" s="226" t="s">
        <v>78</v>
      </c>
      <c r="AY524" s="238" t="s">
        <v>138</v>
      </c>
    </row>
    <row r="525" s="226" customFormat="true" ht="12.8" hidden="false" customHeight="false" outlineLevel="0" collapsed="false">
      <c r="B525" s="227"/>
      <c r="C525" s="228"/>
      <c r="D525" s="229" t="s">
        <v>147</v>
      </c>
      <c r="E525" s="230"/>
      <c r="F525" s="231" t="s">
        <v>325</v>
      </c>
      <c r="G525" s="228"/>
      <c r="H525" s="232" t="n">
        <v>9.4</v>
      </c>
      <c r="I525" s="233"/>
      <c r="J525" s="228"/>
      <c r="K525" s="228"/>
      <c r="L525" s="234"/>
      <c r="M525" s="235"/>
      <c r="N525" s="236"/>
      <c r="O525" s="236"/>
      <c r="P525" s="236"/>
      <c r="Q525" s="236"/>
      <c r="R525" s="236"/>
      <c r="S525" s="236"/>
      <c r="T525" s="237"/>
      <c r="AT525" s="238" t="s">
        <v>147</v>
      </c>
      <c r="AU525" s="238" t="s">
        <v>87</v>
      </c>
      <c r="AV525" s="226" t="s">
        <v>87</v>
      </c>
      <c r="AW525" s="226" t="s">
        <v>40</v>
      </c>
      <c r="AX525" s="226" t="s">
        <v>78</v>
      </c>
      <c r="AY525" s="238" t="s">
        <v>138</v>
      </c>
    </row>
    <row r="526" s="226" customFormat="true" ht="12.8" hidden="false" customHeight="false" outlineLevel="0" collapsed="false">
      <c r="B526" s="227"/>
      <c r="C526" s="228"/>
      <c r="D526" s="229" t="s">
        <v>147</v>
      </c>
      <c r="E526" s="230"/>
      <c r="F526" s="231" t="s">
        <v>326</v>
      </c>
      <c r="G526" s="228"/>
      <c r="H526" s="232" t="n">
        <v>15</v>
      </c>
      <c r="I526" s="233"/>
      <c r="J526" s="228"/>
      <c r="K526" s="228"/>
      <c r="L526" s="234"/>
      <c r="M526" s="235"/>
      <c r="N526" s="236"/>
      <c r="O526" s="236"/>
      <c r="P526" s="236"/>
      <c r="Q526" s="236"/>
      <c r="R526" s="236"/>
      <c r="S526" s="236"/>
      <c r="T526" s="237"/>
      <c r="AT526" s="238" t="s">
        <v>147</v>
      </c>
      <c r="AU526" s="238" t="s">
        <v>87</v>
      </c>
      <c r="AV526" s="226" t="s">
        <v>87</v>
      </c>
      <c r="AW526" s="226" t="s">
        <v>40</v>
      </c>
      <c r="AX526" s="226" t="s">
        <v>78</v>
      </c>
      <c r="AY526" s="238" t="s">
        <v>138</v>
      </c>
    </row>
    <row r="527" s="226" customFormat="true" ht="12.8" hidden="false" customHeight="false" outlineLevel="0" collapsed="false">
      <c r="B527" s="227"/>
      <c r="C527" s="228"/>
      <c r="D527" s="229" t="s">
        <v>147</v>
      </c>
      <c r="E527" s="230"/>
      <c r="F527" s="231" t="s">
        <v>362</v>
      </c>
      <c r="G527" s="228"/>
      <c r="H527" s="232" t="n">
        <v>11.05</v>
      </c>
      <c r="I527" s="233"/>
      <c r="J527" s="228"/>
      <c r="K527" s="228"/>
      <c r="L527" s="234"/>
      <c r="M527" s="235"/>
      <c r="N527" s="236"/>
      <c r="O527" s="236"/>
      <c r="P527" s="236"/>
      <c r="Q527" s="236"/>
      <c r="R527" s="236"/>
      <c r="S527" s="236"/>
      <c r="T527" s="237"/>
      <c r="AT527" s="238" t="s">
        <v>147</v>
      </c>
      <c r="AU527" s="238" t="s">
        <v>87</v>
      </c>
      <c r="AV527" s="226" t="s">
        <v>87</v>
      </c>
      <c r="AW527" s="226" t="s">
        <v>40</v>
      </c>
      <c r="AX527" s="226" t="s">
        <v>78</v>
      </c>
      <c r="AY527" s="238" t="s">
        <v>138</v>
      </c>
    </row>
    <row r="528" s="226" customFormat="true" ht="12.8" hidden="false" customHeight="false" outlineLevel="0" collapsed="false">
      <c r="B528" s="227"/>
      <c r="C528" s="228"/>
      <c r="D528" s="229" t="s">
        <v>147</v>
      </c>
      <c r="E528" s="230"/>
      <c r="F528" s="231" t="s">
        <v>367</v>
      </c>
      <c r="G528" s="228"/>
      <c r="H528" s="232" t="n">
        <v>10.3</v>
      </c>
      <c r="I528" s="233"/>
      <c r="J528" s="228"/>
      <c r="K528" s="228"/>
      <c r="L528" s="234"/>
      <c r="M528" s="235"/>
      <c r="N528" s="236"/>
      <c r="O528" s="236"/>
      <c r="P528" s="236"/>
      <c r="Q528" s="236"/>
      <c r="R528" s="236"/>
      <c r="S528" s="236"/>
      <c r="T528" s="237"/>
      <c r="AT528" s="238" t="s">
        <v>147</v>
      </c>
      <c r="AU528" s="238" t="s">
        <v>87</v>
      </c>
      <c r="AV528" s="226" t="s">
        <v>87</v>
      </c>
      <c r="AW528" s="226" t="s">
        <v>40</v>
      </c>
      <c r="AX528" s="226" t="s">
        <v>78</v>
      </c>
      <c r="AY528" s="238" t="s">
        <v>138</v>
      </c>
    </row>
    <row r="529" s="226" customFormat="true" ht="12.8" hidden="false" customHeight="false" outlineLevel="0" collapsed="false">
      <c r="B529" s="227"/>
      <c r="C529" s="228"/>
      <c r="D529" s="229" t="s">
        <v>147</v>
      </c>
      <c r="E529" s="230"/>
      <c r="F529" s="231" t="s">
        <v>372</v>
      </c>
      <c r="G529" s="228"/>
      <c r="H529" s="232" t="n">
        <v>25.7</v>
      </c>
      <c r="I529" s="233"/>
      <c r="J529" s="228"/>
      <c r="K529" s="228"/>
      <c r="L529" s="234"/>
      <c r="M529" s="235"/>
      <c r="N529" s="236"/>
      <c r="O529" s="236"/>
      <c r="P529" s="236"/>
      <c r="Q529" s="236"/>
      <c r="R529" s="236"/>
      <c r="S529" s="236"/>
      <c r="T529" s="237"/>
      <c r="AT529" s="238" t="s">
        <v>147</v>
      </c>
      <c r="AU529" s="238" t="s">
        <v>87</v>
      </c>
      <c r="AV529" s="226" t="s">
        <v>87</v>
      </c>
      <c r="AW529" s="226" t="s">
        <v>40</v>
      </c>
      <c r="AX529" s="226" t="s">
        <v>78</v>
      </c>
      <c r="AY529" s="238" t="s">
        <v>138</v>
      </c>
    </row>
    <row r="530" s="226" customFormat="true" ht="12.8" hidden="false" customHeight="false" outlineLevel="0" collapsed="false">
      <c r="B530" s="227"/>
      <c r="C530" s="228"/>
      <c r="D530" s="229" t="s">
        <v>147</v>
      </c>
      <c r="E530" s="230"/>
      <c r="F530" s="231" t="s">
        <v>377</v>
      </c>
      <c r="G530" s="228"/>
      <c r="H530" s="232" t="n">
        <v>19.1</v>
      </c>
      <c r="I530" s="233"/>
      <c r="J530" s="228"/>
      <c r="K530" s="228"/>
      <c r="L530" s="234"/>
      <c r="M530" s="235"/>
      <c r="N530" s="236"/>
      <c r="O530" s="236"/>
      <c r="P530" s="236"/>
      <c r="Q530" s="236"/>
      <c r="R530" s="236"/>
      <c r="S530" s="236"/>
      <c r="T530" s="237"/>
      <c r="AT530" s="238" t="s">
        <v>147</v>
      </c>
      <c r="AU530" s="238" t="s">
        <v>87</v>
      </c>
      <c r="AV530" s="226" t="s">
        <v>87</v>
      </c>
      <c r="AW530" s="226" t="s">
        <v>40</v>
      </c>
      <c r="AX530" s="226" t="s">
        <v>78</v>
      </c>
      <c r="AY530" s="238" t="s">
        <v>138</v>
      </c>
    </row>
    <row r="531" s="226" customFormat="true" ht="12.8" hidden="false" customHeight="false" outlineLevel="0" collapsed="false">
      <c r="B531" s="227"/>
      <c r="C531" s="228"/>
      <c r="D531" s="229" t="s">
        <v>147</v>
      </c>
      <c r="E531" s="230"/>
      <c r="F531" s="231" t="s">
        <v>382</v>
      </c>
      <c r="G531" s="228"/>
      <c r="H531" s="232" t="n">
        <v>1.2</v>
      </c>
      <c r="I531" s="233"/>
      <c r="J531" s="228"/>
      <c r="K531" s="228"/>
      <c r="L531" s="234"/>
      <c r="M531" s="235"/>
      <c r="N531" s="236"/>
      <c r="O531" s="236"/>
      <c r="P531" s="236"/>
      <c r="Q531" s="236"/>
      <c r="R531" s="236"/>
      <c r="S531" s="236"/>
      <c r="T531" s="237"/>
      <c r="AT531" s="238" t="s">
        <v>147</v>
      </c>
      <c r="AU531" s="238" t="s">
        <v>87</v>
      </c>
      <c r="AV531" s="226" t="s">
        <v>87</v>
      </c>
      <c r="AW531" s="226" t="s">
        <v>40</v>
      </c>
      <c r="AX531" s="226" t="s">
        <v>78</v>
      </c>
      <c r="AY531" s="238" t="s">
        <v>138</v>
      </c>
    </row>
    <row r="532" s="226" customFormat="true" ht="12.8" hidden="false" customHeight="false" outlineLevel="0" collapsed="false">
      <c r="B532" s="227"/>
      <c r="C532" s="228"/>
      <c r="D532" s="229" t="s">
        <v>147</v>
      </c>
      <c r="E532" s="230"/>
      <c r="F532" s="231" t="s">
        <v>387</v>
      </c>
      <c r="G532" s="228"/>
      <c r="H532" s="232" t="n">
        <v>12.1</v>
      </c>
      <c r="I532" s="233"/>
      <c r="J532" s="228"/>
      <c r="K532" s="228"/>
      <c r="L532" s="234"/>
      <c r="M532" s="235"/>
      <c r="N532" s="236"/>
      <c r="O532" s="236"/>
      <c r="P532" s="236"/>
      <c r="Q532" s="236"/>
      <c r="R532" s="236"/>
      <c r="S532" s="236"/>
      <c r="T532" s="237"/>
      <c r="AT532" s="238" t="s">
        <v>147</v>
      </c>
      <c r="AU532" s="238" t="s">
        <v>87</v>
      </c>
      <c r="AV532" s="226" t="s">
        <v>87</v>
      </c>
      <c r="AW532" s="226" t="s">
        <v>40</v>
      </c>
      <c r="AX532" s="226" t="s">
        <v>78</v>
      </c>
      <c r="AY532" s="238" t="s">
        <v>138</v>
      </c>
    </row>
    <row r="533" s="226" customFormat="true" ht="12.8" hidden="false" customHeight="false" outlineLevel="0" collapsed="false">
      <c r="B533" s="227"/>
      <c r="C533" s="228"/>
      <c r="D533" s="229" t="s">
        <v>147</v>
      </c>
      <c r="E533" s="230"/>
      <c r="F533" s="231" t="s">
        <v>392</v>
      </c>
      <c r="G533" s="228"/>
      <c r="H533" s="232" t="n">
        <v>11</v>
      </c>
      <c r="I533" s="233"/>
      <c r="J533" s="228"/>
      <c r="K533" s="228"/>
      <c r="L533" s="234"/>
      <c r="M533" s="235"/>
      <c r="N533" s="236"/>
      <c r="O533" s="236"/>
      <c r="P533" s="236"/>
      <c r="Q533" s="236"/>
      <c r="R533" s="236"/>
      <c r="S533" s="236"/>
      <c r="T533" s="237"/>
      <c r="AT533" s="238" t="s">
        <v>147</v>
      </c>
      <c r="AU533" s="238" t="s">
        <v>87</v>
      </c>
      <c r="AV533" s="226" t="s">
        <v>87</v>
      </c>
      <c r="AW533" s="226" t="s">
        <v>40</v>
      </c>
      <c r="AX533" s="226" t="s">
        <v>78</v>
      </c>
      <c r="AY533" s="238" t="s">
        <v>138</v>
      </c>
    </row>
    <row r="534" s="239" customFormat="true" ht="12.8" hidden="false" customHeight="false" outlineLevel="0" collapsed="false">
      <c r="B534" s="240"/>
      <c r="C534" s="241"/>
      <c r="D534" s="229" t="s">
        <v>147</v>
      </c>
      <c r="E534" s="242"/>
      <c r="F534" s="243" t="s">
        <v>149</v>
      </c>
      <c r="G534" s="241"/>
      <c r="H534" s="244" t="n">
        <v>234.15</v>
      </c>
      <c r="I534" s="245"/>
      <c r="J534" s="241"/>
      <c r="K534" s="241"/>
      <c r="L534" s="246"/>
      <c r="M534" s="247"/>
      <c r="N534" s="248"/>
      <c r="O534" s="248"/>
      <c r="P534" s="248"/>
      <c r="Q534" s="248"/>
      <c r="R534" s="248"/>
      <c r="S534" s="248"/>
      <c r="T534" s="249"/>
      <c r="AT534" s="250" t="s">
        <v>147</v>
      </c>
      <c r="AU534" s="250" t="s">
        <v>87</v>
      </c>
      <c r="AV534" s="239" t="s">
        <v>145</v>
      </c>
      <c r="AW534" s="239" t="s">
        <v>40</v>
      </c>
      <c r="AX534" s="239" t="s">
        <v>85</v>
      </c>
      <c r="AY534" s="250" t="s">
        <v>138</v>
      </c>
    </row>
    <row r="535" s="25" customFormat="true" ht="16.5" hidden="false" customHeight="true" outlineLevel="0" collapsed="false">
      <c r="B535" s="26"/>
      <c r="C535" s="213" t="s">
        <v>720</v>
      </c>
      <c r="D535" s="213" t="s">
        <v>140</v>
      </c>
      <c r="E535" s="214" t="s">
        <v>721</v>
      </c>
      <c r="F535" s="215" t="s">
        <v>722</v>
      </c>
      <c r="G535" s="216" t="s">
        <v>307</v>
      </c>
      <c r="H535" s="217" t="n">
        <v>1</v>
      </c>
      <c r="I535" s="218"/>
      <c r="J535" s="219" t="n">
        <f aca="false">ROUND(I535*H535,2)</f>
        <v>0</v>
      </c>
      <c r="K535" s="215"/>
      <c r="L535" s="31"/>
      <c r="M535" s="220"/>
      <c r="N535" s="221" t="s">
        <v>49</v>
      </c>
      <c r="O535" s="67"/>
      <c r="P535" s="222" t="n">
        <f aca="false">O535*H535</f>
        <v>0</v>
      </c>
      <c r="Q535" s="222" t="n">
        <v>0</v>
      </c>
      <c r="R535" s="222" t="n">
        <f aca="false">Q535*H535</f>
        <v>0</v>
      </c>
      <c r="S535" s="222" t="n">
        <v>0</v>
      </c>
      <c r="T535" s="223" t="n">
        <f aca="false">S535*H535</f>
        <v>0</v>
      </c>
      <c r="AR535" s="224" t="s">
        <v>683</v>
      </c>
      <c r="AT535" s="224" t="s">
        <v>140</v>
      </c>
      <c r="AU535" s="224" t="s">
        <v>87</v>
      </c>
      <c r="AY535" s="3" t="s">
        <v>138</v>
      </c>
      <c r="BE535" s="225" t="n">
        <f aca="false">IF(N535="základní",J535,0)</f>
        <v>0</v>
      </c>
      <c r="BF535" s="225" t="n">
        <f aca="false">IF(N535="snížená",J535,0)</f>
        <v>0</v>
      </c>
      <c r="BG535" s="225" t="n">
        <f aca="false">IF(N535="zákl. přenesená",J535,0)</f>
        <v>0</v>
      </c>
      <c r="BH535" s="225" t="n">
        <f aca="false">IF(N535="sníž. přenesená",J535,0)</f>
        <v>0</v>
      </c>
      <c r="BI535" s="225" t="n">
        <f aca="false">IF(N535="nulová",J535,0)</f>
        <v>0</v>
      </c>
      <c r="BJ535" s="3" t="s">
        <v>85</v>
      </c>
      <c r="BK535" s="225" t="n">
        <f aca="false">ROUND(I535*H535,2)</f>
        <v>0</v>
      </c>
      <c r="BL535" s="3" t="s">
        <v>683</v>
      </c>
      <c r="BM535" s="224" t="s">
        <v>723</v>
      </c>
    </row>
    <row r="536" customFormat="false" ht="12.8" hidden="false" customHeight="false" outlineLevel="0" collapsed="false">
      <c r="A536" s="25"/>
      <c r="B536" s="26"/>
      <c r="C536" s="27"/>
      <c r="D536" s="229" t="s">
        <v>355</v>
      </c>
      <c r="E536" s="27"/>
      <c r="F536" s="261" t="s">
        <v>724</v>
      </c>
      <c r="G536" s="27"/>
      <c r="H536" s="27"/>
      <c r="I536" s="130"/>
      <c r="J536" s="27"/>
      <c r="K536" s="27"/>
      <c r="L536" s="31"/>
      <c r="M536" s="262"/>
      <c r="N536" s="67"/>
      <c r="O536" s="67"/>
      <c r="P536" s="67"/>
      <c r="Q536" s="67"/>
      <c r="R536" s="67"/>
      <c r="S536" s="67"/>
      <c r="T536" s="68"/>
      <c r="AT536" s="3" t="s">
        <v>355</v>
      </c>
      <c r="AU536" s="3" t="s">
        <v>87</v>
      </c>
    </row>
    <row r="537" customFormat="false" ht="16.5" hidden="false" customHeight="true" outlineLevel="0" collapsed="false">
      <c r="A537" s="25"/>
      <c r="B537" s="26"/>
      <c r="C537" s="213" t="s">
        <v>725</v>
      </c>
      <c r="D537" s="213" t="s">
        <v>140</v>
      </c>
      <c r="E537" s="214" t="s">
        <v>726</v>
      </c>
      <c r="F537" s="215" t="s">
        <v>727</v>
      </c>
      <c r="G537" s="216" t="s">
        <v>728</v>
      </c>
      <c r="H537" s="217" t="n">
        <v>1</v>
      </c>
      <c r="I537" s="218"/>
      <c r="J537" s="219" t="n">
        <f aca="false">ROUND(I537*H537,2)</f>
        <v>0</v>
      </c>
      <c r="K537" s="215"/>
      <c r="L537" s="31"/>
      <c r="M537" s="220"/>
      <c r="N537" s="221" t="s">
        <v>49</v>
      </c>
      <c r="O537" s="67"/>
      <c r="P537" s="222" t="n">
        <f aca="false">O537*H537</f>
        <v>0</v>
      </c>
      <c r="Q537" s="222" t="n">
        <v>0</v>
      </c>
      <c r="R537" s="222" t="n">
        <f aca="false">Q537*H537</f>
        <v>0</v>
      </c>
      <c r="S537" s="222" t="n">
        <v>0</v>
      </c>
      <c r="T537" s="223" t="n">
        <f aca="false">S537*H537</f>
        <v>0</v>
      </c>
      <c r="AR537" s="224" t="s">
        <v>683</v>
      </c>
      <c r="AT537" s="224" t="s">
        <v>140</v>
      </c>
      <c r="AU537" s="224" t="s">
        <v>87</v>
      </c>
      <c r="AY537" s="3" t="s">
        <v>138</v>
      </c>
      <c r="BE537" s="225" t="n">
        <f aca="false">IF(N537="základní",J537,0)</f>
        <v>0</v>
      </c>
      <c r="BF537" s="225" t="n">
        <f aca="false">IF(N537="snížená",J537,0)</f>
        <v>0</v>
      </c>
      <c r="BG537" s="225" t="n">
        <f aca="false">IF(N537="zákl. přenesená",J537,0)</f>
        <v>0</v>
      </c>
      <c r="BH537" s="225" t="n">
        <f aca="false">IF(N537="sníž. přenesená",J537,0)</f>
        <v>0</v>
      </c>
      <c r="BI537" s="225" t="n">
        <f aca="false">IF(N537="nulová",J537,0)</f>
        <v>0</v>
      </c>
      <c r="BJ537" s="3" t="s">
        <v>85</v>
      </c>
      <c r="BK537" s="225" t="n">
        <f aca="false">ROUND(I537*H537,2)</f>
        <v>0</v>
      </c>
      <c r="BL537" s="3" t="s">
        <v>683</v>
      </c>
      <c r="BM537" s="224" t="s">
        <v>729</v>
      </c>
    </row>
    <row r="538" customFormat="false" ht="16.5" hidden="false" customHeight="true" outlineLevel="0" collapsed="false">
      <c r="A538" s="25"/>
      <c r="B538" s="26"/>
      <c r="C538" s="213" t="s">
        <v>730</v>
      </c>
      <c r="D538" s="213" t="s">
        <v>140</v>
      </c>
      <c r="E538" s="214" t="s">
        <v>731</v>
      </c>
      <c r="F538" s="215" t="s">
        <v>732</v>
      </c>
      <c r="G538" s="216" t="s">
        <v>728</v>
      </c>
      <c r="H538" s="217" t="n">
        <v>1</v>
      </c>
      <c r="I538" s="218"/>
      <c r="J538" s="219" t="n">
        <f aca="false">ROUND(I538*H538,2)</f>
        <v>0</v>
      </c>
      <c r="K538" s="215"/>
      <c r="L538" s="31"/>
      <c r="M538" s="220"/>
      <c r="N538" s="221" t="s">
        <v>49</v>
      </c>
      <c r="O538" s="67"/>
      <c r="P538" s="222" t="n">
        <f aca="false">O538*H538</f>
        <v>0</v>
      </c>
      <c r="Q538" s="222" t="n">
        <v>0</v>
      </c>
      <c r="R538" s="222" t="n">
        <f aca="false">Q538*H538</f>
        <v>0</v>
      </c>
      <c r="S538" s="222" t="n">
        <v>0</v>
      </c>
      <c r="T538" s="223" t="n">
        <f aca="false">S538*H538</f>
        <v>0</v>
      </c>
      <c r="AR538" s="224" t="s">
        <v>683</v>
      </c>
      <c r="AT538" s="224" t="s">
        <v>140</v>
      </c>
      <c r="AU538" s="224" t="s">
        <v>87</v>
      </c>
      <c r="AY538" s="3" t="s">
        <v>138</v>
      </c>
      <c r="BE538" s="225" t="n">
        <f aca="false">IF(N538="základní",J538,0)</f>
        <v>0</v>
      </c>
      <c r="BF538" s="225" t="n">
        <f aca="false">IF(N538="snížená",J538,0)</f>
        <v>0</v>
      </c>
      <c r="BG538" s="225" t="n">
        <f aca="false">IF(N538="zákl. přenesená",J538,0)</f>
        <v>0</v>
      </c>
      <c r="BH538" s="225" t="n">
        <f aca="false">IF(N538="sníž. přenesená",J538,0)</f>
        <v>0</v>
      </c>
      <c r="BI538" s="225" t="n">
        <f aca="false">IF(N538="nulová",J538,0)</f>
        <v>0</v>
      </c>
      <c r="BJ538" s="3" t="s">
        <v>85</v>
      </c>
      <c r="BK538" s="225" t="n">
        <f aca="false">ROUND(I538*H538,2)</f>
        <v>0</v>
      </c>
      <c r="BL538" s="3" t="s">
        <v>683</v>
      </c>
      <c r="BM538" s="224" t="s">
        <v>733</v>
      </c>
    </row>
    <row r="539" customFormat="false" ht="12.8" hidden="false" customHeight="false" outlineLevel="0" collapsed="false">
      <c r="A539" s="25"/>
      <c r="B539" s="26"/>
      <c r="C539" s="27"/>
      <c r="D539" s="229" t="s">
        <v>355</v>
      </c>
      <c r="E539" s="27"/>
      <c r="F539" s="261" t="s">
        <v>734</v>
      </c>
      <c r="G539" s="27"/>
      <c r="H539" s="27"/>
      <c r="I539" s="130"/>
      <c r="J539" s="27"/>
      <c r="K539" s="27"/>
      <c r="L539" s="31"/>
      <c r="M539" s="262"/>
      <c r="N539" s="67"/>
      <c r="O539" s="67"/>
      <c r="P539" s="67"/>
      <c r="Q539" s="67"/>
      <c r="R539" s="67"/>
      <c r="S539" s="67"/>
      <c r="T539" s="68"/>
      <c r="AT539" s="3" t="s">
        <v>355</v>
      </c>
      <c r="AU539" s="3" t="s">
        <v>87</v>
      </c>
    </row>
    <row r="540" customFormat="false" ht="24" hidden="false" customHeight="true" outlineLevel="0" collapsed="false">
      <c r="A540" s="25"/>
      <c r="B540" s="26"/>
      <c r="C540" s="213" t="s">
        <v>735</v>
      </c>
      <c r="D540" s="213" t="s">
        <v>140</v>
      </c>
      <c r="E540" s="214" t="s">
        <v>736</v>
      </c>
      <c r="F540" s="215" t="s">
        <v>737</v>
      </c>
      <c r="G540" s="216" t="s">
        <v>728</v>
      </c>
      <c r="H540" s="217" t="n">
        <v>1</v>
      </c>
      <c r="I540" s="218"/>
      <c r="J540" s="219" t="n">
        <f aca="false">ROUND(I540*H540,2)</f>
        <v>0</v>
      </c>
      <c r="K540" s="215"/>
      <c r="L540" s="31"/>
      <c r="M540" s="220"/>
      <c r="N540" s="221" t="s">
        <v>49</v>
      </c>
      <c r="O540" s="67"/>
      <c r="P540" s="222" t="n">
        <f aca="false">O540*H540</f>
        <v>0</v>
      </c>
      <c r="Q540" s="222" t="n">
        <v>0</v>
      </c>
      <c r="R540" s="222" t="n">
        <f aca="false">Q540*H540</f>
        <v>0</v>
      </c>
      <c r="S540" s="222" t="n">
        <v>0</v>
      </c>
      <c r="T540" s="223" t="n">
        <f aca="false">S540*H540</f>
        <v>0</v>
      </c>
      <c r="AR540" s="224" t="s">
        <v>683</v>
      </c>
      <c r="AT540" s="224" t="s">
        <v>140</v>
      </c>
      <c r="AU540" s="224" t="s">
        <v>87</v>
      </c>
      <c r="AY540" s="3" t="s">
        <v>138</v>
      </c>
      <c r="BE540" s="225" t="n">
        <f aca="false">IF(N540="základní",J540,0)</f>
        <v>0</v>
      </c>
      <c r="BF540" s="225" t="n">
        <f aca="false">IF(N540="snížená",J540,0)</f>
        <v>0</v>
      </c>
      <c r="BG540" s="225" t="n">
        <f aca="false">IF(N540="zákl. přenesená",J540,0)</f>
        <v>0</v>
      </c>
      <c r="BH540" s="225" t="n">
        <f aca="false">IF(N540="sníž. přenesená",J540,0)</f>
        <v>0</v>
      </c>
      <c r="BI540" s="225" t="n">
        <f aca="false">IF(N540="nulová",J540,0)</f>
        <v>0</v>
      </c>
      <c r="BJ540" s="3" t="s">
        <v>85</v>
      </c>
      <c r="BK540" s="225" t="n">
        <f aca="false">ROUND(I540*H540,2)</f>
        <v>0</v>
      </c>
      <c r="BL540" s="3" t="s">
        <v>683</v>
      </c>
      <c r="BM540" s="224" t="s">
        <v>738</v>
      </c>
    </row>
    <row r="541" customFormat="false" ht="12.8" hidden="false" customHeight="false" outlineLevel="0" collapsed="false">
      <c r="A541" s="25"/>
      <c r="B541" s="26"/>
      <c r="C541" s="27"/>
      <c r="D541" s="229" t="s">
        <v>355</v>
      </c>
      <c r="E541" s="27"/>
      <c r="F541" s="261" t="s">
        <v>739</v>
      </c>
      <c r="G541" s="27"/>
      <c r="H541" s="27"/>
      <c r="I541" s="130"/>
      <c r="J541" s="27"/>
      <c r="K541" s="27"/>
      <c r="L541" s="31"/>
      <c r="M541" s="262"/>
      <c r="N541" s="67"/>
      <c r="O541" s="67"/>
      <c r="P541" s="67"/>
      <c r="Q541" s="67"/>
      <c r="R541" s="67"/>
      <c r="S541" s="67"/>
      <c r="T541" s="68"/>
      <c r="AT541" s="3" t="s">
        <v>355</v>
      </c>
      <c r="AU541" s="3" t="s">
        <v>87</v>
      </c>
    </row>
    <row r="542" customFormat="false" ht="16.5" hidden="false" customHeight="true" outlineLevel="0" collapsed="false">
      <c r="A542" s="25"/>
      <c r="B542" s="26"/>
      <c r="C542" s="213" t="s">
        <v>740</v>
      </c>
      <c r="D542" s="213" t="s">
        <v>140</v>
      </c>
      <c r="E542" s="214" t="s">
        <v>741</v>
      </c>
      <c r="F542" s="215" t="s">
        <v>742</v>
      </c>
      <c r="G542" s="216" t="s">
        <v>728</v>
      </c>
      <c r="H542" s="217" t="n">
        <v>1</v>
      </c>
      <c r="I542" s="218"/>
      <c r="J542" s="219" t="n">
        <f aca="false">ROUND(I542*H542,2)</f>
        <v>0</v>
      </c>
      <c r="K542" s="215"/>
      <c r="L542" s="31"/>
      <c r="M542" s="220"/>
      <c r="N542" s="221" t="s">
        <v>49</v>
      </c>
      <c r="O542" s="67"/>
      <c r="P542" s="222" t="n">
        <f aca="false">O542*H542</f>
        <v>0</v>
      </c>
      <c r="Q542" s="222" t="n">
        <v>0</v>
      </c>
      <c r="R542" s="222" t="n">
        <f aca="false">Q542*H542</f>
        <v>0</v>
      </c>
      <c r="S542" s="222" t="n">
        <v>0</v>
      </c>
      <c r="T542" s="223" t="n">
        <f aca="false">S542*H542</f>
        <v>0</v>
      </c>
      <c r="AR542" s="224" t="s">
        <v>683</v>
      </c>
      <c r="AT542" s="224" t="s">
        <v>140</v>
      </c>
      <c r="AU542" s="224" t="s">
        <v>87</v>
      </c>
      <c r="AY542" s="3" t="s">
        <v>138</v>
      </c>
      <c r="BE542" s="225" t="n">
        <f aca="false">IF(N542="základní",J542,0)</f>
        <v>0</v>
      </c>
      <c r="BF542" s="225" t="n">
        <f aca="false">IF(N542="snížená",J542,0)</f>
        <v>0</v>
      </c>
      <c r="BG542" s="225" t="n">
        <f aca="false">IF(N542="zákl. přenesená",J542,0)</f>
        <v>0</v>
      </c>
      <c r="BH542" s="225" t="n">
        <f aca="false">IF(N542="sníž. přenesená",J542,0)</f>
        <v>0</v>
      </c>
      <c r="BI542" s="225" t="n">
        <f aca="false">IF(N542="nulová",J542,0)</f>
        <v>0</v>
      </c>
      <c r="BJ542" s="3" t="s">
        <v>85</v>
      </c>
      <c r="BK542" s="225" t="n">
        <f aca="false">ROUND(I542*H542,2)</f>
        <v>0</v>
      </c>
      <c r="BL542" s="3" t="s">
        <v>683</v>
      </c>
      <c r="BM542" s="224" t="s">
        <v>743</v>
      </c>
    </row>
    <row r="543" customFormat="false" ht="12.8" hidden="false" customHeight="false" outlineLevel="0" collapsed="false">
      <c r="A543" s="25"/>
      <c r="B543" s="26"/>
      <c r="C543" s="27"/>
      <c r="D543" s="229" t="s">
        <v>355</v>
      </c>
      <c r="E543" s="27"/>
      <c r="F543" s="261" t="s">
        <v>744</v>
      </c>
      <c r="G543" s="27"/>
      <c r="H543" s="27"/>
      <c r="I543" s="130"/>
      <c r="J543" s="27"/>
      <c r="K543" s="27"/>
      <c r="L543" s="31"/>
      <c r="M543" s="262"/>
      <c r="N543" s="67"/>
      <c r="O543" s="67"/>
      <c r="P543" s="67"/>
      <c r="Q543" s="67"/>
      <c r="R543" s="67"/>
      <c r="S543" s="67"/>
      <c r="T543" s="68"/>
      <c r="AT543" s="3" t="s">
        <v>355</v>
      </c>
      <c r="AU543" s="3" t="s">
        <v>87</v>
      </c>
    </row>
    <row r="544" customFormat="false" ht="36" hidden="false" customHeight="true" outlineLevel="0" collapsed="false">
      <c r="A544" s="25"/>
      <c r="B544" s="26"/>
      <c r="C544" s="213" t="s">
        <v>745</v>
      </c>
      <c r="D544" s="213" t="s">
        <v>140</v>
      </c>
      <c r="E544" s="214" t="s">
        <v>746</v>
      </c>
      <c r="F544" s="215" t="s">
        <v>747</v>
      </c>
      <c r="G544" s="216" t="s">
        <v>748</v>
      </c>
      <c r="H544" s="217" t="n">
        <v>1</v>
      </c>
      <c r="I544" s="218"/>
      <c r="J544" s="219" t="n">
        <f aca="false">ROUND(I544*H544,2)</f>
        <v>0</v>
      </c>
      <c r="K544" s="215"/>
      <c r="L544" s="31"/>
      <c r="M544" s="220"/>
      <c r="N544" s="221" t="s">
        <v>49</v>
      </c>
      <c r="O544" s="67"/>
      <c r="P544" s="222" t="n">
        <f aca="false">O544*H544</f>
        <v>0</v>
      </c>
      <c r="Q544" s="222" t="n">
        <v>0</v>
      </c>
      <c r="R544" s="222" t="n">
        <f aca="false">Q544*H544</f>
        <v>0</v>
      </c>
      <c r="S544" s="222" t="n">
        <v>0</v>
      </c>
      <c r="T544" s="223" t="n">
        <f aca="false">S544*H544</f>
        <v>0</v>
      </c>
      <c r="AR544" s="224" t="s">
        <v>683</v>
      </c>
      <c r="AT544" s="224" t="s">
        <v>140</v>
      </c>
      <c r="AU544" s="224" t="s">
        <v>87</v>
      </c>
      <c r="AY544" s="3" t="s">
        <v>138</v>
      </c>
      <c r="BE544" s="225" t="n">
        <f aca="false">IF(N544="základní",J544,0)</f>
        <v>0</v>
      </c>
      <c r="BF544" s="225" t="n">
        <f aca="false">IF(N544="snížená",J544,0)</f>
        <v>0</v>
      </c>
      <c r="BG544" s="225" t="n">
        <f aca="false">IF(N544="zákl. přenesená",J544,0)</f>
        <v>0</v>
      </c>
      <c r="BH544" s="225" t="n">
        <f aca="false">IF(N544="sníž. přenesená",J544,0)</f>
        <v>0</v>
      </c>
      <c r="BI544" s="225" t="n">
        <f aca="false">IF(N544="nulová",J544,0)</f>
        <v>0</v>
      </c>
      <c r="BJ544" s="3" t="s">
        <v>85</v>
      </c>
      <c r="BK544" s="225" t="n">
        <f aca="false">ROUND(I544*H544,2)</f>
        <v>0</v>
      </c>
      <c r="BL544" s="3" t="s">
        <v>683</v>
      </c>
      <c r="BM544" s="224" t="s">
        <v>749</v>
      </c>
    </row>
    <row r="545" customFormat="false" ht="24" hidden="false" customHeight="true" outlineLevel="0" collapsed="false">
      <c r="A545" s="25"/>
      <c r="B545" s="26"/>
      <c r="C545" s="213" t="s">
        <v>750</v>
      </c>
      <c r="D545" s="213" t="s">
        <v>140</v>
      </c>
      <c r="E545" s="214" t="s">
        <v>751</v>
      </c>
      <c r="F545" s="215" t="s">
        <v>752</v>
      </c>
      <c r="G545" s="216" t="s">
        <v>728</v>
      </c>
      <c r="H545" s="217" t="n">
        <v>1</v>
      </c>
      <c r="I545" s="218"/>
      <c r="J545" s="219" t="n">
        <f aca="false">ROUND(I545*H545,2)</f>
        <v>0</v>
      </c>
      <c r="K545" s="215"/>
      <c r="L545" s="31"/>
      <c r="M545" s="220"/>
      <c r="N545" s="221" t="s">
        <v>49</v>
      </c>
      <c r="O545" s="67"/>
      <c r="P545" s="222" t="n">
        <f aca="false">O545*H545</f>
        <v>0</v>
      </c>
      <c r="Q545" s="222" t="n">
        <v>0</v>
      </c>
      <c r="R545" s="222" t="n">
        <f aca="false">Q545*H545</f>
        <v>0</v>
      </c>
      <c r="S545" s="222" t="n">
        <v>0</v>
      </c>
      <c r="T545" s="223" t="n">
        <f aca="false">S545*H545</f>
        <v>0</v>
      </c>
      <c r="AR545" s="224" t="s">
        <v>683</v>
      </c>
      <c r="AT545" s="224" t="s">
        <v>140</v>
      </c>
      <c r="AU545" s="224" t="s">
        <v>87</v>
      </c>
      <c r="AY545" s="3" t="s">
        <v>138</v>
      </c>
      <c r="BE545" s="225" t="n">
        <f aca="false">IF(N545="základní",J545,0)</f>
        <v>0</v>
      </c>
      <c r="BF545" s="225" t="n">
        <f aca="false">IF(N545="snížená",J545,0)</f>
        <v>0</v>
      </c>
      <c r="BG545" s="225" t="n">
        <f aca="false">IF(N545="zákl. přenesená",J545,0)</f>
        <v>0</v>
      </c>
      <c r="BH545" s="225" t="n">
        <f aca="false">IF(N545="sníž. přenesená",J545,0)</f>
        <v>0</v>
      </c>
      <c r="BI545" s="225" t="n">
        <f aca="false">IF(N545="nulová",J545,0)</f>
        <v>0</v>
      </c>
      <c r="BJ545" s="3" t="s">
        <v>85</v>
      </c>
      <c r="BK545" s="225" t="n">
        <f aca="false">ROUND(I545*H545,2)</f>
        <v>0</v>
      </c>
      <c r="BL545" s="3" t="s">
        <v>683</v>
      </c>
      <c r="BM545" s="224" t="s">
        <v>753</v>
      </c>
    </row>
    <row r="546" customFormat="false" ht="12.8" hidden="false" customHeight="false" outlineLevel="0" collapsed="false">
      <c r="A546" s="25"/>
      <c r="B546" s="26"/>
      <c r="C546" s="27"/>
      <c r="D546" s="229" t="s">
        <v>355</v>
      </c>
      <c r="E546" s="27"/>
      <c r="F546" s="261" t="s">
        <v>754</v>
      </c>
      <c r="G546" s="27"/>
      <c r="H546" s="27"/>
      <c r="I546" s="130"/>
      <c r="J546" s="27"/>
      <c r="K546" s="27"/>
      <c r="L546" s="31"/>
      <c r="M546" s="262"/>
      <c r="N546" s="67"/>
      <c r="O546" s="67"/>
      <c r="P546" s="67"/>
      <c r="Q546" s="67"/>
      <c r="R546" s="67"/>
      <c r="S546" s="67"/>
      <c r="T546" s="68"/>
      <c r="AT546" s="3" t="s">
        <v>355</v>
      </c>
      <c r="AU546" s="3" t="s">
        <v>87</v>
      </c>
    </row>
    <row r="547" customFormat="false" ht="36" hidden="false" customHeight="true" outlineLevel="0" collapsed="false">
      <c r="A547" s="25"/>
      <c r="B547" s="26"/>
      <c r="C547" s="213" t="s">
        <v>755</v>
      </c>
      <c r="D547" s="213" t="s">
        <v>140</v>
      </c>
      <c r="E547" s="214" t="s">
        <v>756</v>
      </c>
      <c r="F547" s="215" t="s">
        <v>757</v>
      </c>
      <c r="G547" s="216" t="s">
        <v>728</v>
      </c>
      <c r="H547" s="217" t="n">
        <v>1</v>
      </c>
      <c r="I547" s="218"/>
      <c r="J547" s="219" t="n">
        <f aca="false">ROUND(I547*H547,2)</f>
        <v>0</v>
      </c>
      <c r="K547" s="215"/>
      <c r="L547" s="31"/>
      <c r="M547" s="220"/>
      <c r="N547" s="221" t="s">
        <v>49</v>
      </c>
      <c r="O547" s="67"/>
      <c r="P547" s="222" t="n">
        <f aca="false">O547*H547</f>
        <v>0</v>
      </c>
      <c r="Q547" s="222" t="n">
        <v>0</v>
      </c>
      <c r="R547" s="222" t="n">
        <f aca="false">Q547*H547</f>
        <v>0</v>
      </c>
      <c r="S547" s="222" t="n">
        <v>0</v>
      </c>
      <c r="T547" s="223" t="n">
        <f aca="false">S547*H547</f>
        <v>0</v>
      </c>
      <c r="AR547" s="224" t="s">
        <v>683</v>
      </c>
      <c r="AT547" s="224" t="s">
        <v>140</v>
      </c>
      <c r="AU547" s="224" t="s">
        <v>87</v>
      </c>
      <c r="AY547" s="3" t="s">
        <v>138</v>
      </c>
      <c r="BE547" s="225" t="n">
        <f aca="false">IF(N547="základní",J547,0)</f>
        <v>0</v>
      </c>
      <c r="BF547" s="225" t="n">
        <f aca="false">IF(N547="snížená",J547,0)</f>
        <v>0</v>
      </c>
      <c r="BG547" s="225" t="n">
        <f aca="false">IF(N547="zákl. přenesená",J547,0)</f>
        <v>0</v>
      </c>
      <c r="BH547" s="225" t="n">
        <f aca="false">IF(N547="sníž. přenesená",J547,0)</f>
        <v>0</v>
      </c>
      <c r="BI547" s="225" t="n">
        <f aca="false">IF(N547="nulová",J547,0)</f>
        <v>0</v>
      </c>
      <c r="BJ547" s="3" t="s">
        <v>85</v>
      </c>
      <c r="BK547" s="225" t="n">
        <f aca="false">ROUND(I547*H547,2)</f>
        <v>0</v>
      </c>
      <c r="BL547" s="3" t="s">
        <v>683</v>
      </c>
      <c r="BM547" s="224" t="s">
        <v>758</v>
      </c>
    </row>
    <row r="548" customFormat="false" ht="12.8" hidden="false" customHeight="false" outlineLevel="0" collapsed="false">
      <c r="A548" s="25"/>
      <c r="B548" s="26"/>
      <c r="C548" s="27"/>
      <c r="D548" s="229" t="s">
        <v>355</v>
      </c>
      <c r="E548" s="27"/>
      <c r="F548" s="261" t="s">
        <v>754</v>
      </c>
      <c r="G548" s="27"/>
      <c r="H548" s="27"/>
      <c r="I548" s="130"/>
      <c r="J548" s="27"/>
      <c r="K548" s="27"/>
      <c r="L548" s="31"/>
      <c r="M548" s="262"/>
      <c r="N548" s="67"/>
      <c r="O548" s="67"/>
      <c r="P548" s="67"/>
      <c r="Q548" s="67"/>
      <c r="R548" s="67"/>
      <c r="S548" s="67"/>
      <c r="T548" s="68"/>
      <c r="AT548" s="3" t="s">
        <v>355</v>
      </c>
      <c r="AU548" s="3" t="s">
        <v>87</v>
      </c>
    </row>
    <row r="549" customFormat="false" ht="16.5" hidden="false" customHeight="true" outlineLevel="0" collapsed="false">
      <c r="A549" s="25"/>
      <c r="B549" s="26"/>
      <c r="C549" s="213" t="s">
        <v>759</v>
      </c>
      <c r="D549" s="213" t="s">
        <v>140</v>
      </c>
      <c r="E549" s="214" t="s">
        <v>760</v>
      </c>
      <c r="F549" s="215" t="s">
        <v>761</v>
      </c>
      <c r="G549" s="216" t="s">
        <v>728</v>
      </c>
      <c r="H549" s="217" t="n">
        <v>1</v>
      </c>
      <c r="I549" s="218"/>
      <c r="J549" s="219" t="n">
        <f aca="false">ROUND(I549*H549,2)</f>
        <v>0</v>
      </c>
      <c r="K549" s="215"/>
      <c r="L549" s="31"/>
      <c r="M549" s="220"/>
      <c r="N549" s="221" t="s">
        <v>49</v>
      </c>
      <c r="O549" s="67"/>
      <c r="P549" s="222" t="n">
        <f aca="false">O549*H549</f>
        <v>0</v>
      </c>
      <c r="Q549" s="222" t="n">
        <v>0</v>
      </c>
      <c r="R549" s="222" t="n">
        <f aca="false">Q549*H549</f>
        <v>0</v>
      </c>
      <c r="S549" s="222" t="n">
        <v>0</v>
      </c>
      <c r="T549" s="223" t="n">
        <f aca="false">S549*H549</f>
        <v>0</v>
      </c>
      <c r="AR549" s="224" t="s">
        <v>683</v>
      </c>
      <c r="AT549" s="224" t="s">
        <v>140</v>
      </c>
      <c r="AU549" s="224" t="s">
        <v>87</v>
      </c>
      <c r="AY549" s="3" t="s">
        <v>138</v>
      </c>
      <c r="BE549" s="225" t="n">
        <f aca="false">IF(N549="základní",J549,0)</f>
        <v>0</v>
      </c>
      <c r="BF549" s="225" t="n">
        <f aca="false">IF(N549="snížená",J549,0)</f>
        <v>0</v>
      </c>
      <c r="BG549" s="225" t="n">
        <f aca="false">IF(N549="zákl. přenesená",J549,0)</f>
        <v>0</v>
      </c>
      <c r="BH549" s="225" t="n">
        <f aca="false">IF(N549="sníž. přenesená",J549,0)</f>
        <v>0</v>
      </c>
      <c r="BI549" s="225" t="n">
        <f aca="false">IF(N549="nulová",J549,0)</f>
        <v>0</v>
      </c>
      <c r="BJ549" s="3" t="s">
        <v>85</v>
      </c>
      <c r="BK549" s="225" t="n">
        <f aca="false">ROUND(I549*H549,2)</f>
        <v>0</v>
      </c>
      <c r="BL549" s="3" t="s">
        <v>683</v>
      </c>
      <c r="BM549" s="224" t="s">
        <v>762</v>
      </c>
    </row>
    <row r="550" customFormat="false" ht="12.8" hidden="false" customHeight="false" outlineLevel="0" collapsed="false">
      <c r="A550" s="25"/>
      <c r="B550" s="26"/>
      <c r="C550" s="27"/>
      <c r="D550" s="229" t="s">
        <v>355</v>
      </c>
      <c r="E550" s="27"/>
      <c r="F550" s="261" t="s">
        <v>763</v>
      </c>
      <c r="G550" s="27"/>
      <c r="H550" s="27"/>
      <c r="I550" s="130"/>
      <c r="J550" s="27"/>
      <c r="K550" s="27"/>
      <c r="L550" s="31"/>
      <c r="M550" s="262"/>
      <c r="N550" s="67"/>
      <c r="O550" s="67"/>
      <c r="P550" s="67"/>
      <c r="Q550" s="67"/>
      <c r="R550" s="67"/>
      <c r="S550" s="67"/>
      <c r="T550" s="68"/>
      <c r="AT550" s="3" t="s">
        <v>355</v>
      </c>
      <c r="AU550" s="3" t="s">
        <v>87</v>
      </c>
    </row>
    <row r="551" customFormat="false" ht="16.5" hidden="false" customHeight="true" outlineLevel="0" collapsed="false">
      <c r="A551" s="25"/>
      <c r="B551" s="26"/>
      <c r="C551" s="213" t="s">
        <v>764</v>
      </c>
      <c r="D551" s="213" t="s">
        <v>140</v>
      </c>
      <c r="E551" s="214" t="s">
        <v>765</v>
      </c>
      <c r="F551" s="215" t="s">
        <v>766</v>
      </c>
      <c r="G551" s="216" t="s">
        <v>728</v>
      </c>
      <c r="H551" s="217" t="n">
        <v>1</v>
      </c>
      <c r="I551" s="218"/>
      <c r="J551" s="219" t="n">
        <f aca="false">ROUND(I551*H551,2)</f>
        <v>0</v>
      </c>
      <c r="K551" s="215"/>
      <c r="L551" s="31"/>
      <c r="M551" s="220"/>
      <c r="N551" s="221" t="s">
        <v>49</v>
      </c>
      <c r="O551" s="67"/>
      <c r="P551" s="222" t="n">
        <f aca="false">O551*H551</f>
        <v>0</v>
      </c>
      <c r="Q551" s="222" t="n">
        <v>0</v>
      </c>
      <c r="R551" s="222" t="n">
        <f aca="false">Q551*H551</f>
        <v>0</v>
      </c>
      <c r="S551" s="222" t="n">
        <v>0</v>
      </c>
      <c r="T551" s="223" t="n">
        <f aca="false">S551*H551</f>
        <v>0</v>
      </c>
      <c r="AR551" s="224" t="s">
        <v>683</v>
      </c>
      <c r="AT551" s="224" t="s">
        <v>140</v>
      </c>
      <c r="AU551" s="224" t="s">
        <v>87</v>
      </c>
      <c r="AY551" s="3" t="s">
        <v>138</v>
      </c>
      <c r="BE551" s="225" t="n">
        <f aca="false">IF(N551="základní",J551,0)</f>
        <v>0</v>
      </c>
      <c r="BF551" s="225" t="n">
        <f aca="false">IF(N551="snížená",J551,0)</f>
        <v>0</v>
      </c>
      <c r="BG551" s="225" t="n">
        <f aca="false">IF(N551="zákl. přenesená",J551,0)</f>
        <v>0</v>
      </c>
      <c r="BH551" s="225" t="n">
        <f aca="false">IF(N551="sníž. přenesená",J551,0)</f>
        <v>0</v>
      </c>
      <c r="BI551" s="225" t="n">
        <f aca="false">IF(N551="nulová",J551,0)</f>
        <v>0</v>
      </c>
      <c r="BJ551" s="3" t="s">
        <v>85</v>
      </c>
      <c r="BK551" s="225" t="n">
        <f aca="false">ROUND(I551*H551,2)</f>
        <v>0</v>
      </c>
      <c r="BL551" s="3" t="s">
        <v>683</v>
      </c>
      <c r="BM551" s="224" t="s">
        <v>767</v>
      </c>
    </row>
    <row r="552" customFormat="false" ht="12.8" hidden="false" customHeight="false" outlineLevel="0" collapsed="false">
      <c r="A552" s="25"/>
      <c r="B552" s="26"/>
      <c r="C552" s="27"/>
      <c r="D552" s="229" t="s">
        <v>355</v>
      </c>
      <c r="E552" s="27"/>
      <c r="F552" s="261" t="s">
        <v>768</v>
      </c>
      <c r="G552" s="27"/>
      <c r="H552" s="27"/>
      <c r="I552" s="130"/>
      <c r="J552" s="27"/>
      <c r="K552" s="27"/>
      <c r="L552" s="31"/>
      <c r="M552" s="262"/>
      <c r="N552" s="67"/>
      <c r="O552" s="67"/>
      <c r="P552" s="67"/>
      <c r="Q552" s="67"/>
      <c r="R552" s="67"/>
      <c r="S552" s="67"/>
      <c r="T552" s="68"/>
      <c r="AT552" s="3" t="s">
        <v>355</v>
      </c>
      <c r="AU552" s="3" t="s">
        <v>87</v>
      </c>
    </row>
    <row r="553" customFormat="false" ht="16.5" hidden="false" customHeight="true" outlineLevel="0" collapsed="false">
      <c r="A553" s="25"/>
      <c r="B553" s="26"/>
      <c r="C553" s="213" t="s">
        <v>769</v>
      </c>
      <c r="D553" s="213" t="s">
        <v>140</v>
      </c>
      <c r="E553" s="214" t="s">
        <v>770</v>
      </c>
      <c r="F553" s="215" t="s">
        <v>771</v>
      </c>
      <c r="G553" s="216" t="s">
        <v>748</v>
      </c>
      <c r="H553" s="217" t="n">
        <v>1</v>
      </c>
      <c r="I553" s="218"/>
      <c r="J553" s="219" t="n">
        <f aca="false">ROUND(I553*H553,2)</f>
        <v>0</v>
      </c>
      <c r="K553" s="215"/>
      <c r="L553" s="31"/>
      <c r="M553" s="220"/>
      <c r="N553" s="221" t="s">
        <v>49</v>
      </c>
      <c r="O553" s="67"/>
      <c r="P553" s="222" t="n">
        <f aca="false">O553*H553</f>
        <v>0</v>
      </c>
      <c r="Q553" s="222" t="n">
        <v>0</v>
      </c>
      <c r="R553" s="222" t="n">
        <f aca="false">Q553*H553</f>
        <v>0</v>
      </c>
      <c r="S553" s="222" t="n">
        <v>0</v>
      </c>
      <c r="T553" s="223" t="n">
        <f aca="false">S553*H553</f>
        <v>0</v>
      </c>
      <c r="AR553" s="224" t="s">
        <v>683</v>
      </c>
      <c r="AT553" s="224" t="s">
        <v>140</v>
      </c>
      <c r="AU553" s="224" t="s">
        <v>87</v>
      </c>
      <c r="AY553" s="3" t="s">
        <v>138</v>
      </c>
      <c r="BE553" s="225" t="n">
        <f aca="false">IF(N553="základní",J553,0)</f>
        <v>0</v>
      </c>
      <c r="BF553" s="225" t="n">
        <f aca="false">IF(N553="snížená",J553,0)</f>
        <v>0</v>
      </c>
      <c r="BG553" s="225" t="n">
        <f aca="false">IF(N553="zákl. přenesená",J553,0)</f>
        <v>0</v>
      </c>
      <c r="BH553" s="225" t="n">
        <f aca="false">IF(N553="sníž. přenesená",J553,0)</f>
        <v>0</v>
      </c>
      <c r="BI553" s="225" t="n">
        <f aca="false">IF(N553="nulová",J553,0)</f>
        <v>0</v>
      </c>
      <c r="BJ553" s="3" t="s">
        <v>85</v>
      </c>
      <c r="BK553" s="225" t="n">
        <f aca="false">ROUND(I553*H553,2)</f>
        <v>0</v>
      </c>
      <c r="BL553" s="3" t="s">
        <v>683</v>
      </c>
      <c r="BM553" s="224" t="s">
        <v>772</v>
      </c>
    </row>
    <row r="554" customFormat="false" ht="12.8" hidden="false" customHeight="false" outlineLevel="0" collapsed="false">
      <c r="A554" s="25"/>
      <c r="B554" s="26"/>
      <c r="C554" s="27"/>
      <c r="D554" s="229" t="s">
        <v>355</v>
      </c>
      <c r="E554" s="27"/>
      <c r="F554" s="261" t="s">
        <v>773</v>
      </c>
      <c r="G554" s="27"/>
      <c r="H554" s="27"/>
      <c r="I554" s="130"/>
      <c r="J554" s="27"/>
      <c r="K554" s="27"/>
      <c r="L554" s="31"/>
      <c r="M554" s="263"/>
      <c r="N554" s="264"/>
      <c r="O554" s="264"/>
      <c r="P554" s="264"/>
      <c r="Q554" s="264"/>
      <c r="R554" s="264"/>
      <c r="S554" s="264"/>
      <c r="T554" s="265"/>
      <c r="AT554" s="3" t="s">
        <v>355</v>
      </c>
      <c r="AU554" s="3" t="s">
        <v>87</v>
      </c>
    </row>
    <row r="555" customFormat="false" ht="6.95" hidden="false" customHeight="true" outlineLevel="0" collapsed="false">
      <c r="A555" s="25"/>
      <c r="B555" s="45"/>
      <c r="C555" s="46"/>
      <c r="D555" s="46"/>
      <c r="E555" s="46"/>
      <c r="F555" s="46"/>
      <c r="G555" s="46"/>
      <c r="H555" s="46"/>
      <c r="I555" s="157"/>
      <c r="J555" s="46"/>
      <c r="K555" s="46"/>
      <c r="L555" s="31"/>
    </row>
  </sheetData>
  <sheetProtection sheet="true" password="b036" objects="true" scenarios="true" formatColumns="false" formatRows="false" autoFilter="false"/>
  <autoFilter ref="C100:K554"/>
  <mergeCells count="12">
    <mergeCell ref="L2:V2"/>
    <mergeCell ref="E7:H7"/>
    <mergeCell ref="E9:H9"/>
    <mergeCell ref="E11:H11"/>
    <mergeCell ref="E20:H20"/>
    <mergeCell ref="E29:H29"/>
    <mergeCell ref="E50:H50"/>
    <mergeCell ref="E52:H52"/>
    <mergeCell ref="E54:H54"/>
    <mergeCell ref="E89:H89"/>
    <mergeCell ref="E91:H91"/>
    <mergeCell ref="E93:H93"/>
  </mergeCells>
  <printOptions headings="false" gridLines="false" gridLinesSet="true" horizontalCentered="false" verticalCentered="false"/>
  <pageMargins left="0.39375" right="0.39375" top="0.39375" bottom="0.39375" header="0.511805555555555" footer="0"/>
  <pageSetup paperSize="9" scale="100" firstPageNumber="0" fitToWidth="1" fitToHeight="100" pageOrder="downThenOver" orientation="portrait" usePrinterDefaults="false" blackAndWhite="false" draft="false" cellComments="none" useFirstPageNumber="false" horizontalDpi="300" verticalDpi="300" copies="1"/>
  <headerFooter differentFirst="false" differentOddEven="false">
    <oddHeader/>
    <oddFooter>&amp;CStrana &amp;P z &amp;N</oddFooter>
  </headerFooter>
  <drawing r:id="rId1"/>
</worksheet>
</file>

<file path=xl/worksheets/sheet3.xml><?xml version="1.0" encoding="utf-8"?>
<worksheet xmlns="http://schemas.openxmlformats.org/spreadsheetml/2006/main" xmlns:r="http://schemas.openxmlformats.org/officeDocument/2006/relationships">
  <sheetPr filterMode="false">
    <pageSetUpPr fitToPage="true"/>
  </sheetPr>
  <dimension ref="A1:BM317"/>
  <sheetViews>
    <sheetView windowProtection="false" showFormulas="false" showGridLines="false" showRowColHeaders="true" showZeros="true" rightToLeft="false" tabSelected="false" showOutlineSymbols="true" defaultGridColor="true" view="normal" topLeftCell="A1" colorId="64" zoomScale="100" zoomScaleNormal="100" zoomScalePageLayoutView="100" workbookViewId="0">
      <selection pane="topLeft" activeCell="A1" activeCellId="0" sqref="A1"/>
    </sheetView>
  </sheetViews>
  <sheetFormatPr defaultRowHeight="12.8"/>
  <cols>
    <col collapsed="false" hidden="false" max="1" min="1" style="0" width="8.76433121019108"/>
    <col collapsed="false" hidden="false" max="2" min="2" style="0" width="1.68789808917197"/>
    <col collapsed="false" hidden="false" max="3" min="3" style="0" width="4.38216560509554"/>
    <col collapsed="false" hidden="false" max="4" min="4" style="0" width="4.54777070063694"/>
    <col collapsed="false" hidden="false" max="5" min="5" style="0" width="18.031847133758"/>
    <col collapsed="false" hidden="false" max="6" min="6" style="0" width="53.7579617834395"/>
    <col collapsed="false" hidden="false" max="7" min="7" style="0" width="7.2484076433121"/>
    <col collapsed="false" hidden="false" max="8" min="8" style="0" width="12.1337579617834"/>
    <col collapsed="false" hidden="false" max="9" min="9" style="122" width="21.2356687898089"/>
    <col collapsed="false" hidden="false" max="11" min="10" style="0" width="21.2356687898089"/>
    <col collapsed="false" hidden="false" max="12" min="12" style="0" width="9.77707006369427"/>
    <col collapsed="false" hidden="true" max="21" min="13" style="0" width="0"/>
    <col collapsed="false" hidden="false" max="22" min="22" style="0" width="12.9745222929936"/>
    <col collapsed="false" hidden="false" max="23" min="23" style="0" width="17.1910828025478"/>
    <col collapsed="false" hidden="false" max="24" min="24" style="0" width="12.9745222929936"/>
    <col collapsed="false" hidden="false" max="25" min="25" style="0" width="15.8407643312102"/>
    <col collapsed="false" hidden="false" max="26" min="26" style="0" width="11.6305732484076"/>
    <col collapsed="false" hidden="false" max="27" min="27" style="0" width="15.8407643312102"/>
    <col collapsed="false" hidden="false" max="28" min="28" style="0" width="17.1910828025478"/>
    <col collapsed="false" hidden="false" max="29" min="29" style="0" width="11.6305732484076"/>
    <col collapsed="false" hidden="false" max="30" min="30" style="0" width="15.8407643312102"/>
    <col collapsed="false" hidden="false" max="31" min="31" style="0" width="17.1910828025478"/>
    <col collapsed="false" hidden="false" max="43" min="32" style="0" width="8.92993630573248"/>
    <col collapsed="false" hidden="true" max="65" min="44" style="0" width="0"/>
    <col collapsed="false" hidden="false" max="1025" min="66" style="0" width="8.92993630573248"/>
  </cols>
  <sheetData>
    <row r="1" customFormat="false" ht="12.8" hidden="false" customHeight="false" outlineLevel="0" collapsed="false">
      <c r="I1" s="0"/>
    </row>
    <row r="2" customFormat="false" ht="36.95" hidden="false" customHeight="true" outlineLevel="0" collapsed="false">
      <c r="I2" s="0"/>
      <c r="L2" s="2"/>
      <c r="M2" s="2"/>
      <c r="N2" s="2"/>
      <c r="O2" s="2"/>
      <c r="P2" s="2"/>
      <c r="Q2" s="2"/>
      <c r="R2" s="2"/>
      <c r="S2" s="2"/>
      <c r="T2" s="2"/>
      <c r="U2" s="2"/>
      <c r="V2" s="2"/>
      <c r="AT2" s="3" t="s">
        <v>97</v>
      </c>
    </row>
    <row r="3" customFormat="false" ht="6.95" hidden="false" customHeight="true" outlineLevel="0" collapsed="false">
      <c r="B3" s="123"/>
      <c r="C3" s="124"/>
      <c r="D3" s="124"/>
      <c r="E3" s="124"/>
      <c r="F3" s="124"/>
      <c r="G3" s="124"/>
      <c r="H3" s="124"/>
      <c r="I3" s="125"/>
      <c r="J3" s="124"/>
      <c r="K3" s="124"/>
      <c r="L3" s="6"/>
      <c r="AT3" s="3" t="s">
        <v>87</v>
      </c>
    </row>
    <row r="4" customFormat="false" ht="24.95" hidden="false" customHeight="true" outlineLevel="0" collapsed="false">
      <c r="B4" s="6"/>
      <c r="D4" s="126" t="s">
        <v>98</v>
      </c>
      <c r="I4" s="0"/>
      <c r="L4" s="6"/>
      <c r="M4" s="127" t="s">
        <v>10</v>
      </c>
      <c r="AT4" s="3" t="s">
        <v>4</v>
      </c>
    </row>
    <row r="5" customFormat="false" ht="6.95" hidden="false" customHeight="true" outlineLevel="0" collapsed="false">
      <c r="B5" s="6"/>
      <c r="I5" s="0"/>
      <c r="L5" s="6"/>
    </row>
    <row r="6" customFormat="false" ht="12" hidden="false" customHeight="true" outlineLevel="0" collapsed="false">
      <c r="B6" s="6"/>
      <c r="D6" s="128" t="s">
        <v>16</v>
      </c>
      <c r="I6" s="0"/>
      <c r="L6" s="6"/>
    </row>
    <row r="7" customFormat="false" ht="16.5" hidden="false" customHeight="true" outlineLevel="0" collapsed="false">
      <c r="B7" s="6"/>
      <c r="E7" s="129" t="str">
        <f aca="false">'Rekapitulace stavby'!K6</f>
        <v>Rekonstrukce obecního úřadu Roztoky, dodatek č. 2 - DPS, 0992018</v>
      </c>
      <c r="F7" s="129"/>
      <c r="G7" s="129"/>
      <c r="H7" s="129"/>
      <c r="I7" s="0"/>
      <c r="L7" s="6"/>
    </row>
    <row r="8" customFormat="false" ht="12" hidden="false" customHeight="true" outlineLevel="0" collapsed="false">
      <c r="B8" s="6"/>
      <c r="D8" s="128" t="s">
        <v>99</v>
      </c>
      <c r="I8" s="0"/>
      <c r="L8" s="6"/>
    </row>
    <row r="9" s="25" customFormat="true" ht="16.5" hidden="false" customHeight="true" outlineLevel="0" collapsed="false">
      <c r="B9" s="31"/>
      <c r="E9" s="129" t="s">
        <v>774</v>
      </c>
      <c r="F9" s="129"/>
      <c r="G9" s="129"/>
      <c r="H9" s="129"/>
      <c r="I9" s="130"/>
      <c r="L9" s="31"/>
    </row>
    <row r="10" s="25" customFormat="true" ht="12" hidden="false" customHeight="true" outlineLevel="0" collapsed="false">
      <c r="B10" s="31"/>
      <c r="D10" s="128" t="s">
        <v>101</v>
      </c>
      <c r="E10" s="0"/>
      <c r="F10" s="0"/>
      <c r="G10" s="0"/>
      <c r="H10" s="0"/>
      <c r="I10" s="130"/>
      <c r="L10" s="31"/>
    </row>
    <row r="11" s="25" customFormat="true" ht="36.95" hidden="false" customHeight="true" outlineLevel="0" collapsed="false">
      <c r="B11" s="31"/>
      <c r="D11" s="0"/>
      <c r="E11" s="131" t="s">
        <v>775</v>
      </c>
      <c r="F11" s="131"/>
      <c r="G11" s="131"/>
      <c r="H11" s="131"/>
      <c r="I11" s="130"/>
      <c r="L11" s="31"/>
    </row>
    <row r="12" s="25" customFormat="true" ht="12.8" hidden="false" customHeight="false" outlineLevel="0" collapsed="false">
      <c r="B12" s="31"/>
      <c r="D12" s="0"/>
      <c r="E12" s="0"/>
      <c r="F12" s="0"/>
      <c r="G12" s="0"/>
      <c r="H12" s="0"/>
      <c r="I12" s="130"/>
      <c r="L12" s="31"/>
    </row>
    <row r="13" s="25" customFormat="true" ht="12" hidden="false" customHeight="true" outlineLevel="0" collapsed="false">
      <c r="B13" s="31"/>
      <c r="D13" s="128" t="s">
        <v>18</v>
      </c>
      <c r="E13" s="0"/>
      <c r="F13" s="117"/>
      <c r="G13" s="0"/>
      <c r="H13" s="0"/>
      <c r="I13" s="132" t="s">
        <v>20</v>
      </c>
      <c r="J13" s="117"/>
      <c r="L13" s="31"/>
    </row>
    <row r="14" s="25" customFormat="true" ht="12" hidden="false" customHeight="true" outlineLevel="0" collapsed="false">
      <c r="B14" s="31"/>
      <c r="D14" s="128" t="s">
        <v>22</v>
      </c>
      <c r="E14" s="0"/>
      <c r="F14" s="117" t="s">
        <v>23</v>
      </c>
      <c r="G14" s="0"/>
      <c r="H14" s="0"/>
      <c r="I14" s="132" t="s">
        <v>24</v>
      </c>
      <c r="J14" s="133" t="str">
        <f aca="false">'Rekapitulace stavby'!AN8</f>
        <v>12. 11. 2018</v>
      </c>
      <c r="L14" s="31"/>
    </row>
    <row r="15" s="25" customFormat="true" ht="10.8" hidden="false" customHeight="true" outlineLevel="0" collapsed="false">
      <c r="B15" s="31"/>
      <c r="D15" s="0"/>
      <c r="E15" s="0"/>
      <c r="F15" s="0"/>
      <c r="G15" s="0"/>
      <c r="H15" s="0"/>
      <c r="I15" s="130"/>
      <c r="J15" s="0"/>
      <c r="L15" s="31"/>
    </row>
    <row r="16" s="25" customFormat="true" ht="12" hidden="false" customHeight="true" outlineLevel="0" collapsed="false">
      <c r="B16" s="31"/>
      <c r="D16" s="128" t="s">
        <v>30</v>
      </c>
      <c r="E16" s="0"/>
      <c r="F16" s="0"/>
      <c r="G16" s="0"/>
      <c r="H16" s="0"/>
      <c r="I16" s="132" t="s">
        <v>31</v>
      </c>
      <c r="J16" s="117" t="str">
        <f aca="false">IF('Rekapitulace stavby'!AN10="","",'Rekapitulace stavby'!AN10)</f>
        <v/>
      </c>
      <c r="L16" s="31"/>
    </row>
    <row r="17" s="25" customFormat="true" ht="18" hidden="false" customHeight="true" outlineLevel="0" collapsed="false">
      <c r="B17" s="31"/>
      <c r="D17" s="0"/>
      <c r="E17" s="117" t="str">
        <f aca="false">IF('Rekapitulace stavby'!E11="","",'Rekapitulace stavby'!E11)</f>
        <v> </v>
      </c>
      <c r="F17" s="0"/>
      <c r="G17" s="0"/>
      <c r="H17" s="0"/>
      <c r="I17" s="132" t="s">
        <v>33</v>
      </c>
      <c r="J17" s="117" t="str">
        <f aca="false">IF('Rekapitulace stavby'!AN11="","",'Rekapitulace stavby'!AN11)</f>
        <v/>
      </c>
      <c r="L17" s="31"/>
    </row>
    <row r="18" s="25" customFormat="true" ht="6.95" hidden="false" customHeight="true" outlineLevel="0" collapsed="false">
      <c r="B18" s="31"/>
      <c r="D18" s="0"/>
      <c r="E18" s="0"/>
      <c r="F18" s="0"/>
      <c r="G18" s="0"/>
      <c r="H18" s="0"/>
      <c r="I18" s="130"/>
      <c r="J18" s="0"/>
      <c r="L18" s="31"/>
    </row>
    <row r="19" s="25" customFormat="true" ht="12" hidden="false" customHeight="true" outlineLevel="0" collapsed="false">
      <c r="B19" s="31"/>
      <c r="D19" s="128" t="s">
        <v>34</v>
      </c>
      <c r="E19" s="0"/>
      <c r="F19" s="0"/>
      <c r="G19" s="0"/>
      <c r="H19" s="0"/>
      <c r="I19" s="132" t="s">
        <v>31</v>
      </c>
      <c r="J19" s="19" t="str">
        <f aca="false">'Rekapitulace stavby'!AN13</f>
        <v>Vyplň údaj</v>
      </c>
      <c r="L19" s="31"/>
    </row>
    <row r="20" s="25" customFormat="true" ht="18" hidden="false" customHeight="true" outlineLevel="0" collapsed="false">
      <c r="B20" s="31"/>
      <c r="D20" s="0"/>
      <c r="E20" s="134" t="str">
        <f aca="false">'Rekapitulace stavby'!E14</f>
        <v>Vyplň údaj</v>
      </c>
      <c r="F20" s="134"/>
      <c r="G20" s="134"/>
      <c r="H20" s="134"/>
      <c r="I20" s="132" t="s">
        <v>33</v>
      </c>
      <c r="J20" s="19" t="str">
        <f aca="false">'Rekapitulace stavby'!AN14</f>
        <v>Vyplň údaj</v>
      </c>
      <c r="L20" s="31"/>
    </row>
    <row r="21" s="25" customFormat="true" ht="6.95" hidden="false" customHeight="true" outlineLevel="0" collapsed="false">
      <c r="B21" s="31"/>
      <c r="D21" s="0"/>
      <c r="E21" s="0"/>
      <c r="F21" s="0"/>
      <c r="G21" s="0"/>
      <c r="H21" s="0"/>
      <c r="I21" s="130"/>
      <c r="J21" s="0"/>
      <c r="L21" s="31"/>
    </row>
    <row r="22" s="25" customFormat="true" ht="12" hidden="false" customHeight="true" outlineLevel="0" collapsed="false">
      <c r="B22" s="31"/>
      <c r="D22" s="128" t="s">
        <v>36</v>
      </c>
      <c r="E22" s="0"/>
      <c r="F22" s="0"/>
      <c r="G22" s="0"/>
      <c r="H22" s="0"/>
      <c r="I22" s="132" t="s">
        <v>31</v>
      </c>
      <c r="J22" s="117" t="str">
        <f aca="false">IF('Rekapitulace stavby'!AN16="","",'Rekapitulace stavby'!AN16)</f>
        <v>47718374</v>
      </c>
      <c r="L22" s="31"/>
    </row>
    <row r="23" s="25" customFormat="true" ht="18" hidden="false" customHeight="true" outlineLevel="0" collapsed="false">
      <c r="B23" s="31"/>
      <c r="D23" s="0"/>
      <c r="E23" s="117" t="str">
        <f aca="false">IF('Rekapitulace stavby'!E17="","",'Rekapitulace stavby'!E17)</f>
        <v>SEAP Rokycany s. r. o.</v>
      </c>
      <c r="F23" s="0"/>
      <c r="G23" s="0"/>
      <c r="H23" s="0"/>
      <c r="I23" s="132" t="s">
        <v>33</v>
      </c>
      <c r="J23" s="117" t="str">
        <f aca="false">IF('Rekapitulace stavby'!AN17="","",'Rekapitulace stavby'!AN17)</f>
        <v>CZ47718374</v>
      </c>
      <c r="L23" s="31"/>
    </row>
    <row r="24" s="25" customFormat="true" ht="6.95" hidden="false" customHeight="true" outlineLevel="0" collapsed="false">
      <c r="B24" s="31"/>
      <c r="D24" s="0"/>
      <c r="E24" s="0"/>
      <c r="F24" s="0"/>
      <c r="G24" s="0"/>
      <c r="H24" s="0"/>
      <c r="I24" s="130"/>
      <c r="J24" s="0"/>
      <c r="L24" s="31"/>
    </row>
    <row r="25" customFormat="false" ht="12" hidden="false" customHeight="true" outlineLevel="0" collapsed="false">
      <c r="A25" s="25"/>
      <c r="B25" s="31"/>
      <c r="C25" s="25"/>
      <c r="D25" s="128" t="s">
        <v>41</v>
      </c>
      <c r="I25" s="132" t="s">
        <v>31</v>
      </c>
      <c r="J25" s="117" t="str">
        <f aca="false">IF('Rekapitulace stavby'!AN19="","",'Rekapitulace stavby'!AN19)</f>
        <v/>
      </c>
      <c r="L25" s="31"/>
    </row>
    <row r="26" customFormat="false" ht="18" hidden="false" customHeight="true" outlineLevel="0" collapsed="false">
      <c r="A26" s="25"/>
      <c r="B26" s="31"/>
      <c r="C26" s="25"/>
      <c r="E26" s="117" t="str">
        <f aca="false">IF('Rekapitulace stavby'!E20="","",'Rekapitulace stavby'!E20)</f>
        <v> </v>
      </c>
      <c r="I26" s="132" t="s">
        <v>33</v>
      </c>
      <c r="J26" s="117" t="str">
        <f aca="false">IF('Rekapitulace stavby'!AN20="","",'Rekapitulace stavby'!AN20)</f>
        <v/>
      </c>
      <c r="L26" s="31"/>
    </row>
    <row r="27" customFormat="false" ht="6.95" hidden="false" customHeight="true" outlineLevel="0" collapsed="false">
      <c r="A27" s="25"/>
      <c r="B27" s="31"/>
      <c r="C27" s="25"/>
      <c r="I27" s="130"/>
      <c r="L27" s="31"/>
    </row>
    <row r="28" customFormat="false" ht="12" hidden="false" customHeight="true" outlineLevel="0" collapsed="false">
      <c r="A28" s="25"/>
      <c r="B28" s="31"/>
      <c r="C28" s="25"/>
      <c r="D28" s="128" t="s">
        <v>42</v>
      </c>
      <c r="I28" s="130"/>
      <c r="L28" s="31"/>
    </row>
    <row r="29" s="135" customFormat="true" ht="16.5" hidden="false" customHeight="true" outlineLevel="0" collapsed="false">
      <c r="B29" s="136"/>
      <c r="E29" s="137"/>
      <c r="F29" s="137"/>
      <c r="G29" s="137"/>
      <c r="H29" s="137"/>
      <c r="I29" s="138"/>
      <c r="L29" s="136"/>
    </row>
    <row r="30" s="25" customFormat="true" ht="6.95" hidden="false" customHeight="true" outlineLevel="0" collapsed="false">
      <c r="B30" s="31"/>
      <c r="I30" s="130"/>
      <c r="L30" s="31"/>
    </row>
    <row r="31" s="25" customFormat="true" ht="6.95" hidden="false" customHeight="true" outlineLevel="0" collapsed="false">
      <c r="B31" s="31"/>
      <c r="D31" s="63"/>
      <c r="E31" s="63"/>
      <c r="F31" s="63"/>
      <c r="G31" s="63"/>
      <c r="H31" s="63"/>
      <c r="I31" s="139"/>
      <c r="J31" s="63"/>
      <c r="K31" s="63"/>
      <c r="L31" s="31"/>
    </row>
    <row r="32" s="25" customFormat="true" ht="25.45" hidden="false" customHeight="true" outlineLevel="0" collapsed="false">
      <c r="B32" s="31"/>
      <c r="D32" s="140" t="s">
        <v>44</v>
      </c>
      <c r="E32" s="0"/>
      <c r="F32" s="0"/>
      <c r="G32" s="0"/>
      <c r="H32" s="0"/>
      <c r="I32" s="130"/>
      <c r="J32" s="141" t="n">
        <f aca="false">ROUND(J99, 2)</f>
        <v>0</v>
      </c>
      <c r="K32" s="0"/>
      <c r="L32" s="31"/>
    </row>
    <row r="33" s="25" customFormat="true" ht="6.95" hidden="false" customHeight="true" outlineLevel="0" collapsed="false">
      <c r="B33" s="31"/>
      <c r="D33" s="63"/>
      <c r="E33" s="63"/>
      <c r="F33" s="63"/>
      <c r="G33" s="63"/>
      <c r="H33" s="63"/>
      <c r="I33" s="139"/>
      <c r="J33" s="63"/>
      <c r="K33" s="63"/>
      <c r="L33" s="31"/>
    </row>
    <row r="34" s="25" customFormat="true" ht="14.4" hidden="false" customHeight="true" outlineLevel="0" collapsed="false">
      <c r="B34" s="31"/>
      <c r="D34" s="0"/>
      <c r="E34" s="0"/>
      <c r="F34" s="142" t="s">
        <v>46</v>
      </c>
      <c r="G34" s="0"/>
      <c r="H34" s="0"/>
      <c r="I34" s="143" t="s">
        <v>45</v>
      </c>
      <c r="J34" s="142" t="s">
        <v>47</v>
      </c>
      <c r="K34" s="0"/>
      <c r="L34" s="31"/>
    </row>
    <row r="35" customFormat="false" ht="14.4" hidden="false" customHeight="true" outlineLevel="0" collapsed="false">
      <c r="A35" s="25"/>
      <c r="B35" s="31"/>
      <c r="C35" s="25"/>
      <c r="D35" s="144" t="s">
        <v>48</v>
      </c>
      <c r="E35" s="128" t="s">
        <v>49</v>
      </c>
      <c r="F35" s="145" t="n">
        <f aca="false">ROUND((SUM(BE99:BE316)),  2)</f>
        <v>0</v>
      </c>
      <c r="I35" s="146" t="n">
        <v>0.21</v>
      </c>
      <c r="J35" s="145" t="n">
        <f aca="false">ROUND(((SUM(BE99:BE316))*I35),  2)</f>
        <v>0</v>
      </c>
      <c r="L35" s="31"/>
    </row>
    <row r="36" customFormat="false" ht="14.4" hidden="false" customHeight="true" outlineLevel="0" collapsed="false">
      <c r="A36" s="25"/>
      <c r="B36" s="31"/>
      <c r="C36" s="25"/>
      <c r="E36" s="128" t="s">
        <v>50</v>
      </c>
      <c r="F36" s="145" t="n">
        <f aca="false">ROUND((SUM(BF99:BF316)),  2)</f>
        <v>0</v>
      </c>
      <c r="I36" s="146" t="n">
        <v>0.15</v>
      </c>
      <c r="J36" s="145" t="n">
        <f aca="false">ROUND(((SUM(BF99:BF316))*I36),  2)</f>
        <v>0</v>
      </c>
      <c r="L36" s="31"/>
    </row>
    <row r="37" customFormat="false" ht="14.4" hidden="true" customHeight="true" outlineLevel="0" collapsed="false">
      <c r="A37" s="25"/>
      <c r="B37" s="31"/>
      <c r="C37" s="25"/>
      <c r="E37" s="128" t="s">
        <v>51</v>
      </c>
      <c r="F37" s="145" t="n">
        <f aca="false">ROUND((SUM(BG99:BG316)),  2)</f>
        <v>0</v>
      </c>
      <c r="I37" s="146" t="n">
        <v>0.21</v>
      </c>
      <c r="J37" s="145" t="n">
        <f aca="false">0</f>
        <v>0</v>
      </c>
      <c r="L37" s="31"/>
    </row>
    <row r="38" customFormat="false" ht="14.4" hidden="true" customHeight="true" outlineLevel="0" collapsed="false">
      <c r="A38" s="25"/>
      <c r="B38" s="31"/>
      <c r="C38" s="25"/>
      <c r="E38" s="128" t="s">
        <v>52</v>
      </c>
      <c r="F38" s="145" t="n">
        <f aca="false">ROUND((SUM(BH99:BH316)),  2)</f>
        <v>0</v>
      </c>
      <c r="I38" s="146" t="n">
        <v>0.15</v>
      </c>
      <c r="J38" s="145" t="n">
        <f aca="false">0</f>
        <v>0</v>
      </c>
      <c r="L38" s="31"/>
    </row>
    <row r="39" customFormat="false" ht="14.4" hidden="true" customHeight="true" outlineLevel="0" collapsed="false">
      <c r="A39" s="25"/>
      <c r="B39" s="31"/>
      <c r="C39" s="25"/>
      <c r="E39" s="128" t="s">
        <v>53</v>
      </c>
      <c r="F39" s="145" t="n">
        <f aca="false">ROUND((SUM(BI99:BI316)),  2)</f>
        <v>0</v>
      </c>
      <c r="I39" s="146" t="n">
        <v>0</v>
      </c>
      <c r="J39" s="145" t="n">
        <f aca="false">0</f>
        <v>0</v>
      </c>
      <c r="L39" s="31"/>
    </row>
    <row r="40" customFormat="false" ht="6.95" hidden="false" customHeight="true" outlineLevel="0" collapsed="false">
      <c r="A40" s="25"/>
      <c r="B40" s="31"/>
      <c r="C40" s="25"/>
      <c r="I40" s="130"/>
      <c r="L40" s="31"/>
    </row>
    <row r="41" customFormat="false" ht="25.45" hidden="false" customHeight="true" outlineLevel="0" collapsed="false">
      <c r="A41" s="25"/>
      <c r="B41" s="31"/>
      <c r="C41" s="147"/>
      <c r="D41" s="148" t="s">
        <v>54</v>
      </c>
      <c r="E41" s="149"/>
      <c r="F41" s="149"/>
      <c r="G41" s="150" t="s">
        <v>55</v>
      </c>
      <c r="H41" s="151" t="s">
        <v>56</v>
      </c>
      <c r="I41" s="152"/>
      <c r="J41" s="153" t="n">
        <f aca="false">SUM(J32:J39)</f>
        <v>0</v>
      </c>
      <c r="K41" s="154"/>
      <c r="L41" s="31"/>
    </row>
    <row r="42" customFormat="false" ht="14.4" hidden="false" customHeight="true" outlineLevel="0" collapsed="false">
      <c r="A42" s="25"/>
      <c r="B42" s="155"/>
      <c r="C42" s="156"/>
      <c r="D42" s="156"/>
      <c r="E42" s="156"/>
      <c r="F42" s="156"/>
      <c r="G42" s="156"/>
      <c r="H42" s="156"/>
      <c r="I42" s="157"/>
      <c r="J42" s="156"/>
      <c r="K42" s="156"/>
      <c r="L42" s="31"/>
    </row>
    <row r="43" customFormat="false" ht="12.8" hidden="false" customHeight="false" outlineLevel="0" collapsed="false">
      <c r="I43" s="0"/>
    </row>
    <row r="46" s="25" customFormat="true" ht="6.95" hidden="false" customHeight="true" outlineLevel="0" collapsed="false">
      <c r="B46" s="158"/>
      <c r="C46" s="159"/>
      <c r="D46" s="159"/>
      <c r="E46" s="159"/>
      <c r="F46" s="159"/>
      <c r="G46" s="159"/>
      <c r="H46" s="159"/>
      <c r="I46" s="160"/>
      <c r="J46" s="159"/>
      <c r="K46" s="159"/>
      <c r="L46" s="31"/>
    </row>
    <row r="47" customFormat="false" ht="24.95" hidden="false" customHeight="true" outlineLevel="0" collapsed="false">
      <c r="A47" s="25"/>
      <c r="B47" s="26"/>
      <c r="C47" s="9" t="s">
        <v>103</v>
      </c>
      <c r="D47" s="27"/>
      <c r="E47" s="27"/>
      <c r="F47" s="27"/>
      <c r="G47" s="27"/>
      <c r="H47" s="27"/>
      <c r="I47" s="130"/>
      <c r="J47" s="27"/>
      <c r="K47" s="27"/>
      <c r="L47" s="31"/>
    </row>
    <row r="48" customFormat="false" ht="6.95" hidden="false" customHeight="true" outlineLevel="0" collapsed="false">
      <c r="A48" s="25"/>
      <c r="B48" s="26"/>
      <c r="C48" s="27"/>
      <c r="D48" s="27"/>
      <c r="E48" s="27"/>
      <c r="F48" s="27"/>
      <c r="G48" s="27"/>
      <c r="H48" s="27"/>
      <c r="I48" s="130"/>
      <c r="J48" s="27"/>
      <c r="K48" s="27"/>
      <c r="L48" s="31"/>
    </row>
    <row r="49" customFormat="false" ht="12" hidden="false" customHeight="true" outlineLevel="0" collapsed="false">
      <c r="A49" s="25"/>
      <c r="B49" s="26"/>
      <c r="C49" s="17" t="s">
        <v>16</v>
      </c>
      <c r="D49" s="27"/>
      <c r="E49" s="27"/>
      <c r="F49" s="27"/>
      <c r="G49" s="27"/>
      <c r="H49" s="27"/>
      <c r="I49" s="130"/>
      <c r="J49" s="27"/>
      <c r="K49" s="27"/>
      <c r="L49" s="31"/>
    </row>
    <row r="50" customFormat="false" ht="16.5" hidden="false" customHeight="true" outlineLevel="0" collapsed="false">
      <c r="A50" s="25"/>
      <c r="B50" s="26"/>
      <c r="C50" s="27"/>
      <c r="D50" s="27"/>
      <c r="E50" s="161" t="str">
        <f aca="false">E7</f>
        <v>Rekonstrukce obecního úřadu Roztoky, dodatek č. 2 - DPS, 0992018</v>
      </c>
      <c r="F50" s="161"/>
      <c r="G50" s="161"/>
      <c r="H50" s="161"/>
      <c r="I50" s="130"/>
      <c r="J50" s="27"/>
      <c r="K50" s="27"/>
      <c r="L50" s="31"/>
    </row>
    <row r="51" customFormat="false" ht="12" hidden="false" customHeight="true" outlineLevel="0" collapsed="false">
      <c r="B51" s="7"/>
      <c r="C51" s="17" t="s">
        <v>99</v>
      </c>
      <c r="D51" s="8"/>
      <c r="E51" s="8"/>
      <c r="F51" s="8"/>
      <c r="G51" s="8"/>
      <c r="H51" s="8"/>
      <c r="J51" s="8"/>
      <c r="K51" s="8"/>
      <c r="L51" s="6"/>
    </row>
    <row r="52" s="25" customFormat="true" ht="16.5" hidden="false" customHeight="true" outlineLevel="0" collapsed="false">
      <c r="B52" s="26"/>
      <c r="C52" s="27"/>
      <c r="D52" s="27"/>
      <c r="E52" s="161" t="s">
        <v>774</v>
      </c>
      <c r="F52" s="161"/>
      <c r="G52" s="161"/>
      <c r="H52" s="161"/>
      <c r="I52" s="130"/>
      <c r="J52" s="27"/>
      <c r="K52" s="27"/>
      <c r="L52" s="31"/>
    </row>
    <row r="53" s="25" customFormat="true" ht="12" hidden="false" customHeight="true" outlineLevel="0" collapsed="false">
      <c r="B53" s="26"/>
      <c r="C53" s="17" t="s">
        <v>101</v>
      </c>
      <c r="D53" s="27"/>
      <c r="E53" s="27"/>
      <c r="F53" s="27"/>
      <c r="G53" s="27"/>
      <c r="H53" s="27"/>
      <c r="I53" s="130"/>
      <c r="J53" s="27"/>
      <c r="K53" s="27"/>
      <c r="L53" s="31"/>
    </row>
    <row r="54" s="25" customFormat="true" ht="16.5" hidden="false" customHeight="true" outlineLevel="0" collapsed="false">
      <c r="B54" s="26"/>
      <c r="C54" s="27"/>
      <c r="D54" s="27"/>
      <c r="E54" s="57" t="str">
        <f aca="false">E11</f>
        <v>020001 - SO 02 - Vodovodní přípojka</v>
      </c>
      <c r="F54" s="57"/>
      <c r="G54" s="57"/>
      <c r="H54" s="57"/>
      <c r="I54" s="130"/>
      <c r="J54" s="27"/>
      <c r="K54" s="27"/>
      <c r="L54" s="31"/>
    </row>
    <row r="55" customFormat="false" ht="6.95" hidden="false" customHeight="true" outlineLevel="0" collapsed="false">
      <c r="A55" s="25"/>
      <c r="B55" s="26"/>
      <c r="C55" s="27"/>
      <c r="D55" s="27"/>
      <c r="E55" s="27"/>
      <c r="F55" s="27"/>
      <c r="G55" s="27"/>
      <c r="H55" s="27"/>
      <c r="I55" s="130"/>
      <c r="J55" s="27"/>
      <c r="K55" s="27"/>
      <c r="L55" s="31"/>
    </row>
    <row r="56" customFormat="false" ht="12" hidden="false" customHeight="true" outlineLevel="0" collapsed="false">
      <c r="A56" s="25"/>
      <c r="B56" s="26"/>
      <c r="C56" s="17" t="s">
        <v>22</v>
      </c>
      <c r="D56" s="27"/>
      <c r="E56" s="27"/>
      <c r="F56" s="18" t="str">
        <f aca="false">F14</f>
        <v>budova Obecního úřadu Roztoky</v>
      </c>
      <c r="G56" s="27"/>
      <c r="H56" s="27"/>
      <c r="I56" s="132" t="s">
        <v>24</v>
      </c>
      <c r="J56" s="162" t="str">
        <f aca="false">IF(J14="","",J14)</f>
        <v>12. 11. 2018</v>
      </c>
      <c r="K56" s="27"/>
      <c r="L56" s="31"/>
    </row>
    <row r="57" customFormat="false" ht="6.95" hidden="false" customHeight="true" outlineLevel="0" collapsed="false">
      <c r="A57" s="25"/>
      <c r="B57" s="26"/>
      <c r="C57" s="27"/>
      <c r="D57" s="27"/>
      <c r="E57" s="27"/>
      <c r="F57" s="27"/>
      <c r="G57" s="27"/>
      <c r="H57" s="27"/>
      <c r="I57" s="130"/>
      <c r="J57" s="27"/>
      <c r="K57" s="27"/>
      <c r="L57" s="31"/>
    </row>
    <row r="58" customFormat="false" ht="27.9" hidden="false" customHeight="true" outlineLevel="0" collapsed="false">
      <c r="A58" s="25"/>
      <c r="B58" s="26"/>
      <c r="C58" s="17" t="s">
        <v>30</v>
      </c>
      <c r="D58" s="27"/>
      <c r="E58" s="27"/>
      <c r="F58" s="18" t="str">
        <f aca="false">E17</f>
        <v> </v>
      </c>
      <c r="G58" s="27"/>
      <c r="H58" s="27"/>
      <c r="I58" s="132" t="s">
        <v>36</v>
      </c>
      <c r="J58" s="163" t="str">
        <f aca="false">E23</f>
        <v>SEAP Rokycany s. r. o.</v>
      </c>
      <c r="K58" s="27"/>
      <c r="L58" s="31"/>
    </row>
    <row r="59" customFormat="false" ht="15.15" hidden="false" customHeight="true" outlineLevel="0" collapsed="false">
      <c r="A59" s="25"/>
      <c r="B59" s="26"/>
      <c r="C59" s="17" t="s">
        <v>34</v>
      </c>
      <c r="D59" s="27"/>
      <c r="E59" s="27"/>
      <c r="F59" s="18" t="str">
        <f aca="false">IF(E20="","",E20)</f>
        <v>Vyplň údaj</v>
      </c>
      <c r="G59" s="27"/>
      <c r="H59" s="27"/>
      <c r="I59" s="132" t="s">
        <v>41</v>
      </c>
      <c r="J59" s="163" t="str">
        <f aca="false">E26</f>
        <v> </v>
      </c>
      <c r="K59" s="27"/>
      <c r="L59" s="31"/>
    </row>
    <row r="60" customFormat="false" ht="10.3" hidden="false" customHeight="true" outlineLevel="0" collapsed="false">
      <c r="A60" s="25"/>
      <c r="B60" s="26"/>
      <c r="C60" s="27"/>
      <c r="D60" s="27"/>
      <c r="E60" s="27"/>
      <c r="F60" s="27"/>
      <c r="G60" s="27"/>
      <c r="H60" s="27"/>
      <c r="I60" s="130"/>
      <c r="J60" s="27"/>
      <c r="K60" s="27"/>
      <c r="L60" s="31"/>
    </row>
    <row r="61" customFormat="false" ht="29.3" hidden="false" customHeight="true" outlineLevel="0" collapsed="false">
      <c r="A61" s="25"/>
      <c r="B61" s="26"/>
      <c r="C61" s="164" t="s">
        <v>104</v>
      </c>
      <c r="D61" s="165"/>
      <c r="E61" s="165"/>
      <c r="F61" s="165"/>
      <c r="G61" s="165"/>
      <c r="H61" s="165"/>
      <c r="I61" s="166"/>
      <c r="J61" s="167" t="s">
        <v>105</v>
      </c>
      <c r="K61" s="165"/>
      <c r="L61" s="31"/>
    </row>
    <row r="62" customFormat="false" ht="10.3" hidden="false" customHeight="true" outlineLevel="0" collapsed="false">
      <c r="A62" s="25"/>
      <c r="B62" s="26"/>
      <c r="C62" s="27"/>
      <c r="D62" s="27"/>
      <c r="E62" s="27"/>
      <c r="F62" s="27"/>
      <c r="G62" s="27"/>
      <c r="H62" s="27"/>
      <c r="I62" s="130"/>
      <c r="J62" s="27"/>
      <c r="K62" s="27"/>
      <c r="L62" s="31"/>
    </row>
    <row r="63" customFormat="false" ht="22.8" hidden="false" customHeight="true" outlineLevel="0" collapsed="false">
      <c r="A63" s="25"/>
      <c r="B63" s="26"/>
      <c r="C63" s="168" t="s">
        <v>76</v>
      </c>
      <c r="D63" s="27"/>
      <c r="E63" s="27"/>
      <c r="F63" s="27"/>
      <c r="G63" s="27"/>
      <c r="H63" s="27"/>
      <c r="I63" s="130"/>
      <c r="J63" s="169" t="n">
        <f aca="false">J99</f>
        <v>0</v>
      </c>
      <c r="K63" s="27"/>
      <c r="L63" s="31"/>
      <c r="AU63" s="3" t="s">
        <v>106</v>
      </c>
    </row>
    <row r="64" s="170" customFormat="true" ht="24.95" hidden="false" customHeight="true" outlineLevel="0" collapsed="false">
      <c r="B64" s="171"/>
      <c r="C64" s="172"/>
      <c r="D64" s="173" t="s">
        <v>107</v>
      </c>
      <c r="E64" s="174"/>
      <c r="F64" s="174"/>
      <c r="G64" s="174"/>
      <c r="H64" s="174"/>
      <c r="I64" s="175"/>
      <c r="J64" s="176" t="n">
        <f aca="false">J100</f>
        <v>0</v>
      </c>
      <c r="K64" s="172"/>
      <c r="L64" s="177"/>
    </row>
    <row r="65" s="178" customFormat="true" ht="19.95" hidden="false" customHeight="true" outlineLevel="0" collapsed="false">
      <c r="B65" s="179"/>
      <c r="C65" s="109"/>
      <c r="D65" s="180" t="s">
        <v>108</v>
      </c>
      <c r="E65" s="181"/>
      <c r="F65" s="181"/>
      <c r="G65" s="181"/>
      <c r="H65" s="181"/>
      <c r="I65" s="182"/>
      <c r="J65" s="183" t="n">
        <f aca="false">J101</f>
        <v>0</v>
      </c>
      <c r="K65" s="109"/>
      <c r="L65" s="184"/>
    </row>
    <row r="66" s="178" customFormat="true" ht="19.95" hidden="false" customHeight="true" outlineLevel="0" collapsed="false">
      <c r="B66" s="179"/>
      <c r="C66" s="109"/>
      <c r="D66" s="180" t="s">
        <v>109</v>
      </c>
      <c r="E66" s="181"/>
      <c r="F66" s="181"/>
      <c r="G66" s="181"/>
      <c r="H66" s="181"/>
      <c r="I66" s="182"/>
      <c r="J66" s="183" t="n">
        <f aca="false">J172</f>
        <v>0</v>
      </c>
      <c r="K66" s="109"/>
      <c r="L66" s="184"/>
    </row>
    <row r="67" s="178" customFormat="true" ht="19.95" hidden="false" customHeight="true" outlineLevel="0" collapsed="false">
      <c r="B67" s="179"/>
      <c r="C67" s="109"/>
      <c r="D67" s="180" t="s">
        <v>776</v>
      </c>
      <c r="E67" s="181"/>
      <c r="F67" s="181"/>
      <c r="G67" s="181"/>
      <c r="H67" s="181"/>
      <c r="I67" s="182"/>
      <c r="J67" s="183" t="n">
        <f aca="false">J177</f>
        <v>0</v>
      </c>
      <c r="K67" s="109"/>
      <c r="L67" s="184"/>
    </row>
    <row r="68" s="178" customFormat="true" ht="19.95" hidden="false" customHeight="true" outlineLevel="0" collapsed="false">
      <c r="B68" s="179"/>
      <c r="C68" s="109"/>
      <c r="D68" s="180" t="s">
        <v>110</v>
      </c>
      <c r="E68" s="181"/>
      <c r="F68" s="181"/>
      <c r="G68" s="181"/>
      <c r="H68" s="181"/>
      <c r="I68" s="182"/>
      <c r="J68" s="183" t="n">
        <f aca="false">J196</f>
        <v>0</v>
      </c>
      <c r="K68" s="109"/>
      <c r="L68" s="184"/>
    </row>
    <row r="69" s="178" customFormat="true" ht="19.95" hidden="false" customHeight="true" outlineLevel="0" collapsed="false">
      <c r="B69" s="179"/>
      <c r="C69" s="109"/>
      <c r="D69" s="180" t="s">
        <v>111</v>
      </c>
      <c r="E69" s="181"/>
      <c r="F69" s="181"/>
      <c r="G69" s="181"/>
      <c r="H69" s="181"/>
      <c r="I69" s="182"/>
      <c r="J69" s="183" t="n">
        <f aca="false">J204</f>
        <v>0</v>
      </c>
      <c r="K69" s="109"/>
      <c r="L69" s="184"/>
    </row>
    <row r="70" s="178" customFormat="true" ht="19.95" hidden="false" customHeight="true" outlineLevel="0" collapsed="false">
      <c r="B70" s="179"/>
      <c r="C70" s="109"/>
      <c r="D70" s="180" t="s">
        <v>112</v>
      </c>
      <c r="E70" s="181"/>
      <c r="F70" s="181"/>
      <c r="G70" s="181"/>
      <c r="H70" s="181"/>
      <c r="I70" s="182"/>
      <c r="J70" s="183" t="n">
        <f aca="false">J214</f>
        <v>0</v>
      </c>
      <c r="K70" s="109"/>
      <c r="L70" s="184"/>
    </row>
    <row r="71" s="170" customFormat="true" ht="24.95" hidden="false" customHeight="true" outlineLevel="0" collapsed="false">
      <c r="B71" s="171"/>
      <c r="C71" s="172"/>
      <c r="D71" s="173" t="s">
        <v>113</v>
      </c>
      <c r="E71" s="174"/>
      <c r="F71" s="174"/>
      <c r="G71" s="174"/>
      <c r="H71" s="174"/>
      <c r="I71" s="175"/>
      <c r="J71" s="176" t="n">
        <f aca="false">J217</f>
        <v>0</v>
      </c>
      <c r="K71" s="172"/>
      <c r="L71" s="177"/>
    </row>
    <row r="72" s="178" customFormat="true" ht="19.95" hidden="false" customHeight="true" outlineLevel="0" collapsed="false">
      <c r="B72" s="179"/>
      <c r="C72" s="109"/>
      <c r="D72" s="180" t="s">
        <v>114</v>
      </c>
      <c r="E72" s="181"/>
      <c r="F72" s="181"/>
      <c r="G72" s="181"/>
      <c r="H72" s="181"/>
      <c r="I72" s="182"/>
      <c r="J72" s="183" t="n">
        <f aca="false">J218</f>
        <v>0</v>
      </c>
      <c r="K72" s="109"/>
      <c r="L72" s="184"/>
    </row>
    <row r="73" s="178" customFormat="true" ht="19.95" hidden="false" customHeight="true" outlineLevel="0" collapsed="false">
      <c r="B73" s="179"/>
      <c r="C73" s="109"/>
      <c r="D73" s="180" t="s">
        <v>115</v>
      </c>
      <c r="E73" s="181"/>
      <c r="F73" s="181"/>
      <c r="G73" s="181"/>
      <c r="H73" s="181"/>
      <c r="I73" s="182"/>
      <c r="J73" s="183" t="n">
        <f aca="false">J232</f>
        <v>0</v>
      </c>
      <c r="K73" s="109"/>
      <c r="L73" s="184"/>
    </row>
    <row r="74" s="178" customFormat="true" ht="19.95" hidden="false" customHeight="true" outlineLevel="0" collapsed="false">
      <c r="B74" s="179"/>
      <c r="C74" s="109"/>
      <c r="D74" s="180" t="s">
        <v>117</v>
      </c>
      <c r="E74" s="181"/>
      <c r="F74" s="181"/>
      <c r="G74" s="181"/>
      <c r="H74" s="181"/>
      <c r="I74" s="182"/>
      <c r="J74" s="183" t="n">
        <f aca="false">J239</f>
        <v>0</v>
      </c>
      <c r="K74" s="109"/>
      <c r="L74" s="184"/>
    </row>
    <row r="75" s="178" customFormat="true" ht="19.95" hidden="false" customHeight="true" outlineLevel="0" collapsed="false">
      <c r="B75" s="179"/>
      <c r="C75" s="109"/>
      <c r="D75" s="180" t="s">
        <v>777</v>
      </c>
      <c r="E75" s="181"/>
      <c r="F75" s="181"/>
      <c r="G75" s="181"/>
      <c r="H75" s="181"/>
      <c r="I75" s="182"/>
      <c r="J75" s="183" t="n">
        <f aca="false">J276</f>
        <v>0</v>
      </c>
      <c r="K75" s="109"/>
      <c r="L75" s="184"/>
    </row>
    <row r="76" s="170" customFormat="true" ht="24.95" hidden="false" customHeight="true" outlineLevel="0" collapsed="false">
      <c r="B76" s="171"/>
      <c r="C76" s="172"/>
      <c r="D76" s="173" t="s">
        <v>121</v>
      </c>
      <c r="E76" s="174"/>
      <c r="F76" s="174"/>
      <c r="G76" s="174"/>
      <c r="H76" s="174"/>
      <c r="I76" s="175"/>
      <c r="J76" s="176" t="n">
        <f aca="false">J278</f>
        <v>0</v>
      </c>
      <c r="K76" s="172"/>
      <c r="L76" s="177"/>
    </row>
    <row r="77" s="178" customFormat="true" ht="19.95" hidden="false" customHeight="true" outlineLevel="0" collapsed="false">
      <c r="B77" s="179"/>
      <c r="C77" s="109"/>
      <c r="D77" s="180" t="s">
        <v>122</v>
      </c>
      <c r="E77" s="181"/>
      <c r="F77" s="181"/>
      <c r="G77" s="181"/>
      <c r="H77" s="181"/>
      <c r="I77" s="182"/>
      <c r="J77" s="183" t="n">
        <f aca="false">J279</f>
        <v>0</v>
      </c>
      <c r="K77" s="109"/>
      <c r="L77" s="184"/>
    </row>
    <row r="78" s="25" customFormat="true" ht="21.85" hidden="false" customHeight="true" outlineLevel="0" collapsed="false">
      <c r="B78" s="26"/>
      <c r="C78" s="27"/>
      <c r="D78" s="27"/>
      <c r="E78" s="27"/>
      <c r="F78" s="27"/>
      <c r="G78" s="27"/>
      <c r="H78" s="27"/>
      <c r="I78" s="130"/>
      <c r="J78" s="27"/>
      <c r="K78" s="27"/>
      <c r="L78" s="31"/>
    </row>
    <row r="79" customFormat="false" ht="6.95" hidden="false" customHeight="true" outlineLevel="0" collapsed="false">
      <c r="A79" s="25"/>
      <c r="B79" s="45"/>
      <c r="C79" s="46"/>
      <c r="D79" s="46"/>
      <c r="E79" s="46"/>
      <c r="F79" s="46"/>
      <c r="G79" s="46"/>
      <c r="H79" s="46"/>
      <c r="I79" s="157"/>
      <c r="J79" s="46"/>
      <c r="K79" s="46"/>
      <c r="L79" s="31"/>
    </row>
    <row r="80" customFormat="false" ht="12.8" hidden="false" customHeight="false" outlineLevel="0" collapsed="false">
      <c r="I80" s="0"/>
    </row>
    <row r="83" s="25" customFormat="true" ht="6.95" hidden="false" customHeight="true" outlineLevel="0" collapsed="false">
      <c r="B83" s="47"/>
      <c r="C83" s="48"/>
      <c r="D83" s="48"/>
      <c r="E83" s="48"/>
      <c r="F83" s="48"/>
      <c r="G83" s="48"/>
      <c r="H83" s="48"/>
      <c r="I83" s="160"/>
      <c r="J83" s="48"/>
      <c r="K83" s="48"/>
      <c r="L83" s="31"/>
    </row>
    <row r="84" customFormat="false" ht="24.95" hidden="false" customHeight="true" outlineLevel="0" collapsed="false">
      <c r="A84" s="25"/>
      <c r="B84" s="26"/>
      <c r="C84" s="9" t="s">
        <v>123</v>
      </c>
      <c r="D84" s="27"/>
      <c r="E84" s="27"/>
      <c r="F84" s="27"/>
      <c r="G84" s="27"/>
      <c r="H84" s="27"/>
      <c r="I84" s="130"/>
      <c r="J84" s="27"/>
      <c r="K84" s="27"/>
      <c r="L84" s="31"/>
    </row>
    <row r="85" customFormat="false" ht="6.95" hidden="false" customHeight="true" outlineLevel="0" collapsed="false">
      <c r="A85" s="25"/>
      <c r="B85" s="26"/>
      <c r="C85" s="27"/>
      <c r="D85" s="27"/>
      <c r="E85" s="27"/>
      <c r="F85" s="27"/>
      <c r="G85" s="27"/>
      <c r="H85" s="27"/>
      <c r="I85" s="130"/>
      <c r="J85" s="27"/>
      <c r="K85" s="27"/>
      <c r="L85" s="31"/>
    </row>
    <row r="86" customFormat="false" ht="12" hidden="false" customHeight="true" outlineLevel="0" collapsed="false">
      <c r="A86" s="25"/>
      <c r="B86" s="26"/>
      <c r="C86" s="17" t="s">
        <v>16</v>
      </c>
      <c r="D86" s="27"/>
      <c r="E86" s="27"/>
      <c r="F86" s="27"/>
      <c r="G86" s="27"/>
      <c r="H86" s="27"/>
      <c r="I86" s="130"/>
      <c r="J86" s="27"/>
      <c r="K86" s="27"/>
      <c r="L86" s="31"/>
    </row>
    <row r="87" customFormat="false" ht="16.5" hidden="false" customHeight="true" outlineLevel="0" collapsed="false">
      <c r="A87" s="25"/>
      <c r="B87" s="26"/>
      <c r="C87" s="27"/>
      <c r="D87" s="27"/>
      <c r="E87" s="161" t="str">
        <f aca="false">E7</f>
        <v>Rekonstrukce obecního úřadu Roztoky, dodatek č. 2 - DPS, 0992018</v>
      </c>
      <c r="F87" s="161"/>
      <c r="G87" s="161"/>
      <c r="H87" s="161"/>
      <c r="I87" s="130"/>
      <c r="J87" s="27"/>
      <c r="K87" s="27"/>
      <c r="L87" s="31"/>
    </row>
    <row r="88" customFormat="false" ht="12" hidden="false" customHeight="true" outlineLevel="0" collapsed="false">
      <c r="B88" s="7"/>
      <c r="C88" s="17" t="s">
        <v>99</v>
      </c>
      <c r="D88" s="8"/>
      <c r="E88" s="8"/>
      <c r="F88" s="8"/>
      <c r="G88" s="8"/>
      <c r="H88" s="8"/>
      <c r="J88" s="8"/>
      <c r="K88" s="8"/>
      <c r="L88" s="6"/>
    </row>
    <row r="89" s="25" customFormat="true" ht="16.5" hidden="false" customHeight="true" outlineLevel="0" collapsed="false">
      <c r="B89" s="26"/>
      <c r="C89" s="27"/>
      <c r="D89" s="27"/>
      <c r="E89" s="161" t="s">
        <v>774</v>
      </c>
      <c r="F89" s="161"/>
      <c r="G89" s="161"/>
      <c r="H89" s="161"/>
      <c r="I89" s="130"/>
      <c r="J89" s="27"/>
      <c r="K89" s="27"/>
      <c r="L89" s="31"/>
    </row>
    <row r="90" s="25" customFormat="true" ht="12" hidden="false" customHeight="true" outlineLevel="0" collapsed="false">
      <c r="B90" s="26"/>
      <c r="C90" s="17" t="s">
        <v>101</v>
      </c>
      <c r="D90" s="27"/>
      <c r="E90" s="27"/>
      <c r="F90" s="27"/>
      <c r="G90" s="27"/>
      <c r="H90" s="27"/>
      <c r="I90" s="130"/>
      <c r="J90" s="27"/>
      <c r="K90" s="27"/>
      <c r="L90" s="31"/>
    </row>
    <row r="91" customFormat="false" ht="16.5" hidden="false" customHeight="true" outlineLevel="0" collapsed="false">
      <c r="A91" s="25"/>
      <c r="B91" s="26"/>
      <c r="C91" s="27"/>
      <c r="D91" s="27"/>
      <c r="E91" s="57" t="str">
        <f aca="false">E11</f>
        <v>020001 - SO 02 - Vodovodní přípojka</v>
      </c>
      <c r="F91" s="57"/>
      <c r="G91" s="57"/>
      <c r="H91" s="57"/>
      <c r="I91" s="130"/>
      <c r="J91" s="27"/>
      <c r="K91" s="27"/>
      <c r="L91" s="31"/>
    </row>
    <row r="92" customFormat="false" ht="6.95" hidden="false" customHeight="true" outlineLevel="0" collapsed="false">
      <c r="A92" s="25"/>
      <c r="B92" s="26"/>
      <c r="C92" s="27"/>
      <c r="D92" s="27"/>
      <c r="E92" s="27"/>
      <c r="F92" s="27"/>
      <c r="G92" s="27"/>
      <c r="H92" s="27"/>
      <c r="I92" s="130"/>
      <c r="J92" s="27"/>
      <c r="K92" s="27"/>
      <c r="L92" s="31"/>
    </row>
    <row r="93" customFormat="false" ht="12" hidden="false" customHeight="true" outlineLevel="0" collapsed="false">
      <c r="A93" s="25"/>
      <c r="B93" s="26"/>
      <c r="C93" s="17" t="s">
        <v>22</v>
      </c>
      <c r="D93" s="27"/>
      <c r="E93" s="27"/>
      <c r="F93" s="18" t="str">
        <f aca="false">F14</f>
        <v>budova Obecního úřadu Roztoky</v>
      </c>
      <c r="G93" s="27"/>
      <c r="H93" s="27"/>
      <c r="I93" s="132" t="s">
        <v>24</v>
      </c>
      <c r="J93" s="162" t="str">
        <f aca="false">IF(J14="","",J14)</f>
        <v>12. 11. 2018</v>
      </c>
      <c r="K93" s="27"/>
      <c r="L93" s="31"/>
    </row>
    <row r="94" customFormat="false" ht="6.95" hidden="false" customHeight="true" outlineLevel="0" collapsed="false">
      <c r="A94" s="25"/>
      <c r="B94" s="26"/>
      <c r="C94" s="27"/>
      <c r="D94" s="27"/>
      <c r="E94" s="27"/>
      <c r="F94" s="27"/>
      <c r="G94" s="27"/>
      <c r="H94" s="27"/>
      <c r="I94" s="130"/>
      <c r="J94" s="27"/>
      <c r="K94" s="27"/>
      <c r="L94" s="31"/>
    </row>
    <row r="95" customFormat="false" ht="27.9" hidden="false" customHeight="true" outlineLevel="0" collapsed="false">
      <c r="A95" s="25"/>
      <c r="B95" s="26"/>
      <c r="C95" s="17" t="s">
        <v>30</v>
      </c>
      <c r="D95" s="27"/>
      <c r="E95" s="27"/>
      <c r="F95" s="18" t="str">
        <f aca="false">E17</f>
        <v> </v>
      </c>
      <c r="G95" s="27"/>
      <c r="H95" s="27"/>
      <c r="I95" s="132" t="s">
        <v>36</v>
      </c>
      <c r="J95" s="163" t="str">
        <f aca="false">E23</f>
        <v>SEAP Rokycany s. r. o.</v>
      </c>
      <c r="K95" s="27"/>
      <c r="L95" s="31"/>
    </row>
    <row r="96" customFormat="false" ht="15.15" hidden="false" customHeight="true" outlineLevel="0" collapsed="false">
      <c r="A96" s="25"/>
      <c r="B96" s="26"/>
      <c r="C96" s="17" t="s">
        <v>34</v>
      </c>
      <c r="D96" s="27"/>
      <c r="E96" s="27"/>
      <c r="F96" s="18" t="str">
        <f aca="false">IF(E20="","",E20)</f>
        <v>Vyplň údaj</v>
      </c>
      <c r="G96" s="27"/>
      <c r="H96" s="27"/>
      <c r="I96" s="132" t="s">
        <v>41</v>
      </c>
      <c r="J96" s="163" t="str">
        <f aca="false">E26</f>
        <v> </v>
      </c>
      <c r="K96" s="27"/>
      <c r="L96" s="31"/>
    </row>
    <row r="97" customFormat="false" ht="10.3" hidden="false" customHeight="true" outlineLevel="0" collapsed="false">
      <c r="A97" s="25"/>
      <c r="B97" s="26"/>
      <c r="C97" s="27"/>
      <c r="D97" s="27"/>
      <c r="E97" s="27"/>
      <c r="F97" s="27"/>
      <c r="G97" s="27"/>
      <c r="H97" s="27"/>
      <c r="I97" s="130"/>
      <c r="J97" s="27"/>
      <c r="K97" s="27"/>
      <c r="L97" s="31"/>
    </row>
    <row r="98" s="185" customFormat="true" ht="29.3" hidden="false" customHeight="true" outlineLevel="0" collapsed="false">
      <c r="B98" s="186"/>
      <c r="C98" s="187" t="s">
        <v>124</v>
      </c>
      <c r="D98" s="188" t="s">
        <v>63</v>
      </c>
      <c r="E98" s="188" t="s">
        <v>59</v>
      </c>
      <c r="F98" s="188" t="s">
        <v>60</v>
      </c>
      <c r="G98" s="188" t="s">
        <v>125</v>
      </c>
      <c r="H98" s="188" t="s">
        <v>126</v>
      </c>
      <c r="I98" s="189" t="s">
        <v>127</v>
      </c>
      <c r="J98" s="188" t="s">
        <v>105</v>
      </c>
      <c r="K98" s="190" t="s">
        <v>128</v>
      </c>
      <c r="L98" s="191"/>
      <c r="M98" s="74"/>
      <c r="N98" s="75" t="s">
        <v>48</v>
      </c>
      <c r="O98" s="75" t="s">
        <v>129</v>
      </c>
      <c r="P98" s="75" t="s">
        <v>130</v>
      </c>
      <c r="Q98" s="75" t="s">
        <v>131</v>
      </c>
      <c r="R98" s="75" t="s">
        <v>132</v>
      </c>
      <c r="S98" s="75" t="s">
        <v>133</v>
      </c>
      <c r="T98" s="76" t="s">
        <v>134</v>
      </c>
    </row>
    <row r="99" s="25" customFormat="true" ht="22.8" hidden="false" customHeight="true" outlineLevel="0" collapsed="false">
      <c r="B99" s="26"/>
      <c r="C99" s="82" t="s">
        <v>135</v>
      </c>
      <c r="D99" s="27"/>
      <c r="E99" s="27"/>
      <c r="F99" s="27"/>
      <c r="G99" s="27"/>
      <c r="H99" s="27"/>
      <c r="I99" s="130"/>
      <c r="J99" s="192" t="n">
        <f aca="false">BK99</f>
        <v>0</v>
      </c>
      <c r="K99" s="27"/>
      <c r="L99" s="31"/>
      <c r="M99" s="77"/>
      <c r="N99" s="78"/>
      <c r="O99" s="78"/>
      <c r="P99" s="193" t="n">
        <f aca="false">P100+P217+P278</f>
        <v>0</v>
      </c>
      <c r="Q99" s="78"/>
      <c r="R99" s="193" t="n">
        <f aca="false">R100+R217+R278</f>
        <v>3.25938396</v>
      </c>
      <c r="S99" s="78"/>
      <c r="T99" s="194" t="n">
        <f aca="false">T100+T217+T278</f>
        <v>0.40232</v>
      </c>
      <c r="AT99" s="3" t="s">
        <v>77</v>
      </c>
      <c r="AU99" s="3" t="s">
        <v>106</v>
      </c>
      <c r="BK99" s="195" t="n">
        <f aca="false">BK100+BK217+BK278</f>
        <v>0</v>
      </c>
    </row>
    <row r="100" s="196" customFormat="true" ht="25.9" hidden="false" customHeight="true" outlineLevel="0" collapsed="false">
      <c r="B100" s="197"/>
      <c r="C100" s="198"/>
      <c r="D100" s="199" t="s">
        <v>77</v>
      </c>
      <c r="E100" s="200" t="s">
        <v>136</v>
      </c>
      <c r="F100" s="200" t="s">
        <v>137</v>
      </c>
      <c r="G100" s="198"/>
      <c r="H100" s="198"/>
      <c r="I100" s="201"/>
      <c r="J100" s="202" t="n">
        <f aca="false">BK100</f>
        <v>0</v>
      </c>
      <c r="K100" s="198"/>
      <c r="L100" s="203"/>
      <c r="M100" s="204"/>
      <c r="N100" s="205"/>
      <c r="O100" s="205"/>
      <c r="P100" s="206" t="n">
        <f aca="false">P101+P172+P177+P196+P204+P214</f>
        <v>0</v>
      </c>
      <c r="Q100" s="205"/>
      <c r="R100" s="206" t="n">
        <f aca="false">R101+R172+R177+R196+R204+R214</f>
        <v>3.23541748</v>
      </c>
      <c r="S100" s="205"/>
      <c r="T100" s="207" t="n">
        <f aca="false">T101+T172+T177+T196+T204+T214</f>
        <v>0.217</v>
      </c>
      <c r="AR100" s="208" t="s">
        <v>85</v>
      </c>
      <c r="AT100" s="209" t="s">
        <v>77</v>
      </c>
      <c r="AU100" s="209" t="s">
        <v>78</v>
      </c>
      <c r="AY100" s="208" t="s">
        <v>138</v>
      </c>
      <c r="BK100" s="210" t="n">
        <f aca="false">BK101+BK172+BK177+BK196+BK204+BK214</f>
        <v>0</v>
      </c>
    </row>
    <row r="101" customFormat="false" ht="22.8" hidden="false" customHeight="true" outlineLevel="0" collapsed="false">
      <c r="A101" s="196"/>
      <c r="B101" s="197"/>
      <c r="C101" s="198"/>
      <c r="D101" s="199" t="s">
        <v>77</v>
      </c>
      <c r="E101" s="211" t="s">
        <v>85</v>
      </c>
      <c r="F101" s="211" t="s">
        <v>139</v>
      </c>
      <c r="G101" s="198"/>
      <c r="H101" s="198"/>
      <c r="I101" s="201"/>
      <c r="J101" s="212" t="n">
        <f aca="false">BK101</f>
        <v>0</v>
      </c>
      <c r="K101" s="198"/>
      <c r="L101" s="203"/>
      <c r="M101" s="204"/>
      <c r="N101" s="205"/>
      <c r="O101" s="205"/>
      <c r="P101" s="206" t="n">
        <f aca="false">SUM(P102:P171)</f>
        <v>0</v>
      </c>
      <c r="Q101" s="205"/>
      <c r="R101" s="206" t="n">
        <f aca="false">SUM(R102:R171)</f>
        <v>3.064569</v>
      </c>
      <c r="S101" s="205"/>
      <c r="T101" s="207" t="n">
        <f aca="false">SUM(T102:T171)</f>
        <v>0</v>
      </c>
      <c r="AR101" s="208" t="s">
        <v>85</v>
      </c>
      <c r="AT101" s="209" t="s">
        <v>77</v>
      </c>
      <c r="AU101" s="209" t="s">
        <v>85</v>
      </c>
      <c r="AY101" s="208" t="s">
        <v>138</v>
      </c>
      <c r="BK101" s="210" t="n">
        <f aca="false">SUM(BK102:BK171)</f>
        <v>0</v>
      </c>
    </row>
    <row r="102" s="25" customFormat="true" ht="36" hidden="false" customHeight="true" outlineLevel="0" collapsed="false">
      <c r="B102" s="26"/>
      <c r="C102" s="213" t="s">
        <v>85</v>
      </c>
      <c r="D102" s="213" t="s">
        <v>140</v>
      </c>
      <c r="E102" s="214" t="s">
        <v>778</v>
      </c>
      <c r="F102" s="215" t="s">
        <v>779</v>
      </c>
      <c r="G102" s="216" t="s">
        <v>307</v>
      </c>
      <c r="H102" s="217" t="n">
        <v>1</v>
      </c>
      <c r="I102" s="218"/>
      <c r="J102" s="219" t="n">
        <f aca="false">ROUND(I102*H102,2)</f>
        <v>0</v>
      </c>
      <c r="K102" s="215" t="s">
        <v>144</v>
      </c>
      <c r="L102" s="31"/>
      <c r="M102" s="220"/>
      <c r="N102" s="221" t="s">
        <v>49</v>
      </c>
      <c r="O102" s="67"/>
      <c r="P102" s="222" t="n">
        <f aca="false">O102*H102</f>
        <v>0</v>
      </c>
      <c r="Q102" s="222" t="n">
        <v>0.00065</v>
      </c>
      <c r="R102" s="222" t="n">
        <f aca="false">Q102*H102</f>
        <v>0.00065</v>
      </c>
      <c r="S102" s="222" t="n">
        <v>0</v>
      </c>
      <c r="T102" s="223" t="n">
        <f aca="false">S102*H102</f>
        <v>0</v>
      </c>
      <c r="AR102" s="224" t="s">
        <v>145</v>
      </c>
      <c r="AT102" s="224" t="s">
        <v>140</v>
      </c>
      <c r="AU102" s="224" t="s">
        <v>87</v>
      </c>
      <c r="AY102" s="3" t="s">
        <v>138</v>
      </c>
      <c r="BE102" s="225" t="n">
        <f aca="false">IF(N102="základní",J102,0)</f>
        <v>0</v>
      </c>
      <c r="BF102" s="225" t="n">
        <f aca="false">IF(N102="snížená",J102,0)</f>
        <v>0</v>
      </c>
      <c r="BG102" s="225" t="n">
        <f aca="false">IF(N102="zákl. přenesená",J102,0)</f>
        <v>0</v>
      </c>
      <c r="BH102" s="225" t="n">
        <f aca="false">IF(N102="sníž. přenesená",J102,0)</f>
        <v>0</v>
      </c>
      <c r="BI102" s="225" t="n">
        <f aca="false">IF(N102="nulová",J102,0)</f>
        <v>0</v>
      </c>
      <c r="BJ102" s="3" t="s">
        <v>85</v>
      </c>
      <c r="BK102" s="225" t="n">
        <f aca="false">ROUND(I102*H102,2)</f>
        <v>0</v>
      </c>
      <c r="BL102" s="3" t="s">
        <v>145</v>
      </c>
      <c r="BM102" s="224" t="s">
        <v>780</v>
      </c>
    </row>
    <row r="103" customFormat="false" ht="12.8" hidden="false" customHeight="false" outlineLevel="0" collapsed="false">
      <c r="A103" s="25"/>
      <c r="B103" s="26"/>
      <c r="C103" s="27"/>
      <c r="D103" s="229" t="s">
        <v>200</v>
      </c>
      <c r="E103" s="27"/>
      <c r="F103" s="261" t="s">
        <v>781</v>
      </c>
      <c r="G103" s="27"/>
      <c r="H103" s="27"/>
      <c r="I103" s="130"/>
      <c r="J103" s="27"/>
      <c r="K103" s="27"/>
      <c r="L103" s="31"/>
      <c r="M103" s="262"/>
      <c r="N103" s="67"/>
      <c r="O103" s="67"/>
      <c r="P103" s="67"/>
      <c r="Q103" s="67"/>
      <c r="R103" s="67"/>
      <c r="S103" s="67"/>
      <c r="T103" s="68"/>
      <c r="AT103" s="3" t="s">
        <v>200</v>
      </c>
      <c r="AU103" s="3" t="s">
        <v>87</v>
      </c>
    </row>
    <row r="104" customFormat="false" ht="36" hidden="false" customHeight="true" outlineLevel="0" collapsed="false">
      <c r="A104" s="25"/>
      <c r="B104" s="26"/>
      <c r="C104" s="213" t="s">
        <v>87</v>
      </c>
      <c r="D104" s="213" t="s">
        <v>140</v>
      </c>
      <c r="E104" s="214" t="s">
        <v>782</v>
      </c>
      <c r="F104" s="215" t="s">
        <v>783</v>
      </c>
      <c r="G104" s="216" t="s">
        <v>307</v>
      </c>
      <c r="H104" s="217" t="n">
        <v>1</v>
      </c>
      <c r="I104" s="218"/>
      <c r="J104" s="219" t="n">
        <f aca="false">ROUND(I104*H104,2)</f>
        <v>0</v>
      </c>
      <c r="K104" s="215" t="s">
        <v>144</v>
      </c>
      <c r="L104" s="31"/>
      <c r="M104" s="220"/>
      <c r="N104" s="221" t="s">
        <v>49</v>
      </c>
      <c r="O104" s="67"/>
      <c r="P104" s="222" t="n">
        <f aca="false">O104*H104</f>
        <v>0</v>
      </c>
      <c r="Q104" s="222" t="n">
        <v>0</v>
      </c>
      <c r="R104" s="222" t="n">
        <f aca="false">Q104*H104</f>
        <v>0</v>
      </c>
      <c r="S104" s="222" t="n">
        <v>0</v>
      </c>
      <c r="T104" s="223" t="n">
        <f aca="false">S104*H104</f>
        <v>0</v>
      </c>
      <c r="AR104" s="224" t="s">
        <v>145</v>
      </c>
      <c r="AT104" s="224" t="s">
        <v>140</v>
      </c>
      <c r="AU104" s="224" t="s">
        <v>87</v>
      </c>
      <c r="AY104" s="3" t="s">
        <v>138</v>
      </c>
      <c r="BE104" s="225" t="n">
        <f aca="false">IF(N104="základní",J104,0)</f>
        <v>0</v>
      </c>
      <c r="BF104" s="225" t="n">
        <f aca="false">IF(N104="snížená",J104,0)</f>
        <v>0</v>
      </c>
      <c r="BG104" s="225" t="n">
        <f aca="false">IF(N104="zákl. přenesená",J104,0)</f>
        <v>0</v>
      </c>
      <c r="BH104" s="225" t="n">
        <f aca="false">IF(N104="sníž. přenesená",J104,0)</f>
        <v>0</v>
      </c>
      <c r="BI104" s="225" t="n">
        <f aca="false">IF(N104="nulová",J104,0)</f>
        <v>0</v>
      </c>
      <c r="BJ104" s="3" t="s">
        <v>85</v>
      </c>
      <c r="BK104" s="225" t="n">
        <f aca="false">ROUND(I104*H104,2)</f>
        <v>0</v>
      </c>
      <c r="BL104" s="3" t="s">
        <v>145</v>
      </c>
      <c r="BM104" s="224" t="s">
        <v>784</v>
      </c>
    </row>
    <row r="105" customFormat="false" ht="12.8" hidden="false" customHeight="false" outlineLevel="0" collapsed="false">
      <c r="A105" s="25"/>
      <c r="B105" s="26"/>
      <c r="C105" s="27"/>
      <c r="D105" s="229" t="s">
        <v>200</v>
      </c>
      <c r="E105" s="27"/>
      <c r="F105" s="261" t="s">
        <v>781</v>
      </c>
      <c r="G105" s="27"/>
      <c r="H105" s="27"/>
      <c r="I105" s="130"/>
      <c r="J105" s="27"/>
      <c r="K105" s="27"/>
      <c r="L105" s="31"/>
      <c r="M105" s="262"/>
      <c r="N105" s="67"/>
      <c r="O105" s="67"/>
      <c r="P105" s="67"/>
      <c r="Q105" s="67"/>
      <c r="R105" s="67"/>
      <c r="S105" s="67"/>
      <c r="T105" s="68"/>
      <c r="AT105" s="3" t="s">
        <v>200</v>
      </c>
      <c r="AU105" s="3" t="s">
        <v>87</v>
      </c>
    </row>
    <row r="106" customFormat="false" ht="24" hidden="false" customHeight="true" outlineLevel="0" collapsed="false">
      <c r="A106" s="25"/>
      <c r="B106" s="26"/>
      <c r="C106" s="213" t="s">
        <v>154</v>
      </c>
      <c r="D106" s="213" t="s">
        <v>140</v>
      </c>
      <c r="E106" s="214" t="s">
        <v>785</v>
      </c>
      <c r="F106" s="215" t="s">
        <v>786</v>
      </c>
      <c r="G106" s="216" t="s">
        <v>220</v>
      </c>
      <c r="H106" s="217" t="n">
        <v>6.9</v>
      </c>
      <c r="I106" s="218"/>
      <c r="J106" s="219" t="n">
        <f aca="false">ROUND(I106*H106,2)</f>
        <v>0</v>
      </c>
      <c r="K106" s="215" t="s">
        <v>144</v>
      </c>
      <c r="L106" s="31"/>
      <c r="M106" s="220"/>
      <c r="N106" s="221" t="s">
        <v>49</v>
      </c>
      <c r="O106" s="67"/>
      <c r="P106" s="222" t="n">
        <f aca="false">O106*H106</f>
        <v>0</v>
      </c>
      <c r="Q106" s="222" t="n">
        <v>0.00055</v>
      </c>
      <c r="R106" s="222" t="n">
        <f aca="false">Q106*H106</f>
        <v>0.003795</v>
      </c>
      <c r="S106" s="222" t="n">
        <v>0</v>
      </c>
      <c r="T106" s="223" t="n">
        <f aca="false">S106*H106</f>
        <v>0</v>
      </c>
      <c r="AR106" s="224" t="s">
        <v>145</v>
      </c>
      <c r="AT106" s="224" t="s">
        <v>140</v>
      </c>
      <c r="AU106" s="224" t="s">
        <v>87</v>
      </c>
      <c r="AY106" s="3" t="s">
        <v>138</v>
      </c>
      <c r="BE106" s="225" t="n">
        <f aca="false">IF(N106="základní",J106,0)</f>
        <v>0</v>
      </c>
      <c r="BF106" s="225" t="n">
        <f aca="false">IF(N106="snížená",J106,0)</f>
        <v>0</v>
      </c>
      <c r="BG106" s="225" t="n">
        <f aca="false">IF(N106="zákl. přenesená",J106,0)</f>
        <v>0</v>
      </c>
      <c r="BH106" s="225" t="n">
        <f aca="false">IF(N106="sníž. přenesená",J106,0)</f>
        <v>0</v>
      </c>
      <c r="BI106" s="225" t="n">
        <f aca="false">IF(N106="nulová",J106,0)</f>
        <v>0</v>
      </c>
      <c r="BJ106" s="3" t="s">
        <v>85</v>
      </c>
      <c r="BK106" s="225" t="n">
        <f aca="false">ROUND(I106*H106,2)</f>
        <v>0</v>
      </c>
      <c r="BL106" s="3" t="s">
        <v>145</v>
      </c>
      <c r="BM106" s="224" t="s">
        <v>787</v>
      </c>
    </row>
    <row r="107" customFormat="false" ht="12.8" hidden="false" customHeight="false" outlineLevel="0" collapsed="false">
      <c r="A107" s="25"/>
      <c r="B107" s="26"/>
      <c r="C107" s="27"/>
      <c r="D107" s="229" t="s">
        <v>200</v>
      </c>
      <c r="E107" s="27"/>
      <c r="F107" s="261" t="s">
        <v>781</v>
      </c>
      <c r="G107" s="27"/>
      <c r="H107" s="27"/>
      <c r="I107" s="130"/>
      <c r="J107" s="27"/>
      <c r="K107" s="27"/>
      <c r="L107" s="31"/>
      <c r="M107" s="262"/>
      <c r="N107" s="67"/>
      <c r="O107" s="67"/>
      <c r="P107" s="67"/>
      <c r="Q107" s="67"/>
      <c r="R107" s="67"/>
      <c r="S107" s="67"/>
      <c r="T107" s="68"/>
      <c r="AT107" s="3" t="s">
        <v>200</v>
      </c>
      <c r="AU107" s="3" t="s">
        <v>87</v>
      </c>
    </row>
    <row r="108" s="226" customFormat="true" ht="12.8" hidden="false" customHeight="false" outlineLevel="0" collapsed="false">
      <c r="B108" s="227"/>
      <c r="C108" s="228"/>
      <c r="D108" s="229" t="s">
        <v>147</v>
      </c>
      <c r="E108" s="230"/>
      <c r="F108" s="231" t="s">
        <v>788</v>
      </c>
      <c r="G108" s="228"/>
      <c r="H108" s="232" t="n">
        <v>6.9</v>
      </c>
      <c r="I108" s="233"/>
      <c r="J108" s="228"/>
      <c r="K108" s="228"/>
      <c r="L108" s="234"/>
      <c r="M108" s="235"/>
      <c r="N108" s="236"/>
      <c r="O108" s="236"/>
      <c r="P108" s="236"/>
      <c r="Q108" s="236"/>
      <c r="R108" s="236"/>
      <c r="S108" s="236"/>
      <c r="T108" s="237"/>
      <c r="AT108" s="238" t="s">
        <v>147</v>
      </c>
      <c r="AU108" s="238" t="s">
        <v>87</v>
      </c>
      <c r="AV108" s="226" t="s">
        <v>87</v>
      </c>
      <c r="AW108" s="226" t="s">
        <v>40</v>
      </c>
      <c r="AX108" s="226" t="s">
        <v>78</v>
      </c>
      <c r="AY108" s="238" t="s">
        <v>138</v>
      </c>
    </row>
    <row r="109" s="239" customFormat="true" ht="12.8" hidden="false" customHeight="false" outlineLevel="0" collapsed="false">
      <c r="B109" s="240"/>
      <c r="C109" s="241"/>
      <c r="D109" s="229" t="s">
        <v>147</v>
      </c>
      <c r="E109" s="242"/>
      <c r="F109" s="243" t="s">
        <v>149</v>
      </c>
      <c r="G109" s="241"/>
      <c r="H109" s="244" t="n">
        <v>6.9</v>
      </c>
      <c r="I109" s="245"/>
      <c r="J109" s="241"/>
      <c r="K109" s="241"/>
      <c r="L109" s="246"/>
      <c r="M109" s="247"/>
      <c r="N109" s="248"/>
      <c r="O109" s="248"/>
      <c r="P109" s="248"/>
      <c r="Q109" s="248"/>
      <c r="R109" s="248"/>
      <c r="S109" s="248"/>
      <c r="T109" s="249"/>
      <c r="AT109" s="250" t="s">
        <v>147</v>
      </c>
      <c r="AU109" s="250" t="s">
        <v>87</v>
      </c>
      <c r="AV109" s="239" t="s">
        <v>145</v>
      </c>
      <c r="AW109" s="239" t="s">
        <v>40</v>
      </c>
      <c r="AX109" s="239" t="s">
        <v>85</v>
      </c>
      <c r="AY109" s="250" t="s">
        <v>138</v>
      </c>
    </row>
    <row r="110" s="25" customFormat="true" ht="24" hidden="false" customHeight="true" outlineLevel="0" collapsed="false">
      <c r="B110" s="26"/>
      <c r="C110" s="213" t="s">
        <v>145</v>
      </c>
      <c r="D110" s="213" t="s">
        <v>140</v>
      </c>
      <c r="E110" s="214" t="s">
        <v>789</v>
      </c>
      <c r="F110" s="215" t="s">
        <v>790</v>
      </c>
      <c r="G110" s="216" t="s">
        <v>220</v>
      </c>
      <c r="H110" s="217" t="n">
        <v>6.9</v>
      </c>
      <c r="I110" s="218"/>
      <c r="J110" s="219" t="n">
        <f aca="false">ROUND(I110*H110,2)</f>
        <v>0</v>
      </c>
      <c r="K110" s="215" t="s">
        <v>144</v>
      </c>
      <c r="L110" s="31"/>
      <c r="M110" s="220"/>
      <c r="N110" s="221" t="s">
        <v>49</v>
      </c>
      <c r="O110" s="67"/>
      <c r="P110" s="222" t="n">
        <f aca="false">O110*H110</f>
        <v>0</v>
      </c>
      <c r="Q110" s="222" t="n">
        <v>0</v>
      </c>
      <c r="R110" s="222" t="n">
        <f aca="false">Q110*H110</f>
        <v>0</v>
      </c>
      <c r="S110" s="222" t="n">
        <v>0</v>
      </c>
      <c r="T110" s="223" t="n">
        <f aca="false">S110*H110</f>
        <v>0</v>
      </c>
      <c r="AR110" s="224" t="s">
        <v>145</v>
      </c>
      <c r="AT110" s="224" t="s">
        <v>140</v>
      </c>
      <c r="AU110" s="224" t="s">
        <v>87</v>
      </c>
      <c r="AY110" s="3" t="s">
        <v>138</v>
      </c>
      <c r="BE110" s="225" t="n">
        <f aca="false">IF(N110="základní",J110,0)</f>
        <v>0</v>
      </c>
      <c r="BF110" s="225" t="n">
        <f aca="false">IF(N110="snížená",J110,0)</f>
        <v>0</v>
      </c>
      <c r="BG110" s="225" t="n">
        <f aca="false">IF(N110="zákl. přenesená",J110,0)</f>
        <v>0</v>
      </c>
      <c r="BH110" s="225" t="n">
        <f aca="false">IF(N110="sníž. přenesená",J110,0)</f>
        <v>0</v>
      </c>
      <c r="BI110" s="225" t="n">
        <f aca="false">IF(N110="nulová",J110,0)</f>
        <v>0</v>
      </c>
      <c r="BJ110" s="3" t="s">
        <v>85</v>
      </c>
      <c r="BK110" s="225" t="n">
        <f aca="false">ROUND(I110*H110,2)</f>
        <v>0</v>
      </c>
      <c r="BL110" s="3" t="s">
        <v>145</v>
      </c>
      <c r="BM110" s="224" t="s">
        <v>791</v>
      </c>
    </row>
    <row r="111" customFormat="false" ht="12.8" hidden="false" customHeight="false" outlineLevel="0" collapsed="false">
      <c r="A111" s="25"/>
      <c r="B111" s="26"/>
      <c r="C111" s="27"/>
      <c r="D111" s="229" t="s">
        <v>200</v>
      </c>
      <c r="E111" s="27"/>
      <c r="F111" s="261" t="s">
        <v>781</v>
      </c>
      <c r="G111" s="27"/>
      <c r="H111" s="27"/>
      <c r="I111" s="130"/>
      <c r="J111" s="27"/>
      <c r="K111" s="27"/>
      <c r="L111" s="31"/>
      <c r="M111" s="262"/>
      <c r="N111" s="67"/>
      <c r="O111" s="67"/>
      <c r="P111" s="67"/>
      <c r="Q111" s="67"/>
      <c r="R111" s="67"/>
      <c r="S111" s="67"/>
      <c r="T111" s="68"/>
      <c r="AT111" s="3" t="s">
        <v>200</v>
      </c>
      <c r="AU111" s="3" t="s">
        <v>87</v>
      </c>
    </row>
    <row r="112" s="226" customFormat="true" ht="12.8" hidden="false" customHeight="false" outlineLevel="0" collapsed="false">
      <c r="B112" s="227"/>
      <c r="C112" s="228"/>
      <c r="D112" s="229" t="s">
        <v>147</v>
      </c>
      <c r="E112" s="230"/>
      <c r="F112" s="231" t="s">
        <v>788</v>
      </c>
      <c r="G112" s="228"/>
      <c r="H112" s="232" t="n">
        <v>6.9</v>
      </c>
      <c r="I112" s="233"/>
      <c r="J112" s="228"/>
      <c r="K112" s="228"/>
      <c r="L112" s="234"/>
      <c r="M112" s="235"/>
      <c r="N112" s="236"/>
      <c r="O112" s="236"/>
      <c r="P112" s="236"/>
      <c r="Q112" s="236"/>
      <c r="R112" s="236"/>
      <c r="S112" s="236"/>
      <c r="T112" s="237"/>
      <c r="AT112" s="238" t="s">
        <v>147</v>
      </c>
      <c r="AU112" s="238" t="s">
        <v>87</v>
      </c>
      <c r="AV112" s="226" t="s">
        <v>87</v>
      </c>
      <c r="AW112" s="226" t="s">
        <v>40</v>
      </c>
      <c r="AX112" s="226" t="s">
        <v>78</v>
      </c>
      <c r="AY112" s="238" t="s">
        <v>138</v>
      </c>
    </row>
    <row r="113" s="239" customFormat="true" ht="12.8" hidden="false" customHeight="false" outlineLevel="0" collapsed="false">
      <c r="B113" s="240"/>
      <c r="C113" s="241"/>
      <c r="D113" s="229" t="s">
        <v>147</v>
      </c>
      <c r="E113" s="242"/>
      <c r="F113" s="243" t="s">
        <v>149</v>
      </c>
      <c r="G113" s="241"/>
      <c r="H113" s="244" t="n">
        <v>6.9</v>
      </c>
      <c r="I113" s="245"/>
      <c r="J113" s="241"/>
      <c r="K113" s="241"/>
      <c r="L113" s="246"/>
      <c r="M113" s="247"/>
      <c r="N113" s="248"/>
      <c r="O113" s="248"/>
      <c r="P113" s="248"/>
      <c r="Q113" s="248"/>
      <c r="R113" s="248"/>
      <c r="S113" s="248"/>
      <c r="T113" s="249"/>
      <c r="AT113" s="250" t="s">
        <v>147</v>
      </c>
      <c r="AU113" s="250" t="s">
        <v>87</v>
      </c>
      <c r="AV113" s="239" t="s">
        <v>145</v>
      </c>
      <c r="AW113" s="239" t="s">
        <v>40</v>
      </c>
      <c r="AX113" s="239" t="s">
        <v>85</v>
      </c>
      <c r="AY113" s="250" t="s">
        <v>138</v>
      </c>
    </row>
    <row r="114" s="25" customFormat="true" ht="48" hidden="false" customHeight="true" outlineLevel="0" collapsed="false">
      <c r="B114" s="26"/>
      <c r="C114" s="213" t="s">
        <v>260</v>
      </c>
      <c r="D114" s="213" t="s">
        <v>140</v>
      </c>
      <c r="E114" s="214" t="s">
        <v>792</v>
      </c>
      <c r="F114" s="215" t="s">
        <v>793</v>
      </c>
      <c r="G114" s="216" t="s">
        <v>143</v>
      </c>
      <c r="H114" s="217" t="n">
        <v>0.828</v>
      </c>
      <c r="I114" s="218"/>
      <c r="J114" s="219" t="n">
        <f aca="false">ROUND(I114*H114,2)</f>
        <v>0</v>
      </c>
      <c r="K114" s="215" t="s">
        <v>144</v>
      </c>
      <c r="L114" s="31"/>
      <c r="M114" s="220"/>
      <c r="N114" s="221" t="s">
        <v>49</v>
      </c>
      <c r="O114" s="67"/>
      <c r="P114" s="222" t="n">
        <f aca="false">O114*H114</f>
        <v>0</v>
      </c>
      <c r="Q114" s="222" t="n">
        <v>0</v>
      </c>
      <c r="R114" s="222" t="n">
        <f aca="false">Q114*H114</f>
        <v>0</v>
      </c>
      <c r="S114" s="222" t="n">
        <v>0</v>
      </c>
      <c r="T114" s="223" t="n">
        <f aca="false">S114*H114</f>
        <v>0</v>
      </c>
      <c r="AR114" s="224" t="s">
        <v>145</v>
      </c>
      <c r="AT114" s="224" t="s">
        <v>140</v>
      </c>
      <c r="AU114" s="224" t="s">
        <v>87</v>
      </c>
      <c r="AY114" s="3" t="s">
        <v>138</v>
      </c>
      <c r="BE114" s="225" t="n">
        <f aca="false">IF(N114="základní",J114,0)</f>
        <v>0</v>
      </c>
      <c r="BF114" s="225" t="n">
        <f aca="false">IF(N114="snížená",J114,0)</f>
        <v>0</v>
      </c>
      <c r="BG114" s="225" t="n">
        <f aca="false">IF(N114="zákl. přenesená",J114,0)</f>
        <v>0</v>
      </c>
      <c r="BH114" s="225" t="n">
        <f aca="false">IF(N114="sníž. přenesená",J114,0)</f>
        <v>0</v>
      </c>
      <c r="BI114" s="225" t="n">
        <f aca="false">IF(N114="nulová",J114,0)</f>
        <v>0</v>
      </c>
      <c r="BJ114" s="3" t="s">
        <v>85</v>
      </c>
      <c r="BK114" s="225" t="n">
        <f aca="false">ROUND(I114*H114,2)</f>
        <v>0</v>
      </c>
      <c r="BL114" s="3" t="s">
        <v>145</v>
      </c>
      <c r="BM114" s="224" t="s">
        <v>794</v>
      </c>
    </row>
    <row r="115" customFormat="false" ht="12.8" hidden="false" customHeight="false" outlineLevel="0" collapsed="false">
      <c r="A115" s="25"/>
      <c r="B115" s="26"/>
      <c r="C115" s="27"/>
      <c r="D115" s="229" t="s">
        <v>200</v>
      </c>
      <c r="E115" s="27"/>
      <c r="F115" s="261" t="s">
        <v>795</v>
      </c>
      <c r="G115" s="27"/>
      <c r="H115" s="27"/>
      <c r="I115" s="130"/>
      <c r="J115" s="27"/>
      <c r="K115" s="27"/>
      <c r="L115" s="31"/>
      <c r="M115" s="262"/>
      <c r="N115" s="67"/>
      <c r="O115" s="67"/>
      <c r="P115" s="67"/>
      <c r="Q115" s="67"/>
      <c r="R115" s="67"/>
      <c r="S115" s="67"/>
      <c r="T115" s="68"/>
      <c r="AT115" s="3" t="s">
        <v>200</v>
      </c>
      <c r="AU115" s="3" t="s">
        <v>87</v>
      </c>
    </row>
    <row r="116" s="226" customFormat="true" ht="12.8" hidden="false" customHeight="false" outlineLevel="0" collapsed="false">
      <c r="B116" s="227"/>
      <c r="C116" s="228"/>
      <c r="D116" s="229" t="s">
        <v>147</v>
      </c>
      <c r="E116" s="230"/>
      <c r="F116" s="231" t="s">
        <v>796</v>
      </c>
      <c r="G116" s="228"/>
      <c r="H116" s="232" t="n">
        <v>0.828</v>
      </c>
      <c r="I116" s="233"/>
      <c r="J116" s="228"/>
      <c r="K116" s="228"/>
      <c r="L116" s="234"/>
      <c r="M116" s="235"/>
      <c r="N116" s="236"/>
      <c r="O116" s="236"/>
      <c r="P116" s="236"/>
      <c r="Q116" s="236"/>
      <c r="R116" s="236"/>
      <c r="S116" s="236"/>
      <c r="T116" s="237"/>
      <c r="AT116" s="238" t="s">
        <v>147</v>
      </c>
      <c r="AU116" s="238" t="s">
        <v>87</v>
      </c>
      <c r="AV116" s="226" t="s">
        <v>87</v>
      </c>
      <c r="AW116" s="226" t="s">
        <v>40</v>
      </c>
      <c r="AX116" s="226" t="s">
        <v>78</v>
      </c>
      <c r="AY116" s="238" t="s">
        <v>138</v>
      </c>
    </row>
    <row r="117" s="239" customFormat="true" ht="12.8" hidden="false" customHeight="false" outlineLevel="0" collapsed="false">
      <c r="B117" s="240"/>
      <c r="C117" s="241"/>
      <c r="D117" s="229" t="s">
        <v>147</v>
      </c>
      <c r="E117" s="242"/>
      <c r="F117" s="243" t="s">
        <v>149</v>
      </c>
      <c r="G117" s="241"/>
      <c r="H117" s="244" t="n">
        <v>0.828</v>
      </c>
      <c r="I117" s="245"/>
      <c r="J117" s="241"/>
      <c r="K117" s="241"/>
      <c r="L117" s="246"/>
      <c r="M117" s="247"/>
      <c r="N117" s="248"/>
      <c r="O117" s="248"/>
      <c r="P117" s="248"/>
      <c r="Q117" s="248"/>
      <c r="R117" s="248"/>
      <c r="S117" s="248"/>
      <c r="T117" s="249"/>
      <c r="AT117" s="250" t="s">
        <v>147</v>
      </c>
      <c r="AU117" s="250" t="s">
        <v>87</v>
      </c>
      <c r="AV117" s="239" t="s">
        <v>145</v>
      </c>
      <c r="AW117" s="239" t="s">
        <v>40</v>
      </c>
      <c r="AX117" s="239" t="s">
        <v>85</v>
      </c>
      <c r="AY117" s="250" t="s">
        <v>138</v>
      </c>
    </row>
    <row r="118" s="25" customFormat="true" ht="36" hidden="false" customHeight="true" outlineLevel="0" collapsed="false">
      <c r="B118" s="26"/>
      <c r="C118" s="213" t="s">
        <v>171</v>
      </c>
      <c r="D118" s="213" t="s">
        <v>140</v>
      </c>
      <c r="E118" s="214" t="s">
        <v>797</v>
      </c>
      <c r="F118" s="215" t="s">
        <v>798</v>
      </c>
      <c r="G118" s="216" t="s">
        <v>143</v>
      </c>
      <c r="H118" s="217" t="n">
        <v>4.554</v>
      </c>
      <c r="I118" s="218"/>
      <c r="J118" s="219" t="n">
        <f aca="false">ROUND(I118*H118,2)</f>
        <v>0</v>
      </c>
      <c r="K118" s="215" t="s">
        <v>144</v>
      </c>
      <c r="L118" s="31"/>
      <c r="M118" s="220"/>
      <c r="N118" s="221" t="s">
        <v>49</v>
      </c>
      <c r="O118" s="67"/>
      <c r="P118" s="222" t="n">
        <f aca="false">O118*H118</f>
        <v>0</v>
      </c>
      <c r="Q118" s="222" t="n">
        <v>0</v>
      </c>
      <c r="R118" s="222" t="n">
        <f aca="false">Q118*H118</f>
        <v>0</v>
      </c>
      <c r="S118" s="222" t="n">
        <v>0</v>
      </c>
      <c r="T118" s="223" t="n">
        <f aca="false">S118*H118</f>
        <v>0</v>
      </c>
      <c r="AR118" s="224" t="s">
        <v>145</v>
      </c>
      <c r="AT118" s="224" t="s">
        <v>140</v>
      </c>
      <c r="AU118" s="224" t="s">
        <v>87</v>
      </c>
      <c r="AY118" s="3" t="s">
        <v>138</v>
      </c>
      <c r="BE118" s="225" t="n">
        <f aca="false">IF(N118="základní",J118,0)</f>
        <v>0</v>
      </c>
      <c r="BF118" s="225" t="n">
        <f aca="false">IF(N118="snížená",J118,0)</f>
        <v>0</v>
      </c>
      <c r="BG118" s="225" t="n">
        <f aca="false">IF(N118="zákl. přenesená",J118,0)</f>
        <v>0</v>
      </c>
      <c r="BH118" s="225" t="n">
        <f aca="false">IF(N118="sníž. přenesená",J118,0)</f>
        <v>0</v>
      </c>
      <c r="BI118" s="225" t="n">
        <f aca="false">IF(N118="nulová",J118,0)</f>
        <v>0</v>
      </c>
      <c r="BJ118" s="3" t="s">
        <v>85</v>
      </c>
      <c r="BK118" s="225" t="n">
        <f aca="false">ROUND(I118*H118,2)</f>
        <v>0</v>
      </c>
      <c r="BL118" s="3" t="s">
        <v>145</v>
      </c>
      <c r="BM118" s="224" t="s">
        <v>799</v>
      </c>
    </row>
    <row r="119" s="226" customFormat="true" ht="12.8" hidden="false" customHeight="false" outlineLevel="0" collapsed="false">
      <c r="B119" s="227"/>
      <c r="C119" s="228"/>
      <c r="D119" s="229" t="s">
        <v>147</v>
      </c>
      <c r="E119" s="230"/>
      <c r="F119" s="231" t="s">
        <v>800</v>
      </c>
      <c r="G119" s="228"/>
      <c r="H119" s="232" t="n">
        <v>4.554</v>
      </c>
      <c r="I119" s="233"/>
      <c r="J119" s="228"/>
      <c r="K119" s="228"/>
      <c r="L119" s="234"/>
      <c r="M119" s="235"/>
      <c r="N119" s="236"/>
      <c r="O119" s="236"/>
      <c r="P119" s="236"/>
      <c r="Q119" s="236"/>
      <c r="R119" s="236"/>
      <c r="S119" s="236"/>
      <c r="T119" s="237"/>
      <c r="AT119" s="238" t="s">
        <v>147</v>
      </c>
      <c r="AU119" s="238" t="s">
        <v>87</v>
      </c>
      <c r="AV119" s="226" t="s">
        <v>87</v>
      </c>
      <c r="AW119" s="226" t="s">
        <v>40</v>
      </c>
      <c r="AX119" s="226" t="s">
        <v>78</v>
      </c>
      <c r="AY119" s="238" t="s">
        <v>138</v>
      </c>
    </row>
    <row r="120" s="239" customFormat="true" ht="12.8" hidden="false" customHeight="false" outlineLevel="0" collapsed="false">
      <c r="B120" s="240"/>
      <c r="C120" s="241"/>
      <c r="D120" s="229" t="s">
        <v>147</v>
      </c>
      <c r="E120" s="242"/>
      <c r="F120" s="243" t="s">
        <v>149</v>
      </c>
      <c r="G120" s="241"/>
      <c r="H120" s="244" t="n">
        <v>4.554</v>
      </c>
      <c r="I120" s="245"/>
      <c r="J120" s="241"/>
      <c r="K120" s="241"/>
      <c r="L120" s="246"/>
      <c r="M120" s="247"/>
      <c r="N120" s="248"/>
      <c r="O120" s="248"/>
      <c r="P120" s="248"/>
      <c r="Q120" s="248"/>
      <c r="R120" s="248"/>
      <c r="S120" s="248"/>
      <c r="T120" s="249"/>
      <c r="AT120" s="250" t="s">
        <v>147</v>
      </c>
      <c r="AU120" s="250" t="s">
        <v>87</v>
      </c>
      <c r="AV120" s="239" t="s">
        <v>145</v>
      </c>
      <c r="AW120" s="239" t="s">
        <v>40</v>
      </c>
      <c r="AX120" s="239" t="s">
        <v>85</v>
      </c>
      <c r="AY120" s="250" t="s">
        <v>138</v>
      </c>
    </row>
    <row r="121" s="25" customFormat="true" ht="48" hidden="false" customHeight="true" outlineLevel="0" collapsed="false">
      <c r="B121" s="26"/>
      <c r="C121" s="213" t="s">
        <v>175</v>
      </c>
      <c r="D121" s="213" t="s">
        <v>140</v>
      </c>
      <c r="E121" s="214" t="s">
        <v>801</v>
      </c>
      <c r="F121" s="215" t="s">
        <v>802</v>
      </c>
      <c r="G121" s="216" t="s">
        <v>143</v>
      </c>
      <c r="H121" s="217" t="n">
        <v>4.554</v>
      </c>
      <c r="I121" s="218"/>
      <c r="J121" s="219" t="n">
        <f aca="false">ROUND(I121*H121,2)</f>
        <v>0</v>
      </c>
      <c r="K121" s="215" t="s">
        <v>144</v>
      </c>
      <c r="L121" s="31"/>
      <c r="M121" s="220"/>
      <c r="N121" s="221" t="s">
        <v>49</v>
      </c>
      <c r="O121" s="67"/>
      <c r="P121" s="222" t="n">
        <f aca="false">O121*H121</f>
        <v>0</v>
      </c>
      <c r="Q121" s="222" t="n">
        <v>0</v>
      </c>
      <c r="R121" s="222" t="n">
        <f aca="false">Q121*H121</f>
        <v>0</v>
      </c>
      <c r="S121" s="222" t="n">
        <v>0</v>
      </c>
      <c r="T121" s="223" t="n">
        <f aca="false">S121*H121</f>
        <v>0</v>
      </c>
      <c r="AR121" s="224" t="s">
        <v>145</v>
      </c>
      <c r="AT121" s="224" t="s">
        <v>140</v>
      </c>
      <c r="AU121" s="224" t="s">
        <v>87</v>
      </c>
      <c r="AY121" s="3" t="s">
        <v>138</v>
      </c>
      <c r="BE121" s="225" t="n">
        <f aca="false">IF(N121="základní",J121,0)</f>
        <v>0</v>
      </c>
      <c r="BF121" s="225" t="n">
        <f aca="false">IF(N121="snížená",J121,0)</f>
        <v>0</v>
      </c>
      <c r="BG121" s="225" t="n">
        <f aca="false">IF(N121="zákl. přenesená",J121,0)</f>
        <v>0</v>
      </c>
      <c r="BH121" s="225" t="n">
        <f aca="false">IF(N121="sníž. přenesená",J121,0)</f>
        <v>0</v>
      </c>
      <c r="BI121" s="225" t="n">
        <f aca="false">IF(N121="nulová",J121,0)</f>
        <v>0</v>
      </c>
      <c r="BJ121" s="3" t="s">
        <v>85</v>
      </c>
      <c r="BK121" s="225" t="n">
        <f aca="false">ROUND(I121*H121,2)</f>
        <v>0</v>
      </c>
      <c r="BL121" s="3" t="s">
        <v>145</v>
      </c>
      <c r="BM121" s="224" t="s">
        <v>803</v>
      </c>
    </row>
    <row r="122" s="226" customFormat="true" ht="12.8" hidden="false" customHeight="false" outlineLevel="0" collapsed="false">
      <c r="B122" s="227"/>
      <c r="C122" s="228"/>
      <c r="D122" s="229" t="s">
        <v>147</v>
      </c>
      <c r="E122" s="230"/>
      <c r="F122" s="231" t="s">
        <v>800</v>
      </c>
      <c r="G122" s="228"/>
      <c r="H122" s="232" t="n">
        <v>4.554</v>
      </c>
      <c r="I122" s="233"/>
      <c r="J122" s="228"/>
      <c r="K122" s="228"/>
      <c r="L122" s="234"/>
      <c r="M122" s="235"/>
      <c r="N122" s="236"/>
      <c r="O122" s="236"/>
      <c r="P122" s="236"/>
      <c r="Q122" s="236"/>
      <c r="R122" s="236"/>
      <c r="S122" s="236"/>
      <c r="T122" s="237"/>
      <c r="AT122" s="238" t="s">
        <v>147</v>
      </c>
      <c r="AU122" s="238" t="s">
        <v>87</v>
      </c>
      <c r="AV122" s="226" t="s">
        <v>87</v>
      </c>
      <c r="AW122" s="226" t="s">
        <v>40</v>
      </c>
      <c r="AX122" s="226" t="s">
        <v>78</v>
      </c>
      <c r="AY122" s="238" t="s">
        <v>138</v>
      </c>
    </row>
    <row r="123" s="239" customFormat="true" ht="12.8" hidden="false" customHeight="false" outlineLevel="0" collapsed="false">
      <c r="B123" s="240"/>
      <c r="C123" s="241"/>
      <c r="D123" s="229" t="s">
        <v>147</v>
      </c>
      <c r="E123" s="242"/>
      <c r="F123" s="243" t="s">
        <v>149</v>
      </c>
      <c r="G123" s="241"/>
      <c r="H123" s="244" t="n">
        <v>4.554</v>
      </c>
      <c r="I123" s="245"/>
      <c r="J123" s="241"/>
      <c r="K123" s="241"/>
      <c r="L123" s="246"/>
      <c r="M123" s="247"/>
      <c r="N123" s="248"/>
      <c r="O123" s="248"/>
      <c r="P123" s="248"/>
      <c r="Q123" s="248"/>
      <c r="R123" s="248"/>
      <c r="S123" s="248"/>
      <c r="T123" s="249"/>
      <c r="AT123" s="250" t="s">
        <v>147</v>
      </c>
      <c r="AU123" s="250" t="s">
        <v>87</v>
      </c>
      <c r="AV123" s="239" t="s">
        <v>145</v>
      </c>
      <c r="AW123" s="239" t="s">
        <v>40</v>
      </c>
      <c r="AX123" s="239" t="s">
        <v>85</v>
      </c>
      <c r="AY123" s="250" t="s">
        <v>138</v>
      </c>
    </row>
    <row r="124" s="25" customFormat="true" ht="24" hidden="false" customHeight="true" outlineLevel="0" collapsed="false">
      <c r="B124" s="26"/>
      <c r="C124" s="213" t="s">
        <v>560</v>
      </c>
      <c r="D124" s="213" t="s">
        <v>140</v>
      </c>
      <c r="E124" s="214" t="s">
        <v>141</v>
      </c>
      <c r="F124" s="215" t="s">
        <v>142</v>
      </c>
      <c r="G124" s="216" t="s">
        <v>143</v>
      </c>
      <c r="H124" s="217" t="n">
        <v>0.216</v>
      </c>
      <c r="I124" s="218"/>
      <c r="J124" s="219" t="n">
        <f aca="false">ROUND(I124*H124,2)</f>
        <v>0</v>
      </c>
      <c r="K124" s="215" t="s">
        <v>144</v>
      </c>
      <c r="L124" s="31"/>
      <c r="M124" s="220"/>
      <c r="N124" s="221" t="s">
        <v>49</v>
      </c>
      <c r="O124" s="67"/>
      <c r="P124" s="222" t="n">
        <f aca="false">O124*H124</f>
        <v>0</v>
      </c>
      <c r="Q124" s="222" t="n">
        <v>0</v>
      </c>
      <c r="R124" s="222" t="n">
        <f aca="false">Q124*H124</f>
        <v>0</v>
      </c>
      <c r="S124" s="222" t="n">
        <v>0</v>
      </c>
      <c r="T124" s="223" t="n">
        <f aca="false">S124*H124</f>
        <v>0</v>
      </c>
      <c r="AR124" s="224" t="s">
        <v>145</v>
      </c>
      <c r="AT124" s="224" t="s">
        <v>140</v>
      </c>
      <c r="AU124" s="224" t="s">
        <v>87</v>
      </c>
      <c r="AY124" s="3" t="s">
        <v>138</v>
      </c>
      <c r="BE124" s="225" t="n">
        <f aca="false">IF(N124="základní",J124,0)</f>
        <v>0</v>
      </c>
      <c r="BF124" s="225" t="n">
        <f aca="false">IF(N124="snížená",J124,0)</f>
        <v>0</v>
      </c>
      <c r="BG124" s="225" t="n">
        <f aca="false">IF(N124="zákl. přenesená",J124,0)</f>
        <v>0</v>
      </c>
      <c r="BH124" s="225" t="n">
        <f aca="false">IF(N124="sníž. přenesená",J124,0)</f>
        <v>0</v>
      </c>
      <c r="BI124" s="225" t="n">
        <f aca="false">IF(N124="nulová",J124,0)</f>
        <v>0</v>
      </c>
      <c r="BJ124" s="3" t="s">
        <v>85</v>
      </c>
      <c r="BK124" s="225" t="n">
        <f aca="false">ROUND(I124*H124,2)</f>
        <v>0</v>
      </c>
      <c r="BL124" s="3" t="s">
        <v>145</v>
      </c>
      <c r="BM124" s="224" t="s">
        <v>804</v>
      </c>
    </row>
    <row r="125" s="226" customFormat="true" ht="12.8" hidden="false" customHeight="false" outlineLevel="0" collapsed="false">
      <c r="B125" s="227"/>
      <c r="C125" s="228"/>
      <c r="D125" s="229" t="s">
        <v>147</v>
      </c>
      <c r="E125" s="230"/>
      <c r="F125" s="231" t="s">
        <v>805</v>
      </c>
      <c r="G125" s="228"/>
      <c r="H125" s="232" t="n">
        <v>0.216</v>
      </c>
      <c r="I125" s="233"/>
      <c r="J125" s="228"/>
      <c r="K125" s="228"/>
      <c r="L125" s="234"/>
      <c r="M125" s="235"/>
      <c r="N125" s="236"/>
      <c r="O125" s="236"/>
      <c r="P125" s="236"/>
      <c r="Q125" s="236"/>
      <c r="R125" s="236"/>
      <c r="S125" s="236"/>
      <c r="T125" s="237"/>
      <c r="AT125" s="238" t="s">
        <v>147</v>
      </c>
      <c r="AU125" s="238" t="s">
        <v>87</v>
      </c>
      <c r="AV125" s="226" t="s">
        <v>87</v>
      </c>
      <c r="AW125" s="226" t="s">
        <v>40</v>
      </c>
      <c r="AX125" s="226" t="s">
        <v>78</v>
      </c>
      <c r="AY125" s="238" t="s">
        <v>138</v>
      </c>
    </row>
    <row r="126" s="239" customFormat="true" ht="12.8" hidden="false" customHeight="false" outlineLevel="0" collapsed="false">
      <c r="B126" s="240"/>
      <c r="C126" s="241"/>
      <c r="D126" s="229" t="s">
        <v>147</v>
      </c>
      <c r="E126" s="242"/>
      <c r="F126" s="243" t="s">
        <v>149</v>
      </c>
      <c r="G126" s="241"/>
      <c r="H126" s="244" t="n">
        <v>0.216</v>
      </c>
      <c r="I126" s="245"/>
      <c r="J126" s="241"/>
      <c r="K126" s="241"/>
      <c r="L126" s="246"/>
      <c r="M126" s="247"/>
      <c r="N126" s="248"/>
      <c r="O126" s="248"/>
      <c r="P126" s="248"/>
      <c r="Q126" s="248"/>
      <c r="R126" s="248"/>
      <c r="S126" s="248"/>
      <c r="T126" s="249"/>
      <c r="AT126" s="250" t="s">
        <v>147</v>
      </c>
      <c r="AU126" s="250" t="s">
        <v>87</v>
      </c>
      <c r="AV126" s="239" t="s">
        <v>145</v>
      </c>
      <c r="AW126" s="239" t="s">
        <v>40</v>
      </c>
      <c r="AX126" s="239" t="s">
        <v>85</v>
      </c>
      <c r="AY126" s="250" t="s">
        <v>138</v>
      </c>
    </row>
    <row r="127" s="25" customFormat="true" ht="24" hidden="false" customHeight="true" outlineLevel="0" collapsed="false">
      <c r="B127" s="26"/>
      <c r="C127" s="213" t="s">
        <v>217</v>
      </c>
      <c r="D127" s="213" t="s">
        <v>140</v>
      </c>
      <c r="E127" s="214" t="s">
        <v>150</v>
      </c>
      <c r="F127" s="215" t="s">
        <v>151</v>
      </c>
      <c r="G127" s="216" t="s">
        <v>143</v>
      </c>
      <c r="H127" s="217" t="n">
        <v>0.45</v>
      </c>
      <c r="I127" s="218"/>
      <c r="J127" s="219" t="n">
        <f aca="false">ROUND(I127*H127,2)</f>
        <v>0</v>
      </c>
      <c r="K127" s="215" t="s">
        <v>144</v>
      </c>
      <c r="L127" s="31"/>
      <c r="M127" s="220"/>
      <c r="N127" s="221" t="s">
        <v>49</v>
      </c>
      <c r="O127" s="67"/>
      <c r="P127" s="222" t="n">
        <f aca="false">O127*H127</f>
        <v>0</v>
      </c>
      <c r="Q127" s="222" t="n">
        <v>0</v>
      </c>
      <c r="R127" s="222" t="n">
        <f aca="false">Q127*H127</f>
        <v>0</v>
      </c>
      <c r="S127" s="222" t="n">
        <v>0</v>
      </c>
      <c r="T127" s="223" t="n">
        <f aca="false">S127*H127</f>
        <v>0</v>
      </c>
      <c r="AR127" s="224" t="s">
        <v>145</v>
      </c>
      <c r="AT127" s="224" t="s">
        <v>140</v>
      </c>
      <c r="AU127" s="224" t="s">
        <v>87</v>
      </c>
      <c r="AY127" s="3" t="s">
        <v>138</v>
      </c>
      <c r="BE127" s="225" t="n">
        <f aca="false">IF(N127="základní",J127,0)</f>
        <v>0</v>
      </c>
      <c r="BF127" s="225" t="n">
        <f aca="false">IF(N127="snížená",J127,0)</f>
        <v>0</v>
      </c>
      <c r="BG127" s="225" t="n">
        <f aca="false">IF(N127="zákl. přenesená",J127,0)</f>
        <v>0</v>
      </c>
      <c r="BH127" s="225" t="n">
        <f aca="false">IF(N127="sníž. přenesená",J127,0)</f>
        <v>0</v>
      </c>
      <c r="BI127" s="225" t="n">
        <f aca="false">IF(N127="nulová",J127,0)</f>
        <v>0</v>
      </c>
      <c r="BJ127" s="3" t="s">
        <v>85</v>
      </c>
      <c r="BK127" s="225" t="n">
        <f aca="false">ROUND(I127*H127,2)</f>
        <v>0</v>
      </c>
      <c r="BL127" s="3" t="s">
        <v>145</v>
      </c>
      <c r="BM127" s="224" t="s">
        <v>806</v>
      </c>
    </row>
    <row r="128" s="226" customFormat="true" ht="12.8" hidden="false" customHeight="false" outlineLevel="0" collapsed="false">
      <c r="B128" s="227"/>
      <c r="C128" s="228"/>
      <c r="D128" s="229" t="s">
        <v>147</v>
      </c>
      <c r="E128" s="230"/>
      <c r="F128" s="231" t="s">
        <v>807</v>
      </c>
      <c r="G128" s="228"/>
      <c r="H128" s="232" t="n">
        <v>0.414</v>
      </c>
      <c r="I128" s="233"/>
      <c r="J128" s="228"/>
      <c r="K128" s="228"/>
      <c r="L128" s="234"/>
      <c r="M128" s="235"/>
      <c r="N128" s="236"/>
      <c r="O128" s="236"/>
      <c r="P128" s="236"/>
      <c r="Q128" s="236"/>
      <c r="R128" s="236"/>
      <c r="S128" s="236"/>
      <c r="T128" s="237"/>
      <c r="AT128" s="238" t="s">
        <v>147</v>
      </c>
      <c r="AU128" s="238" t="s">
        <v>87</v>
      </c>
      <c r="AV128" s="226" t="s">
        <v>87</v>
      </c>
      <c r="AW128" s="226" t="s">
        <v>40</v>
      </c>
      <c r="AX128" s="226" t="s">
        <v>78</v>
      </c>
      <c r="AY128" s="238" t="s">
        <v>138</v>
      </c>
    </row>
    <row r="129" s="226" customFormat="true" ht="12.8" hidden="false" customHeight="false" outlineLevel="0" collapsed="false">
      <c r="B129" s="227"/>
      <c r="C129" s="228"/>
      <c r="D129" s="229" t="s">
        <v>147</v>
      </c>
      <c r="E129" s="230"/>
      <c r="F129" s="231" t="s">
        <v>808</v>
      </c>
      <c r="G129" s="228"/>
      <c r="H129" s="232" t="n">
        <v>0.036</v>
      </c>
      <c r="I129" s="233"/>
      <c r="J129" s="228"/>
      <c r="K129" s="228"/>
      <c r="L129" s="234"/>
      <c r="M129" s="235"/>
      <c r="N129" s="236"/>
      <c r="O129" s="236"/>
      <c r="P129" s="236"/>
      <c r="Q129" s="236"/>
      <c r="R129" s="236"/>
      <c r="S129" s="236"/>
      <c r="T129" s="237"/>
      <c r="AT129" s="238" t="s">
        <v>147</v>
      </c>
      <c r="AU129" s="238" t="s">
        <v>87</v>
      </c>
      <c r="AV129" s="226" t="s">
        <v>87</v>
      </c>
      <c r="AW129" s="226" t="s">
        <v>40</v>
      </c>
      <c r="AX129" s="226" t="s">
        <v>78</v>
      </c>
      <c r="AY129" s="238" t="s">
        <v>138</v>
      </c>
    </row>
    <row r="130" s="239" customFormat="true" ht="12.8" hidden="false" customHeight="false" outlineLevel="0" collapsed="false">
      <c r="B130" s="240"/>
      <c r="C130" s="241"/>
      <c r="D130" s="229" t="s">
        <v>147</v>
      </c>
      <c r="E130" s="242"/>
      <c r="F130" s="243" t="s">
        <v>149</v>
      </c>
      <c r="G130" s="241"/>
      <c r="H130" s="244" t="n">
        <v>0.45</v>
      </c>
      <c r="I130" s="245"/>
      <c r="J130" s="241"/>
      <c r="K130" s="241"/>
      <c r="L130" s="246"/>
      <c r="M130" s="247"/>
      <c r="N130" s="248"/>
      <c r="O130" s="248"/>
      <c r="P130" s="248"/>
      <c r="Q130" s="248"/>
      <c r="R130" s="248"/>
      <c r="S130" s="248"/>
      <c r="T130" s="249"/>
      <c r="AT130" s="250" t="s">
        <v>147</v>
      </c>
      <c r="AU130" s="250" t="s">
        <v>87</v>
      </c>
      <c r="AV130" s="239" t="s">
        <v>145</v>
      </c>
      <c r="AW130" s="239" t="s">
        <v>40</v>
      </c>
      <c r="AX130" s="239" t="s">
        <v>85</v>
      </c>
      <c r="AY130" s="250" t="s">
        <v>138</v>
      </c>
    </row>
    <row r="131" s="25" customFormat="true" ht="60" hidden="false" customHeight="true" outlineLevel="0" collapsed="false">
      <c r="B131" s="26"/>
      <c r="C131" s="213" t="s">
        <v>224</v>
      </c>
      <c r="D131" s="213" t="s">
        <v>140</v>
      </c>
      <c r="E131" s="214" t="s">
        <v>155</v>
      </c>
      <c r="F131" s="215" t="s">
        <v>156</v>
      </c>
      <c r="G131" s="216" t="s">
        <v>143</v>
      </c>
      <c r="H131" s="217" t="n">
        <v>1.8</v>
      </c>
      <c r="I131" s="218"/>
      <c r="J131" s="219" t="n">
        <f aca="false">ROUND(I131*H131,2)</f>
        <v>0</v>
      </c>
      <c r="K131" s="215" t="s">
        <v>144</v>
      </c>
      <c r="L131" s="31"/>
      <c r="M131" s="220"/>
      <c r="N131" s="221" t="s">
        <v>49</v>
      </c>
      <c r="O131" s="67"/>
      <c r="P131" s="222" t="n">
        <f aca="false">O131*H131</f>
        <v>0</v>
      </c>
      <c r="Q131" s="222" t="n">
        <v>0</v>
      </c>
      <c r="R131" s="222" t="n">
        <f aca="false">Q131*H131</f>
        <v>0</v>
      </c>
      <c r="S131" s="222" t="n">
        <v>0</v>
      </c>
      <c r="T131" s="223" t="n">
        <f aca="false">S131*H131</f>
        <v>0</v>
      </c>
      <c r="AR131" s="224" t="s">
        <v>145</v>
      </c>
      <c r="AT131" s="224" t="s">
        <v>140</v>
      </c>
      <c r="AU131" s="224" t="s">
        <v>87</v>
      </c>
      <c r="AY131" s="3" t="s">
        <v>138</v>
      </c>
      <c r="BE131" s="225" t="n">
        <f aca="false">IF(N131="základní",J131,0)</f>
        <v>0</v>
      </c>
      <c r="BF131" s="225" t="n">
        <f aca="false">IF(N131="snížená",J131,0)</f>
        <v>0</v>
      </c>
      <c r="BG131" s="225" t="n">
        <f aca="false">IF(N131="zákl. přenesená",J131,0)</f>
        <v>0</v>
      </c>
      <c r="BH131" s="225" t="n">
        <f aca="false">IF(N131="sníž. přenesená",J131,0)</f>
        <v>0</v>
      </c>
      <c r="BI131" s="225" t="n">
        <f aca="false">IF(N131="nulová",J131,0)</f>
        <v>0</v>
      </c>
      <c r="BJ131" s="3" t="s">
        <v>85</v>
      </c>
      <c r="BK131" s="225" t="n">
        <f aca="false">ROUND(I131*H131,2)</f>
        <v>0</v>
      </c>
      <c r="BL131" s="3" t="s">
        <v>145</v>
      </c>
      <c r="BM131" s="224" t="s">
        <v>809</v>
      </c>
    </row>
    <row r="132" s="226" customFormat="true" ht="12.8" hidden="false" customHeight="false" outlineLevel="0" collapsed="false">
      <c r="B132" s="227"/>
      <c r="C132" s="228"/>
      <c r="D132" s="229" t="s">
        <v>147</v>
      </c>
      <c r="E132" s="230"/>
      <c r="F132" s="231" t="s">
        <v>810</v>
      </c>
      <c r="G132" s="228"/>
      <c r="H132" s="232" t="n">
        <v>1.656</v>
      </c>
      <c r="I132" s="233"/>
      <c r="J132" s="228"/>
      <c r="K132" s="228"/>
      <c r="L132" s="234"/>
      <c r="M132" s="235"/>
      <c r="N132" s="236"/>
      <c r="O132" s="236"/>
      <c r="P132" s="236"/>
      <c r="Q132" s="236"/>
      <c r="R132" s="236"/>
      <c r="S132" s="236"/>
      <c r="T132" s="237"/>
      <c r="AT132" s="238" t="s">
        <v>147</v>
      </c>
      <c r="AU132" s="238" t="s">
        <v>87</v>
      </c>
      <c r="AV132" s="226" t="s">
        <v>87</v>
      </c>
      <c r="AW132" s="226" t="s">
        <v>40</v>
      </c>
      <c r="AX132" s="226" t="s">
        <v>78</v>
      </c>
      <c r="AY132" s="238" t="s">
        <v>138</v>
      </c>
    </row>
    <row r="133" s="226" customFormat="true" ht="12.8" hidden="false" customHeight="false" outlineLevel="0" collapsed="false">
      <c r="B133" s="227"/>
      <c r="C133" s="228"/>
      <c r="D133" s="229" t="s">
        <v>147</v>
      </c>
      <c r="E133" s="230"/>
      <c r="F133" s="231" t="s">
        <v>811</v>
      </c>
      <c r="G133" s="228"/>
      <c r="H133" s="232" t="n">
        <v>0.144</v>
      </c>
      <c r="I133" s="233"/>
      <c r="J133" s="228"/>
      <c r="K133" s="228"/>
      <c r="L133" s="234"/>
      <c r="M133" s="235"/>
      <c r="N133" s="236"/>
      <c r="O133" s="236"/>
      <c r="P133" s="236"/>
      <c r="Q133" s="236"/>
      <c r="R133" s="236"/>
      <c r="S133" s="236"/>
      <c r="T133" s="237"/>
      <c r="AT133" s="238" t="s">
        <v>147</v>
      </c>
      <c r="AU133" s="238" t="s">
        <v>87</v>
      </c>
      <c r="AV133" s="226" t="s">
        <v>87</v>
      </c>
      <c r="AW133" s="226" t="s">
        <v>40</v>
      </c>
      <c r="AX133" s="226" t="s">
        <v>78</v>
      </c>
      <c r="AY133" s="238" t="s">
        <v>138</v>
      </c>
    </row>
    <row r="134" s="239" customFormat="true" ht="12.8" hidden="false" customHeight="false" outlineLevel="0" collapsed="false">
      <c r="B134" s="240"/>
      <c r="C134" s="241"/>
      <c r="D134" s="229" t="s">
        <v>147</v>
      </c>
      <c r="E134" s="242"/>
      <c r="F134" s="243" t="s">
        <v>149</v>
      </c>
      <c r="G134" s="241"/>
      <c r="H134" s="244" t="n">
        <v>1.8</v>
      </c>
      <c r="I134" s="245"/>
      <c r="J134" s="241"/>
      <c r="K134" s="241"/>
      <c r="L134" s="246"/>
      <c r="M134" s="247"/>
      <c r="N134" s="248"/>
      <c r="O134" s="248"/>
      <c r="P134" s="248"/>
      <c r="Q134" s="248"/>
      <c r="R134" s="248"/>
      <c r="S134" s="248"/>
      <c r="T134" s="249"/>
      <c r="AT134" s="250" t="s">
        <v>147</v>
      </c>
      <c r="AU134" s="250" t="s">
        <v>87</v>
      </c>
      <c r="AV134" s="239" t="s">
        <v>145</v>
      </c>
      <c r="AW134" s="239" t="s">
        <v>40</v>
      </c>
      <c r="AX134" s="239" t="s">
        <v>85</v>
      </c>
      <c r="AY134" s="250" t="s">
        <v>138</v>
      </c>
    </row>
    <row r="135" s="25" customFormat="true" ht="16.5" hidden="false" customHeight="true" outlineLevel="0" collapsed="false">
      <c r="B135" s="26"/>
      <c r="C135" s="251" t="s">
        <v>8</v>
      </c>
      <c r="D135" s="251" t="s">
        <v>159</v>
      </c>
      <c r="E135" s="252" t="s">
        <v>160</v>
      </c>
      <c r="F135" s="253" t="s">
        <v>161</v>
      </c>
      <c r="G135" s="254" t="s">
        <v>162</v>
      </c>
      <c r="H135" s="255" t="n">
        <v>3.06</v>
      </c>
      <c r="I135" s="256"/>
      <c r="J135" s="257" t="n">
        <f aca="false">ROUND(I135*H135,2)</f>
        <v>0</v>
      </c>
      <c r="K135" s="253" t="s">
        <v>144</v>
      </c>
      <c r="L135" s="258"/>
      <c r="M135" s="259"/>
      <c r="N135" s="260" t="s">
        <v>49</v>
      </c>
      <c r="O135" s="67"/>
      <c r="P135" s="222" t="n">
        <f aca="false">O135*H135</f>
        <v>0</v>
      </c>
      <c r="Q135" s="222" t="n">
        <v>1</v>
      </c>
      <c r="R135" s="222" t="n">
        <f aca="false">Q135*H135</f>
        <v>3.06</v>
      </c>
      <c r="S135" s="222" t="n">
        <v>0</v>
      </c>
      <c r="T135" s="223" t="n">
        <f aca="false">S135*H135</f>
        <v>0</v>
      </c>
      <c r="AR135" s="224" t="s">
        <v>163</v>
      </c>
      <c r="AT135" s="224" t="s">
        <v>159</v>
      </c>
      <c r="AU135" s="224" t="s">
        <v>87</v>
      </c>
      <c r="AY135" s="3" t="s">
        <v>138</v>
      </c>
      <c r="BE135" s="225" t="n">
        <f aca="false">IF(N135="základní",J135,0)</f>
        <v>0</v>
      </c>
      <c r="BF135" s="225" t="n">
        <f aca="false">IF(N135="snížená",J135,0)</f>
        <v>0</v>
      </c>
      <c r="BG135" s="225" t="n">
        <f aca="false">IF(N135="zákl. přenesená",J135,0)</f>
        <v>0</v>
      </c>
      <c r="BH135" s="225" t="n">
        <f aca="false">IF(N135="sníž. přenesená",J135,0)</f>
        <v>0</v>
      </c>
      <c r="BI135" s="225" t="n">
        <f aca="false">IF(N135="nulová",J135,0)</f>
        <v>0</v>
      </c>
      <c r="BJ135" s="3" t="s">
        <v>85</v>
      </c>
      <c r="BK135" s="225" t="n">
        <f aca="false">ROUND(I135*H135,2)</f>
        <v>0</v>
      </c>
      <c r="BL135" s="3" t="s">
        <v>145</v>
      </c>
      <c r="BM135" s="224" t="s">
        <v>812</v>
      </c>
    </row>
    <row r="136" s="226" customFormat="true" ht="12.8" hidden="false" customHeight="false" outlineLevel="0" collapsed="false">
      <c r="B136" s="227"/>
      <c r="C136" s="228"/>
      <c r="D136" s="229" t="s">
        <v>147</v>
      </c>
      <c r="E136" s="230"/>
      <c r="F136" s="231" t="s">
        <v>813</v>
      </c>
      <c r="G136" s="228"/>
      <c r="H136" s="232" t="n">
        <v>2.815</v>
      </c>
      <c r="I136" s="233"/>
      <c r="J136" s="228"/>
      <c r="K136" s="228"/>
      <c r="L136" s="234"/>
      <c r="M136" s="235"/>
      <c r="N136" s="236"/>
      <c r="O136" s="236"/>
      <c r="P136" s="236"/>
      <c r="Q136" s="236"/>
      <c r="R136" s="236"/>
      <c r="S136" s="236"/>
      <c r="T136" s="237"/>
      <c r="AT136" s="238" t="s">
        <v>147</v>
      </c>
      <c r="AU136" s="238" t="s">
        <v>87</v>
      </c>
      <c r="AV136" s="226" t="s">
        <v>87</v>
      </c>
      <c r="AW136" s="226" t="s">
        <v>40</v>
      </c>
      <c r="AX136" s="226" t="s">
        <v>78</v>
      </c>
      <c r="AY136" s="238" t="s">
        <v>138</v>
      </c>
    </row>
    <row r="137" s="226" customFormat="true" ht="12.8" hidden="false" customHeight="false" outlineLevel="0" collapsed="false">
      <c r="B137" s="227"/>
      <c r="C137" s="228"/>
      <c r="D137" s="229" t="s">
        <v>147</v>
      </c>
      <c r="E137" s="230"/>
      <c r="F137" s="231" t="s">
        <v>814</v>
      </c>
      <c r="G137" s="228"/>
      <c r="H137" s="232" t="n">
        <v>0.245</v>
      </c>
      <c r="I137" s="233"/>
      <c r="J137" s="228"/>
      <c r="K137" s="228"/>
      <c r="L137" s="234"/>
      <c r="M137" s="235"/>
      <c r="N137" s="236"/>
      <c r="O137" s="236"/>
      <c r="P137" s="236"/>
      <c r="Q137" s="236"/>
      <c r="R137" s="236"/>
      <c r="S137" s="236"/>
      <c r="T137" s="237"/>
      <c r="AT137" s="238" t="s">
        <v>147</v>
      </c>
      <c r="AU137" s="238" t="s">
        <v>87</v>
      </c>
      <c r="AV137" s="226" t="s">
        <v>87</v>
      </c>
      <c r="AW137" s="226" t="s">
        <v>40</v>
      </c>
      <c r="AX137" s="226" t="s">
        <v>78</v>
      </c>
      <c r="AY137" s="238" t="s">
        <v>138</v>
      </c>
    </row>
    <row r="138" s="239" customFormat="true" ht="12.8" hidden="false" customHeight="false" outlineLevel="0" collapsed="false">
      <c r="B138" s="240"/>
      <c r="C138" s="241"/>
      <c r="D138" s="229" t="s">
        <v>147</v>
      </c>
      <c r="E138" s="242"/>
      <c r="F138" s="243" t="s">
        <v>149</v>
      </c>
      <c r="G138" s="241"/>
      <c r="H138" s="244" t="n">
        <v>3.06</v>
      </c>
      <c r="I138" s="245"/>
      <c r="J138" s="241"/>
      <c r="K138" s="241"/>
      <c r="L138" s="246"/>
      <c r="M138" s="247"/>
      <c r="N138" s="248"/>
      <c r="O138" s="248"/>
      <c r="P138" s="248"/>
      <c r="Q138" s="248"/>
      <c r="R138" s="248"/>
      <c r="S138" s="248"/>
      <c r="T138" s="249"/>
      <c r="AT138" s="250" t="s">
        <v>147</v>
      </c>
      <c r="AU138" s="250" t="s">
        <v>87</v>
      </c>
      <c r="AV138" s="239" t="s">
        <v>145</v>
      </c>
      <c r="AW138" s="239" t="s">
        <v>40</v>
      </c>
      <c r="AX138" s="239" t="s">
        <v>85</v>
      </c>
      <c r="AY138" s="250" t="s">
        <v>138</v>
      </c>
    </row>
    <row r="139" s="25" customFormat="true" ht="36" hidden="false" customHeight="true" outlineLevel="0" collapsed="false">
      <c r="B139" s="26"/>
      <c r="C139" s="213" t="s">
        <v>234</v>
      </c>
      <c r="D139" s="213" t="s">
        <v>140</v>
      </c>
      <c r="E139" s="214" t="s">
        <v>167</v>
      </c>
      <c r="F139" s="215" t="s">
        <v>168</v>
      </c>
      <c r="G139" s="216" t="s">
        <v>143</v>
      </c>
      <c r="H139" s="217" t="n">
        <v>2.52</v>
      </c>
      <c r="I139" s="218"/>
      <c r="J139" s="219" t="n">
        <f aca="false">ROUND(I139*H139,2)</f>
        <v>0</v>
      </c>
      <c r="K139" s="215" t="s">
        <v>144</v>
      </c>
      <c r="L139" s="31"/>
      <c r="M139" s="220"/>
      <c r="N139" s="221" t="s">
        <v>49</v>
      </c>
      <c r="O139" s="67"/>
      <c r="P139" s="222" t="n">
        <f aca="false">O139*H139</f>
        <v>0</v>
      </c>
      <c r="Q139" s="222" t="n">
        <v>0</v>
      </c>
      <c r="R139" s="222" t="n">
        <f aca="false">Q139*H139</f>
        <v>0</v>
      </c>
      <c r="S139" s="222" t="n">
        <v>0</v>
      </c>
      <c r="T139" s="223" t="n">
        <f aca="false">S139*H139</f>
        <v>0</v>
      </c>
      <c r="AR139" s="224" t="s">
        <v>145</v>
      </c>
      <c r="AT139" s="224" t="s">
        <v>140</v>
      </c>
      <c r="AU139" s="224" t="s">
        <v>87</v>
      </c>
      <c r="AY139" s="3" t="s">
        <v>138</v>
      </c>
      <c r="BE139" s="225" t="n">
        <f aca="false">IF(N139="základní",J139,0)</f>
        <v>0</v>
      </c>
      <c r="BF139" s="225" t="n">
        <f aca="false">IF(N139="snížená",J139,0)</f>
        <v>0</v>
      </c>
      <c r="BG139" s="225" t="n">
        <f aca="false">IF(N139="zákl. přenesená",J139,0)</f>
        <v>0</v>
      </c>
      <c r="BH139" s="225" t="n">
        <f aca="false">IF(N139="sníž. přenesená",J139,0)</f>
        <v>0</v>
      </c>
      <c r="BI139" s="225" t="n">
        <f aca="false">IF(N139="nulová",J139,0)</f>
        <v>0</v>
      </c>
      <c r="BJ139" s="3" t="s">
        <v>85</v>
      </c>
      <c r="BK139" s="225" t="n">
        <f aca="false">ROUND(I139*H139,2)</f>
        <v>0</v>
      </c>
      <c r="BL139" s="3" t="s">
        <v>145</v>
      </c>
      <c r="BM139" s="224" t="s">
        <v>815</v>
      </c>
    </row>
    <row r="140" s="226" customFormat="true" ht="12.8" hidden="false" customHeight="false" outlineLevel="0" collapsed="false">
      <c r="B140" s="227"/>
      <c r="C140" s="228"/>
      <c r="D140" s="229" t="s">
        <v>147</v>
      </c>
      <c r="E140" s="230"/>
      <c r="F140" s="231" t="s">
        <v>816</v>
      </c>
      <c r="G140" s="228"/>
      <c r="H140" s="232" t="n">
        <v>2.484</v>
      </c>
      <c r="I140" s="233"/>
      <c r="J140" s="228"/>
      <c r="K140" s="228"/>
      <c r="L140" s="234"/>
      <c r="M140" s="235"/>
      <c r="N140" s="236"/>
      <c r="O140" s="236"/>
      <c r="P140" s="236"/>
      <c r="Q140" s="236"/>
      <c r="R140" s="236"/>
      <c r="S140" s="236"/>
      <c r="T140" s="237"/>
      <c r="AT140" s="238" t="s">
        <v>147</v>
      </c>
      <c r="AU140" s="238" t="s">
        <v>87</v>
      </c>
      <c r="AV140" s="226" t="s">
        <v>87</v>
      </c>
      <c r="AW140" s="226" t="s">
        <v>40</v>
      </c>
      <c r="AX140" s="226" t="s">
        <v>78</v>
      </c>
      <c r="AY140" s="238" t="s">
        <v>138</v>
      </c>
    </row>
    <row r="141" s="226" customFormat="true" ht="12.8" hidden="false" customHeight="false" outlineLevel="0" collapsed="false">
      <c r="B141" s="227"/>
      <c r="C141" s="228"/>
      <c r="D141" s="229" t="s">
        <v>147</v>
      </c>
      <c r="E141" s="230"/>
      <c r="F141" s="231" t="s">
        <v>817</v>
      </c>
      <c r="G141" s="228"/>
      <c r="H141" s="232" t="n">
        <v>0.036</v>
      </c>
      <c r="I141" s="233"/>
      <c r="J141" s="228"/>
      <c r="K141" s="228"/>
      <c r="L141" s="234"/>
      <c r="M141" s="235"/>
      <c r="N141" s="236"/>
      <c r="O141" s="236"/>
      <c r="P141" s="236"/>
      <c r="Q141" s="236"/>
      <c r="R141" s="236"/>
      <c r="S141" s="236"/>
      <c r="T141" s="237"/>
      <c r="AT141" s="238" t="s">
        <v>147</v>
      </c>
      <c r="AU141" s="238" t="s">
        <v>87</v>
      </c>
      <c r="AV141" s="226" t="s">
        <v>87</v>
      </c>
      <c r="AW141" s="226" t="s">
        <v>40</v>
      </c>
      <c r="AX141" s="226" t="s">
        <v>78</v>
      </c>
      <c r="AY141" s="238" t="s">
        <v>138</v>
      </c>
    </row>
    <row r="142" s="239" customFormat="true" ht="12.8" hidden="false" customHeight="false" outlineLevel="0" collapsed="false">
      <c r="B142" s="240"/>
      <c r="C142" s="241"/>
      <c r="D142" s="229" t="s">
        <v>147</v>
      </c>
      <c r="E142" s="242"/>
      <c r="F142" s="243" t="s">
        <v>149</v>
      </c>
      <c r="G142" s="241"/>
      <c r="H142" s="244" t="n">
        <v>2.52</v>
      </c>
      <c r="I142" s="245"/>
      <c r="J142" s="241"/>
      <c r="K142" s="241"/>
      <c r="L142" s="246"/>
      <c r="M142" s="247"/>
      <c r="N142" s="248"/>
      <c r="O142" s="248"/>
      <c r="P142" s="248"/>
      <c r="Q142" s="248"/>
      <c r="R142" s="248"/>
      <c r="S142" s="248"/>
      <c r="T142" s="249"/>
      <c r="AT142" s="250" t="s">
        <v>147</v>
      </c>
      <c r="AU142" s="250" t="s">
        <v>87</v>
      </c>
      <c r="AV142" s="239" t="s">
        <v>145</v>
      </c>
      <c r="AW142" s="239" t="s">
        <v>40</v>
      </c>
      <c r="AX142" s="239" t="s">
        <v>85</v>
      </c>
      <c r="AY142" s="250" t="s">
        <v>138</v>
      </c>
    </row>
    <row r="143" s="25" customFormat="true" ht="48" hidden="false" customHeight="true" outlineLevel="0" collapsed="false">
      <c r="B143" s="26"/>
      <c r="C143" s="213" t="s">
        <v>243</v>
      </c>
      <c r="D143" s="213" t="s">
        <v>140</v>
      </c>
      <c r="E143" s="214" t="s">
        <v>172</v>
      </c>
      <c r="F143" s="215" t="s">
        <v>173</v>
      </c>
      <c r="G143" s="216" t="s">
        <v>143</v>
      </c>
      <c r="H143" s="217" t="n">
        <v>7.29</v>
      </c>
      <c r="I143" s="218"/>
      <c r="J143" s="219" t="n">
        <f aca="false">ROUND(I143*H143,2)</f>
        <v>0</v>
      </c>
      <c r="K143" s="215" t="s">
        <v>144</v>
      </c>
      <c r="L143" s="31"/>
      <c r="M143" s="220"/>
      <c r="N143" s="221" t="s">
        <v>49</v>
      </c>
      <c r="O143" s="67"/>
      <c r="P143" s="222" t="n">
        <f aca="false">O143*H143</f>
        <v>0</v>
      </c>
      <c r="Q143" s="222" t="n">
        <v>0</v>
      </c>
      <c r="R143" s="222" t="n">
        <f aca="false">Q143*H143</f>
        <v>0</v>
      </c>
      <c r="S143" s="222" t="n">
        <v>0</v>
      </c>
      <c r="T143" s="223" t="n">
        <f aca="false">S143*H143</f>
        <v>0</v>
      </c>
      <c r="AR143" s="224" t="s">
        <v>145</v>
      </c>
      <c r="AT143" s="224" t="s">
        <v>140</v>
      </c>
      <c r="AU143" s="224" t="s">
        <v>87</v>
      </c>
      <c r="AY143" s="3" t="s">
        <v>138</v>
      </c>
      <c r="BE143" s="225" t="n">
        <f aca="false">IF(N143="základní",J143,0)</f>
        <v>0</v>
      </c>
      <c r="BF143" s="225" t="n">
        <f aca="false">IF(N143="snížená",J143,0)</f>
        <v>0</v>
      </c>
      <c r="BG143" s="225" t="n">
        <f aca="false">IF(N143="zákl. přenesená",J143,0)</f>
        <v>0</v>
      </c>
      <c r="BH143" s="225" t="n">
        <f aca="false">IF(N143="sníž. přenesená",J143,0)</f>
        <v>0</v>
      </c>
      <c r="BI143" s="225" t="n">
        <f aca="false">IF(N143="nulová",J143,0)</f>
        <v>0</v>
      </c>
      <c r="BJ143" s="3" t="s">
        <v>85</v>
      </c>
      <c r="BK143" s="225" t="n">
        <f aca="false">ROUND(I143*H143,2)</f>
        <v>0</v>
      </c>
      <c r="BL143" s="3" t="s">
        <v>145</v>
      </c>
      <c r="BM143" s="224" t="s">
        <v>818</v>
      </c>
    </row>
    <row r="144" s="226" customFormat="true" ht="12.8" hidden="false" customHeight="false" outlineLevel="0" collapsed="false">
      <c r="B144" s="227"/>
      <c r="C144" s="228"/>
      <c r="D144" s="229" t="s">
        <v>147</v>
      </c>
      <c r="E144" s="230"/>
      <c r="F144" s="231" t="s">
        <v>800</v>
      </c>
      <c r="G144" s="228"/>
      <c r="H144" s="232" t="n">
        <v>4.554</v>
      </c>
      <c r="I144" s="233"/>
      <c r="J144" s="228"/>
      <c r="K144" s="228"/>
      <c r="L144" s="234"/>
      <c r="M144" s="235"/>
      <c r="N144" s="236"/>
      <c r="O144" s="236"/>
      <c r="P144" s="236"/>
      <c r="Q144" s="236"/>
      <c r="R144" s="236"/>
      <c r="S144" s="236"/>
      <c r="T144" s="237"/>
      <c r="AT144" s="238" t="s">
        <v>147</v>
      </c>
      <c r="AU144" s="238" t="s">
        <v>87</v>
      </c>
      <c r="AV144" s="226" t="s">
        <v>87</v>
      </c>
      <c r="AW144" s="226" t="s">
        <v>40</v>
      </c>
      <c r="AX144" s="226" t="s">
        <v>78</v>
      </c>
      <c r="AY144" s="238" t="s">
        <v>138</v>
      </c>
    </row>
    <row r="145" s="226" customFormat="true" ht="12.8" hidden="false" customHeight="false" outlineLevel="0" collapsed="false">
      <c r="B145" s="227"/>
      <c r="C145" s="228"/>
      <c r="D145" s="229" t="s">
        <v>147</v>
      </c>
      <c r="E145" s="230"/>
      <c r="F145" s="231" t="s">
        <v>805</v>
      </c>
      <c r="G145" s="228"/>
      <c r="H145" s="232" t="n">
        <v>0.216</v>
      </c>
      <c r="I145" s="233"/>
      <c r="J145" s="228"/>
      <c r="K145" s="228"/>
      <c r="L145" s="234"/>
      <c r="M145" s="235"/>
      <c r="N145" s="236"/>
      <c r="O145" s="236"/>
      <c r="P145" s="236"/>
      <c r="Q145" s="236"/>
      <c r="R145" s="236"/>
      <c r="S145" s="236"/>
      <c r="T145" s="237"/>
      <c r="AT145" s="238" t="s">
        <v>147</v>
      </c>
      <c r="AU145" s="238" t="s">
        <v>87</v>
      </c>
      <c r="AV145" s="226" t="s">
        <v>87</v>
      </c>
      <c r="AW145" s="226" t="s">
        <v>40</v>
      </c>
      <c r="AX145" s="226" t="s">
        <v>78</v>
      </c>
      <c r="AY145" s="238" t="s">
        <v>138</v>
      </c>
    </row>
    <row r="146" s="226" customFormat="true" ht="12.8" hidden="false" customHeight="false" outlineLevel="0" collapsed="false">
      <c r="B146" s="227"/>
      <c r="C146" s="228"/>
      <c r="D146" s="229" t="s">
        <v>147</v>
      </c>
      <c r="E146" s="230"/>
      <c r="F146" s="231" t="s">
        <v>816</v>
      </c>
      <c r="G146" s="228"/>
      <c r="H146" s="232" t="n">
        <v>2.484</v>
      </c>
      <c r="I146" s="233"/>
      <c r="J146" s="228"/>
      <c r="K146" s="228"/>
      <c r="L146" s="234"/>
      <c r="M146" s="235"/>
      <c r="N146" s="236"/>
      <c r="O146" s="236"/>
      <c r="P146" s="236"/>
      <c r="Q146" s="236"/>
      <c r="R146" s="236"/>
      <c r="S146" s="236"/>
      <c r="T146" s="237"/>
      <c r="AT146" s="238" t="s">
        <v>147</v>
      </c>
      <c r="AU146" s="238" t="s">
        <v>87</v>
      </c>
      <c r="AV146" s="226" t="s">
        <v>87</v>
      </c>
      <c r="AW146" s="226" t="s">
        <v>40</v>
      </c>
      <c r="AX146" s="226" t="s">
        <v>78</v>
      </c>
      <c r="AY146" s="238" t="s">
        <v>138</v>
      </c>
    </row>
    <row r="147" s="226" customFormat="true" ht="12.8" hidden="false" customHeight="false" outlineLevel="0" collapsed="false">
      <c r="B147" s="227"/>
      <c r="C147" s="228"/>
      <c r="D147" s="229" t="s">
        <v>147</v>
      </c>
      <c r="E147" s="230"/>
      <c r="F147" s="231" t="s">
        <v>817</v>
      </c>
      <c r="G147" s="228"/>
      <c r="H147" s="232" t="n">
        <v>0.036</v>
      </c>
      <c r="I147" s="233"/>
      <c r="J147" s="228"/>
      <c r="K147" s="228"/>
      <c r="L147" s="234"/>
      <c r="M147" s="235"/>
      <c r="N147" s="236"/>
      <c r="O147" s="236"/>
      <c r="P147" s="236"/>
      <c r="Q147" s="236"/>
      <c r="R147" s="236"/>
      <c r="S147" s="236"/>
      <c r="T147" s="237"/>
      <c r="AT147" s="238" t="s">
        <v>147</v>
      </c>
      <c r="AU147" s="238" t="s">
        <v>87</v>
      </c>
      <c r="AV147" s="226" t="s">
        <v>87</v>
      </c>
      <c r="AW147" s="226" t="s">
        <v>40</v>
      </c>
      <c r="AX147" s="226" t="s">
        <v>78</v>
      </c>
      <c r="AY147" s="238" t="s">
        <v>138</v>
      </c>
    </row>
    <row r="148" s="239" customFormat="true" ht="12.8" hidden="false" customHeight="false" outlineLevel="0" collapsed="false">
      <c r="B148" s="240"/>
      <c r="C148" s="241"/>
      <c r="D148" s="229" t="s">
        <v>147</v>
      </c>
      <c r="E148" s="242"/>
      <c r="F148" s="243" t="s">
        <v>149</v>
      </c>
      <c r="G148" s="241"/>
      <c r="H148" s="244" t="n">
        <v>7.29</v>
      </c>
      <c r="I148" s="245"/>
      <c r="J148" s="241"/>
      <c r="K148" s="241"/>
      <c r="L148" s="246"/>
      <c r="M148" s="247"/>
      <c r="N148" s="248"/>
      <c r="O148" s="248"/>
      <c r="P148" s="248"/>
      <c r="Q148" s="248"/>
      <c r="R148" s="248"/>
      <c r="S148" s="248"/>
      <c r="T148" s="249"/>
      <c r="AT148" s="250" t="s">
        <v>147</v>
      </c>
      <c r="AU148" s="250" t="s">
        <v>87</v>
      </c>
      <c r="AV148" s="239" t="s">
        <v>145</v>
      </c>
      <c r="AW148" s="239" t="s">
        <v>40</v>
      </c>
      <c r="AX148" s="239" t="s">
        <v>85</v>
      </c>
      <c r="AY148" s="250" t="s">
        <v>138</v>
      </c>
    </row>
    <row r="149" s="25" customFormat="true" ht="60" hidden="false" customHeight="true" outlineLevel="0" collapsed="false">
      <c r="B149" s="26"/>
      <c r="C149" s="213" t="s">
        <v>248</v>
      </c>
      <c r="D149" s="213" t="s">
        <v>140</v>
      </c>
      <c r="E149" s="214" t="s">
        <v>176</v>
      </c>
      <c r="F149" s="215" t="s">
        <v>177</v>
      </c>
      <c r="G149" s="216" t="s">
        <v>143</v>
      </c>
      <c r="H149" s="217" t="n">
        <v>2.25</v>
      </c>
      <c r="I149" s="218"/>
      <c r="J149" s="219" t="n">
        <f aca="false">ROUND(I149*H149,2)</f>
        <v>0</v>
      </c>
      <c r="K149" s="215" t="s">
        <v>144</v>
      </c>
      <c r="L149" s="31"/>
      <c r="M149" s="220"/>
      <c r="N149" s="221" t="s">
        <v>49</v>
      </c>
      <c r="O149" s="67"/>
      <c r="P149" s="222" t="n">
        <f aca="false">O149*H149</f>
        <v>0</v>
      </c>
      <c r="Q149" s="222" t="n">
        <v>0</v>
      </c>
      <c r="R149" s="222" t="n">
        <f aca="false">Q149*H149</f>
        <v>0</v>
      </c>
      <c r="S149" s="222" t="n">
        <v>0</v>
      </c>
      <c r="T149" s="223" t="n">
        <f aca="false">S149*H149</f>
        <v>0</v>
      </c>
      <c r="AR149" s="224" t="s">
        <v>145</v>
      </c>
      <c r="AT149" s="224" t="s">
        <v>140</v>
      </c>
      <c r="AU149" s="224" t="s">
        <v>87</v>
      </c>
      <c r="AY149" s="3" t="s">
        <v>138</v>
      </c>
      <c r="BE149" s="225" t="n">
        <f aca="false">IF(N149="základní",J149,0)</f>
        <v>0</v>
      </c>
      <c r="BF149" s="225" t="n">
        <f aca="false">IF(N149="snížená",J149,0)</f>
        <v>0</v>
      </c>
      <c r="BG149" s="225" t="n">
        <f aca="false">IF(N149="zákl. přenesená",J149,0)</f>
        <v>0</v>
      </c>
      <c r="BH149" s="225" t="n">
        <f aca="false">IF(N149="sníž. přenesená",J149,0)</f>
        <v>0</v>
      </c>
      <c r="BI149" s="225" t="n">
        <f aca="false">IF(N149="nulová",J149,0)</f>
        <v>0</v>
      </c>
      <c r="BJ149" s="3" t="s">
        <v>85</v>
      </c>
      <c r="BK149" s="225" t="n">
        <f aca="false">ROUND(I149*H149,2)</f>
        <v>0</v>
      </c>
      <c r="BL149" s="3" t="s">
        <v>145</v>
      </c>
      <c r="BM149" s="224" t="s">
        <v>819</v>
      </c>
    </row>
    <row r="150" s="226" customFormat="true" ht="12.8" hidden="false" customHeight="false" outlineLevel="0" collapsed="false">
      <c r="B150" s="227"/>
      <c r="C150" s="228"/>
      <c r="D150" s="229" t="s">
        <v>147</v>
      </c>
      <c r="E150" s="230"/>
      <c r="F150" s="231" t="s">
        <v>800</v>
      </c>
      <c r="G150" s="228"/>
      <c r="H150" s="232" t="n">
        <v>4.554</v>
      </c>
      <c r="I150" s="233"/>
      <c r="J150" s="228"/>
      <c r="K150" s="228"/>
      <c r="L150" s="234"/>
      <c r="M150" s="235"/>
      <c r="N150" s="236"/>
      <c r="O150" s="236"/>
      <c r="P150" s="236"/>
      <c r="Q150" s="236"/>
      <c r="R150" s="236"/>
      <c r="S150" s="236"/>
      <c r="T150" s="237"/>
      <c r="AT150" s="238" t="s">
        <v>147</v>
      </c>
      <c r="AU150" s="238" t="s">
        <v>87</v>
      </c>
      <c r="AV150" s="226" t="s">
        <v>87</v>
      </c>
      <c r="AW150" s="226" t="s">
        <v>40</v>
      </c>
      <c r="AX150" s="226" t="s">
        <v>78</v>
      </c>
      <c r="AY150" s="238" t="s">
        <v>138</v>
      </c>
    </row>
    <row r="151" s="226" customFormat="true" ht="12.8" hidden="false" customHeight="false" outlineLevel="0" collapsed="false">
      <c r="B151" s="227"/>
      <c r="C151" s="228"/>
      <c r="D151" s="229" t="s">
        <v>147</v>
      </c>
      <c r="E151" s="230"/>
      <c r="F151" s="231" t="s">
        <v>805</v>
      </c>
      <c r="G151" s="228"/>
      <c r="H151" s="232" t="n">
        <v>0.216</v>
      </c>
      <c r="I151" s="233"/>
      <c r="J151" s="228"/>
      <c r="K151" s="228"/>
      <c r="L151" s="234"/>
      <c r="M151" s="235"/>
      <c r="N151" s="236"/>
      <c r="O151" s="236"/>
      <c r="P151" s="236"/>
      <c r="Q151" s="236"/>
      <c r="R151" s="236"/>
      <c r="S151" s="236"/>
      <c r="T151" s="237"/>
      <c r="AT151" s="238" t="s">
        <v>147</v>
      </c>
      <c r="AU151" s="238" t="s">
        <v>87</v>
      </c>
      <c r="AV151" s="226" t="s">
        <v>87</v>
      </c>
      <c r="AW151" s="226" t="s">
        <v>40</v>
      </c>
      <c r="AX151" s="226" t="s">
        <v>78</v>
      </c>
      <c r="AY151" s="238" t="s">
        <v>138</v>
      </c>
    </row>
    <row r="152" s="226" customFormat="true" ht="12.8" hidden="false" customHeight="false" outlineLevel="0" collapsed="false">
      <c r="B152" s="227"/>
      <c r="C152" s="228"/>
      <c r="D152" s="229" t="s">
        <v>147</v>
      </c>
      <c r="E152" s="230"/>
      <c r="F152" s="231" t="s">
        <v>820</v>
      </c>
      <c r="G152" s="228"/>
      <c r="H152" s="232" t="n">
        <v>-2.484</v>
      </c>
      <c r="I152" s="233"/>
      <c r="J152" s="228"/>
      <c r="K152" s="228"/>
      <c r="L152" s="234"/>
      <c r="M152" s="235"/>
      <c r="N152" s="236"/>
      <c r="O152" s="236"/>
      <c r="P152" s="236"/>
      <c r="Q152" s="236"/>
      <c r="R152" s="236"/>
      <c r="S152" s="236"/>
      <c r="T152" s="237"/>
      <c r="AT152" s="238" t="s">
        <v>147</v>
      </c>
      <c r="AU152" s="238" t="s">
        <v>87</v>
      </c>
      <c r="AV152" s="226" t="s">
        <v>87</v>
      </c>
      <c r="AW152" s="226" t="s">
        <v>40</v>
      </c>
      <c r="AX152" s="226" t="s">
        <v>78</v>
      </c>
      <c r="AY152" s="238" t="s">
        <v>138</v>
      </c>
    </row>
    <row r="153" s="226" customFormat="true" ht="12.8" hidden="false" customHeight="false" outlineLevel="0" collapsed="false">
      <c r="B153" s="227"/>
      <c r="C153" s="228"/>
      <c r="D153" s="229" t="s">
        <v>147</v>
      </c>
      <c r="E153" s="230"/>
      <c r="F153" s="231" t="s">
        <v>821</v>
      </c>
      <c r="G153" s="228"/>
      <c r="H153" s="232" t="n">
        <v>-0.036</v>
      </c>
      <c r="I153" s="233"/>
      <c r="J153" s="228"/>
      <c r="K153" s="228"/>
      <c r="L153" s="234"/>
      <c r="M153" s="235"/>
      <c r="N153" s="236"/>
      <c r="O153" s="236"/>
      <c r="P153" s="236"/>
      <c r="Q153" s="236"/>
      <c r="R153" s="236"/>
      <c r="S153" s="236"/>
      <c r="T153" s="237"/>
      <c r="AT153" s="238" t="s">
        <v>147</v>
      </c>
      <c r="AU153" s="238" t="s">
        <v>87</v>
      </c>
      <c r="AV153" s="226" t="s">
        <v>87</v>
      </c>
      <c r="AW153" s="226" t="s">
        <v>40</v>
      </c>
      <c r="AX153" s="226" t="s">
        <v>78</v>
      </c>
      <c r="AY153" s="238" t="s">
        <v>138</v>
      </c>
    </row>
    <row r="154" s="239" customFormat="true" ht="12.8" hidden="false" customHeight="false" outlineLevel="0" collapsed="false">
      <c r="B154" s="240"/>
      <c r="C154" s="241"/>
      <c r="D154" s="229" t="s">
        <v>147</v>
      </c>
      <c r="E154" s="242"/>
      <c r="F154" s="243" t="s">
        <v>149</v>
      </c>
      <c r="G154" s="241"/>
      <c r="H154" s="244" t="n">
        <v>2.25</v>
      </c>
      <c r="I154" s="245"/>
      <c r="J154" s="241"/>
      <c r="K154" s="241"/>
      <c r="L154" s="246"/>
      <c r="M154" s="247"/>
      <c r="N154" s="248"/>
      <c r="O154" s="248"/>
      <c r="P154" s="248"/>
      <c r="Q154" s="248"/>
      <c r="R154" s="248"/>
      <c r="S154" s="248"/>
      <c r="T154" s="249"/>
      <c r="AT154" s="250" t="s">
        <v>147</v>
      </c>
      <c r="AU154" s="250" t="s">
        <v>87</v>
      </c>
      <c r="AV154" s="239" t="s">
        <v>145</v>
      </c>
      <c r="AW154" s="239" t="s">
        <v>40</v>
      </c>
      <c r="AX154" s="239" t="s">
        <v>85</v>
      </c>
      <c r="AY154" s="250" t="s">
        <v>138</v>
      </c>
    </row>
    <row r="155" s="25" customFormat="true" ht="36" hidden="false" customHeight="true" outlineLevel="0" collapsed="false">
      <c r="B155" s="26"/>
      <c r="C155" s="213" t="s">
        <v>256</v>
      </c>
      <c r="D155" s="213" t="s">
        <v>140</v>
      </c>
      <c r="E155" s="214" t="s">
        <v>180</v>
      </c>
      <c r="F155" s="215" t="s">
        <v>181</v>
      </c>
      <c r="G155" s="216" t="s">
        <v>162</v>
      </c>
      <c r="H155" s="217" t="n">
        <v>3.825</v>
      </c>
      <c r="I155" s="218"/>
      <c r="J155" s="219" t="n">
        <f aca="false">ROUND(I155*H155,2)</f>
        <v>0</v>
      </c>
      <c r="K155" s="215" t="s">
        <v>144</v>
      </c>
      <c r="L155" s="31"/>
      <c r="M155" s="220"/>
      <c r="N155" s="221" t="s">
        <v>49</v>
      </c>
      <c r="O155" s="67"/>
      <c r="P155" s="222" t="n">
        <f aca="false">O155*H155</f>
        <v>0</v>
      </c>
      <c r="Q155" s="222" t="n">
        <v>0</v>
      </c>
      <c r="R155" s="222" t="n">
        <f aca="false">Q155*H155</f>
        <v>0</v>
      </c>
      <c r="S155" s="222" t="n">
        <v>0</v>
      </c>
      <c r="T155" s="223" t="n">
        <f aca="false">S155*H155</f>
        <v>0</v>
      </c>
      <c r="AR155" s="224" t="s">
        <v>145</v>
      </c>
      <c r="AT155" s="224" t="s">
        <v>140</v>
      </c>
      <c r="AU155" s="224" t="s">
        <v>87</v>
      </c>
      <c r="AY155" s="3" t="s">
        <v>138</v>
      </c>
      <c r="BE155" s="225" t="n">
        <f aca="false">IF(N155="základní",J155,0)</f>
        <v>0</v>
      </c>
      <c r="BF155" s="225" t="n">
        <f aca="false">IF(N155="snížená",J155,0)</f>
        <v>0</v>
      </c>
      <c r="BG155" s="225" t="n">
        <f aca="false">IF(N155="zákl. přenesená",J155,0)</f>
        <v>0</v>
      </c>
      <c r="BH155" s="225" t="n">
        <f aca="false">IF(N155="sníž. přenesená",J155,0)</f>
        <v>0</v>
      </c>
      <c r="BI155" s="225" t="n">
        <f aca="false">IF(N155="nulová",J155,0)</f>
        <v>0</v>
      </c>
      <c r="BJ155" s="3" t="s">
        <v>85</v>
      </c>
      <c r="BK155" s="225" t="n">
        <f aca="false">ROUND(I155*H155,2)</f>
        <v>0</v>
      </c>
      <c r="BL155" s="3" t="s">
        <v>145</v>
      </c>
      <c r="BM155" s="224" t="s">
        <v>822</v>
      </c>
    </row>
    <row r="156" s="226" customFormat="true" ht="12.8" hidden="false" customHeight="false" outlineLevel="0" collapsed="false">
      <c r="B156" s="227"/>
      <c r="C156" s="228"/>
      <c r="D156" s="229" t="s">
        <v>147</v>
      </c>
      <c r="E156" s="230"/>
      <c r="F156" s="231" t="s">
        <v>823</v>
      </c>
      <c r="G156" s="228"/>
      <c r="H156" s="232" t="n">
        <v>7.742</v>
      </c>
      <c r="I156" s="233"/>
      <c r="J156" s="228"/>
      <c r="K156" s="228"/>
      <c r="L156" s="234"/>
      <c r="M156" s="235"/>
      <c r="N156" s="236"/>
      <c r="O156" s="236"/>
      <c r="P156" s="236"/>
      <c r="Q156" s="236"/>
      <c r="R156" s="236"/>
      <c r="S156" s="236"/>
      <c r="T156" s="237"/>
      <c r="AT156" s="238" t="s">
        <v>147</v>
      </c>
      <c r="AU156" s="238" t="s">
        <v>87</v>
      </c>
      <c r="AV156" s="226" t="s">
        <v>87</v>
      </c>
      <c r="AW156" s="226" t="s">
        <v>40</v>
      </c>
      <c r="AX156" s="226" t="s">
        <v>78</v>
      </c>
      <c r="AY156" s="238" t="s">
        <v>138</v>
      </c>
    </row>
    <row r="157" s="226" customFormat="true" ht="12.8" hidden="false" customHeight="false" outlineLevel="0" collapsed="false">
      <c r="B157" s="227"/>
      <c r="C157" s="228"/>
      <c r="D157" s="229" t="s">
        <v>147</v>
      </c>
      <c r="E157" s="230"/>
      <c r="F157" s="231" t="s">
        <v>824</v>
      </c>
      <c r="G157" s="228"/>
      <c r="H157" s="232" t="n">
        <v>0.367</v>
      </c>
      <c r="I157" s="233"/>
      <c r="J157" s="228"/>
      <c r="K157" s="228"/>
      <c r="L157" s="234"/>
      <c r="M157" s="235"/>
      <c r="N157" s="236"/>
      <c r="O157" s="236"/>
      <c r="P157" s="236"/>
      <c r="Q157" s="236"/>
      <c r="R157" s="236"/>
      <c r="S157" s="236"/>
      <c r="T157" s="237"/>
      <c r="AT157" s="238" t="s">
        <v>147</v>
      </c>
      <c r="AU157" s="238" t="s">
        <v>87</v>
      </c>
      <c r="AV157" s="226" t="s">
        <v>87</v>
      </c>
      <c r="AW157" s="226" t="s">
        <v>40</v>
      </c>
      <c r="AX157" s="226" t="s">
        <v>78</v>
      </c>
      <c r="AY157" s="238" t="s">
        <v>138</v>
      </c>
    </row>
    <row r="158" s="226" customFormat="true" ht="12.8" hidden="false" customHeight="false" outlineLevel="0" collapsed="false">
      <c r="B158" s="227"/>
      <c r="C158" s="228"/>
      <c r="D158" s="229" t="s">
        <v>147</v>
      </c>
      <c r="E158" s="230"/>
      <c r="F158" s="231" t="s">
        <v>825</v>
      </c>
      <c r="G158" s="228"/>
      <c r="H158" s="232" t="n">
        <v>-4.223</v>
      </c>
      <c r="I158" s="233"/>
      <c r="J158" s="228"/>
      <c r="K158" s="228"/>
      <c r="L158" s="234"/>
      <c r="M158" s="235"/>
      <c r="N158" s="236"/>
      <c r="O158" s="236"/>
      <c r="P158" s="236"/>
      <c r="Q158" s="236"/>
      <c r="R158" s="236"/>
      <c r="S158" s="236"/>
      <c r="T158" s="237"/>
      <c r="AT158" s="238" t="s">
        <v>147</v>
      </c>
      <c r="AU158" s="238" t="s">
        <v>87</v>
      </c>
      <c r="AV158" s="226" t="s">
        <v>87</v>
      </c>
      <c r="AW158" s="226" t="s">
        <v>40</v>
      </c>
      <c r="AX158" s="226" t="s">
        <v>78</v>
      </c>
      <c r="AY158" s="238" t="s">
        <v>138</v>
      </c>
    </row>
    <row r="159" s="226" customFormat="true" ht="12.8" hidden="false" customHeight="false" outlineLevel="0" collapsed="false">
      <c r="B159" s="227"/>
      <c r="C159" s="228"/>
      <c r="D159" s="229" t="s">
        <v>147</v>
      </c>
      <c r="E159" s="230"/>
      <c r="F159" s="231" t="s">
        <v>826</v>
      </c>
      <c r="G159" s="228"/>
      <c r="H159" s="232" t="n">
        <v>-0.061</v>
      </c>
      <c r="I159" s="233"/>
      <c r="J159" s="228"/>
      <c r="K159" s="228"/>
      <c r="L159" s="234"/>
      <c r="M159" s="235"/>
      <c r="N159" s="236"/>
      <c r="O159" s="236"/>
      <c r="P159" s="236"/>
      <c r="Q159" s="236"/>
      <c r="R159" s="236"/>
      <c r="S159" s="236"/>
      <c r="T159" s="237"/>
      <c r="AT159" s="238" t="s">
        <v>147</v>
      </c>
      <c r="AU159" s="238" t="s">
        <v>87</v>
      </c>
      <c r="AV159" s="226" t="s">
        <v>87</v>
      </c>
      <c r="AW159" s="226" t="s">
        <v>40</v>
      </c>
      <c r="AX159" s="226" t="s">
        <v>78</v>
      </c>
      <c r="AY159" s="238" t="s">
        <v>138</v>
      </c>
    </row>
    <row r="160" s="239" customFormat="true" ht="12.8" hidden="false" customHeight="false" outlineLevel="0" collapsed="false">
      <c r="B160" s="240"/>
      <c r="C160" s="241"/>
      <c r="D160" s="229" t="s">
        <v>147</v>
      </c>
      <c r="E160" s="242"/>
      <c r="F160" s="243" t="s">
        <v>149</v>
      </c>
      <c r="G160" s="241"/>
      <c r="H160" s="244" t="n">
        <v>3.825</v>
      </c>
      <c r="I160" s="245"/>
      <c r="J160" s="241"/>
      <c r="K160" s="241"/>
      <c r="L160" s="246"/>
      <c r="M160" s="247"/>
      <c r="N160" s="248"/>
      <c r="O160" s="248"/>
      <c r="P160" s="248"/>
      <c r="Q160" s="248"/>
      <c r="R160" s="248"/>
      <c r="S160" s="248"/>
      <c r="T160" s="249"/>
      <c r="AT160" s="250" t="s">
        <v>147</v>
      </c>
      <c r="AU160" s="250" t="s">
        <v>87</v>
      </c>
      <c r="AV160" s="239" t="s">
        <v>145</v>
      </c>
      <c r="AW160" s="239" t="s">
        <v>40</v>
      </c>
      <c r="AX160" s="239" t="s">
        <v>85</v>
      </c>
      <c r="AY160" s="250" t="s">
        <v>138</v>
      </c>
    </row>
    <row r="161" s="25" customFormat="true" ht="36" hidden="false" customHeight="true" outlineLevel="0" collapsed="false">
      <c r="B161" s="26"/>
      <c r="C161" s="213" t="s">
        <v>7</v>
      </c>
      <c r="D161" s="213" t="s">
        <v>140</v>
      </c>
      <c r="E161" s="214" t="s">
        <v>827</v>
      </c>
      <c r="F161" s="215" t="s">
        <v>828</v>
      </c>
      <c r="G161" s="216" t="s">
        <v>189</v>
      </c>
      <c r="H161" s="217" t="n">
        <v>4.14</v>
      </c>
      <c r="I161" s="218"/>
      <c r="J161" s="219" t="n">
        <f aca="false">ROUND(I161*H161,2)</f>
        <v>0</v>
      </c>
      <c r="K161" s="215" t="s">
        <v>144</v>
      </c>
      <c r="L161" s="31"/>
      <c r="M161" s="220"/>
      <c r="N161" s="221" t="s">
        <v>49</v>
      </c>
      <c r="O161" s="67"/>
      <c r="P161" s="222" t="n">
        <f aca="false">O161*H161</f>
        <v>0</v>
      </c>
      <c r="Q161" s="222" t="n">
        <v>0</v>
      </c>
      <c r="R161" s="222" t="n">
        <f aca="false">Q161*H161</f>
        <v>0</v>
      </c>
      <c r="S161" s="222" t="n">
        <v>0</v>
      </c>
      <c r="T161" s="223" t="n">
        <f aca="false">S161*H161</f>
        <v>0</v>
      </c>
      <c r="AR161" s="224" t="s">
        <v>145</v>
      </c>
      <c r="AT161" s="224" t="s">
        <v>140</v>
      </c>
      <c r="AU161" s="224" t="s">
        <v>87</v>
      </c>
      <c r="AY161" s="3" t="s">
        <v>138</v>
      </c>
      <c r="BE161" s="225" t="n">
        <f aca="false">IF(N161="základní",J161,0)</f>
        <v>0</v>
      </c>
      <c r="BF161" s="225" t="n">
        <f aca="false">IF(N161="snížená",J161,0)</f>
        <v>0</v>
      </c>
      <c r="BG161" s="225" t="n">
        <f aca="false">IF(N161="zákl. přenesená",J161,0)</f>
        <v>0</v>
      </c>
      <c r="BH161" s="225" t="n">
        <f aca="false">IF(N161="sníž. přenesená",J161,0)</f>
        <v>0</v>
      </c>
      <c r="BI161" s="225" t="n">
        <f aca="false">IF(N161="nulová",J161,0)</f>
        <v>0</v>
      </c>
      <c r="BJ161" s="3" t="s">
        <v>85</v>
      </c>
      <c r="BK161" s="225" t="n">
        <f aca="false">ROUND(I161*H161,2)</f>
        <v>0</v>
      </c>
      <c r="BL161" s="3" t="s">
        <v>145</v>
      </c>
      <c r="BM161" s="224" t="s">
        <v>829</v>
      </c>
    </row>
    <row r="162" customFormat="false" ht="12.8" hidden="false" customHeight="false" outlineLevel="0" collapsed="false">
      <c r="A162" s="25"/>
      <c r="B162" s="26"/>
      <c r="C162" s="27"/>
      <c r="D162" s="229" t="s">
        <v>200</v>
      </c>
      <c r="E162" s="27"/>
      <c r="F162" s="261" t="s">
        <v>830</v>
      </c>
      <c r="G162" s="27"/>
      <c r="H162" s="27"/>
      <c r="I162" s="130"/>
      <c r="J162" s="27"/>
      <c r="K162" s="27"/>
      <c r="L162" s="31"/>
      <c r="M162" s="262"/>
      <c r="N162" s="67"/>
      <c r="O162" s="67"/>
      <c r="P162" s="67"/>
      <c r="Q162" s="67"/>
      <c r="R162" s="67"/>
      <c r="S162" s="67"/>
      <c r="T162" s="68"/>
      <c r="AT162" s="3" t="s">
        <v>200</v>
      </c>
      <c r="AU162" s="3" t="s">
        <v>87</v>
      </c>
    </row>
    <row r="163" s="226" customFormat="true" ht="12.8" hidden="false" customHeight="false" outlineLevel="0" collapsed="false">
      <c r="B163" s="227"/>
      <c r="C163" s="228"/>
      <c r="D163" s="229" t="s">
        <v>147</v>
      </c>
      <c r="E163" s="230"/>
      <c r="F163" s="231" t="s">
        <v>831</v>
      </c>
      <c r="G163" s="228"/>
      <c r="H163" s="232" t="n">
        <v>4.14</v>
      </c>
      <c r="I163" s="233"/>
      <c r="J163" s="228"/>
      <c r="K163" s="228"/>
      <c r="L163" s="234"/>
      <c r="M163" s="235"/>
      <c r="N163" s="236"/>
      <c r="O163" s="236"/>
      <c r="P163" s="236"/>
      <c r="Q163" s="236"/>
      <c r="R163" s="236"/>
      <c r="S163" s="236"/>
      <c r="T163" s="237"/>
      <c r="AT163" s="238" t="s">
        <v>147</v>
      </c>
      <c r="AU163" s="238" t="s">
        <v>87</v>
      </c>
      <c r="AV163" s="226" t="s">
        <v>87</v>
      </c>
      <c r="AW163" s="226" t="s">
        <v>40</v>
      </c>
      <c r="AX163" s="226" t="s">
        <v>78</v>
      </c>
      <c r="AY163" s="238" t="s">
        <v>138</v>
      </c>
    </row>
    <row r="164" s="239" customFormat="true" ht="12.8" hidden="false" customHeight="false" outlineLevel="0" collapsed="false">
      <c r="B164" s="240"/>
      <c r="C164" s="241"/>
      <c r="D164" s="229" t="s">
        <v>147</v>
      </c>
      <c r="E164" s="242"/>
      <c r="F164" s="243" t="s">
        <v>149</v>
      </c>
      <c r="G164" s="241"/>
      <c r="H164" s="244" t="n">
        <v>4.14</v>
      </c>
      <c r="I164" s="245"/>
      <c r="J164" s="241"/>
      <c r="K164" s="241"/>
      <c r="L164" s="246"/>
      <c r="M164" s="247"/>
      <c r="N164" s="248"/>
      <c r="O164" s="248"/>
      <c r="P164" s="248"/>
      <c r="Q164" s="248"/>
      <c r="R164" s="248"/>
      <c r="S164" s="248"/>
      <c r="T164" s="249"/>
      <c r="AT164" s="250" t="s">
        <v>147</v>
      </c>
      <c r="AU164" s="250" t="s">
        <v>87</v>
      </c>
      <c r="AV164" s="239" t="s">
        <v>145</v>
      </c>
      <c r="AW164" s="239" t="s">
        <v>40</v>
      </c>
      <c r="AX164" s="239" t="s">
        <v>85</v>
      </c>
      <c r="AY164" s="250" t="s">
        <v>138</v>
      </c>
    </row>
    <row r="165" s="25" customFormat="true" ht="36" hidden="false" customHeight="true" outlineLevel="0" collapsed="false">
      <c r="B165" s="26"/>
      <c r="C165" s="213" t="s">
        <v>267</v>
      </c>
      <c r="D165" s="213" t="s">
        <v>140</v>
      </c>
      <c r="E165" s="214" t="s">
        <v>832</v>
      </c>
      <c r="F165" s="215" t="s">
        <v>833</v>
      </c>
      <c r="G165" s="216" t="s">
        <v>189</v>
      </c>
      <c r="H165" s="217" t="n">
        <v>4.14</v>
      </c>
      <c r="I165" s="218"/>
      <c r="J165" s="219" t="n">
        <f aca="false">ROUND(I165*H165,2)</f>
        <v>0</v>
      </c>
      <c r="K165" s="215" t="s">
        <v>144</v>
      </c>
      <c r="L165" s="31"/>
      <c r="M165" s="220"/>
      <c r="N165" s="221" t="s">
        <v>49</v>
      </c>
      <c r="O165" s="67"/>
      <c r="P165" s="222" t="n">
        <f aca="false">O165*H165</f>
        <v>0</v>
      </c>
      <c r="Q165" s="222" t="n">
        <v>0</v>
      </c>
      <c r="R165" s="222" t="n">
        <f aca="false">Q165*H165</f>
        <v>0</v>
      </c>
      <c r="S165" s="222" t="n">
        <v>0</v>
      </c>
      <c r="T165" s="223" t="n">
        <f aca="false">S165*H165</f>
        <v>0</v>
      </c>
      <c r="AR165" s="224" t="s">
        <v>145</v>
      </c>
      <c r="AT165" s="224" t="s">
        <v>140</v>
      </c>
      <c r="AU165" s="224" t="s">
        <v>87</v>
      </c>
      <c r="AY165" s="3" t="s">
        <v>138</v>
      </c>
      <c r="BE165" s="225" t="n">
        <f aca="false">IF(N165="základní",J165,0)</f>
        <v>0</v>
      </c>
      <c r="BF165" s="225" t="n">
        <f aca="false">IF(N165="snížená",J165,0)</f>
        <v>0</v>
      </c>
      <c r="BG165" s="225" t="n">
        <f aca="false">IF(N165="zákl. přenesená",J165,0)</f>
        <v>0</v>
      </c>
      <c r="BH165" s="225" t="n">
        <f aca="false">IF(N165="sníž. přenesená",J165,0)</f>
        <v>0</v>
      </c>
      <c r="BI165" s="225" t="n">
        <f aca="false">IF(N165="nulová",J165,0)</f>
        <v>0</v>
      </c>
      <c r="BJ165" s="3" t="s">
        <v>85</v>
      </c>
      <c r="BK165" s="225" t="n">
        <f aca="false">ROUND(I165*H165,2)</f>
        <v>0</v>
      </c>
      <c r="BL165" s="3" t="s">
        <v>145</v>
      </c>
      <c r="BM165" s="224" t="s">
        <v>834</v>
      </c>
    </row>
    <row r="166" customFormat="false" ht="12.8" hidden="false" customHeight="false" outlineLevel="0" collapsed="false">
      <c r="A166" s="25"/>
      <c r="B166" s="26"/>
      <c r="C166" s="27"/>
      <c r="D166" s="229" t="s">
        <v>200</v>
      </c>
      <c r="E166" s="27"/>
      <c r="F166" s="261" t="s">
        <v>835</v>
      </c>
      <c r="G166" s="27"/>
      <c r="H166" s="27"/>
      <c r="I166" s="130"/>
      <c r="J166" s="27"/>
      <c r="K166" s="27"/>
      <c r="L166" s="31"/>
      <c r="M166" s="262"/>
      <c r="N166" s="67"/>
      <c r="O166" s="67"/>
      <c r="P166" s="67"/>
      <c r="Q166" s="67"/>
      <c r="R166" s="67"/>
      <c r="S166" s="67"/>
      <c r="T166" s="68"/>
      <c r="AT166" s="3" t="s">
        <v>200</v>
      </c>
      <c r="AU166" s="3" t="s">
        <v>87</v>
      </c>
    </row>
    <row r="167" s="226" customFormat="true" ht="12.8" hidden="false" customHeight="false" outlineLevel="0" collapsed="false">
      <c r="B167" s="227"/>
      <c r="C167" s="228"/>
      <c r="D167" s="229" t="s">
        <v>147</v>
      </c>
      <c r="E167" s="230"/>
      <c r="F167" s="231" t="s">
        <v>831</v>
      </c>
      <c r="G167" s="228"/>
      <c r="H167" s="232" t="n">
        <v>4.14</v>
      </c>
      <c r="I167" s="233"/>
      <c r="J167" s="228"/>
      <c r="K167" s="228"/>
      <c r="L167" s="234"/>
      <c r="M167" s="235"/>
      <c r="N167" s="236"/>
      <c r="O167" s="236"/>
      <c r="P167" s="236"/>
      <c r="Q167" s="236"/>
      <c r="R167" s="236"/>
      <c r="S167" s="236"/>
      <c r="T167" s="237"/>
      <c r="AT167" s="238" t="s">
        <v>147</v>
      </c>
      <c r="AU167" s="238" t="s">
        <v>87</v>
      </c>
      <c r="AV167" s="226" t="s">
        <v>87</v>
      </c>
      <c r="AW167" s="226" t="s">
        <v>40</v>
      </c>
      <c r="AX167" s="226" t="s">
        <v>78</v>
      </c>
      <c r="AY167" s="238" t="s">
        <v>138</v>
      </c>
    </row>
    <row r="168" s="239" customFormat="true" ht="12.8" hidden="false" customHeight="false" outlineLevel="0" collapsed="false">
      <c r="B168" s="240"/>
      <c r="C168" s="241"/>
      <c r="D168" s="229" t="s">
        <v>147</v>
      </c>
      <c r="E168" s="242"/>
      <c r="F168" s="243" t="s">
        <v>149</v>
      </c>
      <c r="G168" s="241"/>
      <c r="H168" s="244" t="n">
        <v>4.14</v>
      </c>
      <c r="I168" s="245"/>
      <c r="J168" s="241"/>
      <c r="K168" s="241"/>
      <c r="L168" s="246"/>
      <c r="M168" s="247"/>
      <c r="N168" s="248"/>
      <c r="O168" s="248"/>
      <c r="P168" s="248"/>
      <c r="Q168" s="248"/>
      <c r="R168" s="248"/>
      <c r="S168" s="248"/>
      <c r="T168" s="249"/>
      <c r="AT168" s="250" t="s">
        <v>147</v>
      </c>
      <c r="AU168" s="250" t="s">
        <v>87</v>
      </c>
      <c r="AV168" s="239" t="s">
        <v>145</v>
      </c>
      <c r="AW168" s="239" t="s">
        <v>40</v>
      </c>
      <c r="AX168" s="239" t="s">
        <v>85</v>
      </c>
      <c r="AY168" s="250" t="s">
        <v>138</v>
      </c>
    </row>
    <row r="169" s="25" customFormat="true" ht="16.5" hidden="false" customHeight="true" outlineLevel="0" collapsed="false">
      <c r="B169" s="26"/>
      <c r="C169" s="251" t="s">
        <v>272</v>
      </c>
      <c r="D169" s="251" t="s">
        <v>159</v>
      </c>
      <c r="E169" s="252" t="s">
        <v>836</v>
      </c>
      <c r="F169" s="253" t="s">
        <v>837</v>
      </c>
      <c r="G169" s="254" t="s">
        <v>838</v>
      </c>
      <c r="H169" s="255" t="n">
        <v>0.124</v>
      </c>
      <c r="I169" s="256"/>
      <c r="J169" s="257" t="n">
        <f aca="false">ROUND(I169*H169,2)</f>
        <v>0</v>
      </c>
      <c r="K169" s="253" t="s">
        <v>144</v>
      </c>
      <c r="L169" s="258"/>
      <c r="M169" s="259"/>
      <c r="N169" s="260" t="s">
        <v>49</v>
      </c>
      <c r="O169" s="67"/>
      <c r="P169" s="222" t="n">
        <f aca="false">O169*H169</f>
        <v>0</v>
      </c>
      <c r="Q169" s="222" t="n">
        <v>0.001</v>
      </c>
      <c r="R169" s="222" t="n">
        <f aca="false">Q169*H169</f>
        <v>0.000124</v>
      </c>
      <c r="S169" s="222" t="n">
        <v>0</v>
      </c>
      <c r="T169" s="223" t="n">
        <f aca="false">S169*H169</f>
        <v>0</v>
      </c>
      <c r="AR169" s="224" t="s">
        <v>163</v>
      </c>
      <c r="AT169" s="224" t="s">
        <v>159</v>
      </c>
      <c r="AU169" s="224" t="s">
        <v>87</v>
      </c>
      <c r="AY169" s="3" t="s">
        <v>138</v>
      </c>
      <c r="BE169" s="225" t="n">
        <f aca="false">IF(N169="základní",J169,0)</f>
        <v>0</v>
      </c>
      <c r="BF169" s="225" t="n">
        <f aca="false">IF(N169="snížená",J169,0)</f>
        <v>0</v>
      </c>
      <c r="BG169" s="225" t="n">
        <f aca="false">IF(N169="zákl. přenesená",J169,0)</f>
        <v>0</v>
      </c>
      <c r="BH169" s="225" t="n">
        <f aca="false">IF(N169="sníž. přenesená",J169,0)</f>
        <v>0</v>
      </c>
      <c r="BI169" s="225" t="n">
        <f aca="false">IF(N169="nulová",J169,0)</f>
        <v>0</v>
      </c>
      <c r="BJ169" s="3" t="s">
        <v>85</v>
      </c>
      <c r="BK169" s="225" t="n">
        <f aca="false">ROUND(I169*H169,2)</f>
        <v>0</v>
      </c>
      <c r="BL169" s="3" t="s">
        <v>145</v>
      </c>
      <c r="BM169" s="224" t="s">
        <v>839</v>
      </c>
    </row>
    <row r="170" s="226" customFormat="true" ht="12.8" hidden="false" customHeight="false" outlineLevel="0" collapsed="false">
      <c r="B170" s="227"/>
      <c r="C170" s="228"/>
      <c r="D170" s="229" t="s">
        <v>147</v>
      </c>
      <c r="E170" s="230"/>
      <c r="F170" s="231" t="s">
        <v>840</v>
      </c>
      <c r="G170" s="228"/>
      <c r="H170" s="232" t="n">
        <v>0.124</v>
      </c>
      <c r="I170" s="233"/>
      <c r="J170" s="228"/>
      <c r="K170" s="228"/>
      <c r="L170" s="234"/>
      <c r="M170" s="235"/>
      <c r="N170" s="236"/>
      <c r="O170" s="236"/>
      <c r="P170" s="236"/>
      <c r="Q170" s="236"/>
      <c r="R170" s="236"/>
      <c r="S170" s="236"/>
      <c r="T170" s="237"/>
      <c r="AT170" s="238" t="s">
        <v>147</v>
      </c>
      <c r="AU170" s="238" t="s">
        <v>87</v>
      </c>
      <c r="AV170" s="226" t="s">
        <v>87</v>
      </c>
      <c r="AW170" s="226" t="s">
        <v>40</v>
      </c>
      <c r="AX170" s="226" t="s">
        <v>78</v>
      </c>
      <c r="AY170" s="238" t="s">
        <v>138</v>
      </c>
    </row>
    <row r="171" s="239" customFormat="true" ht="12.8" hidden="false" customHeight="false" outlineLevel="0" collapsed="false">
      <c r="B171" s="240"/>
      <c r="C171" s="241"/>
      <c r="D171" s="229" t="s">
        <v>147</v>
      </c>
      <c r="E171" s="242"/>
      <c r="F171" s="243" t="s">
        <v>149</v>
      </c>
      <c r="G171" s="241"/>
      <c r="H171" s="244" t="n">
        <v>0.124</v>
      </c>
      <c r="I171" s="245"/>
      <c r="J171" s="241"/>
      <c r="K171" s="241"/>
      <c r="L171" s="246"/>
      <c r="M171" s="247"/>
      <c r="N171" s="248"/>
      <c r="O171" s="248"/>
      <c r="P171" s="248"/>
      <c r="Q171" s="248"/>
      <c r="R171" s="248"/>
      <c r="S171" s="248"/>
      <c r="T171" s="249"/>
      <c r="AT171" s="250" t="s">
        <v>147</v>
      </c>
      <c r="AU171" s="250" t="s">
        <v>87</v>
      </c>
      <c r="AV171" s="239" t="s">
        <v>145</v>
      </c>
      <c r="AW171" s="239" t="s">
        <v>40</v>
      </c>
      <c r="AX171" s="239" t="s">
        <v>85</v>
      </c>
      <c r="AY171" s="250" t="s">
        <v>138</v>
      </c>
    </row>
    <row r="172" s="196" customFormat="true" ht="22.8" hidden="false" customHeight="true" outlineLevel="0" collapsed="false">
      <c r="B172" s="197"/>
      <c r="C172" s="198"/>
      <c r="D172" s="199" t="s">
        <v>77</v>
      </c>
      <c r="E172" s="211" t="s">
        <v>171</v>
      </c>
      <c r="F172" s="211" t="s">
        <v>185</v>
      </c>
      <c r="G172" s="198"/>
      <c r="H172" s="198"/>
      <c r="I172" s="201"/>
      <c r="J172" s="212" t="n">
        <f aca="false">BK172</f>
        <v>0</v>
      </c>
      <c r="K172" s="198"/>
      <c r="L172" s="203"/>
      <c r="M172" s="204"/>
      <c r="N172" s="205"/>
      <c r="O172" s="205"/>
      <c r="P172" s="206" t="n">
        <f aca="false">SUM(P173:P176)</f>
        <v>0</v>
      </c>
      <c r="Q172" s="205"/>
      <c r="R172" s="206" t="n">
        <f aca="false">SUM(R173:R176)</f>
        <v>0.16245648</v>
      </c>
      <c r="S172" s="205"/>
      <c r="T172" s="207" t="n">
        <f aca="false">SUM(T173:T176)</f>
        <v>0</v>
      </c>
      <c r="AR172" s="208" t="s">
        <v>85</v>
      </c>
      <c r="AT172" s="209" t="s">
        <v>77</v>
      </c>
      <c r="AU172" s="209" t="s">
        <v>85</v>
      </c>
      <c r="AY172" s="208" t="s">
        <v>138</v>
      </c>
      <c r="BK172" s="210" t="n">
        <f aca="false">SUM(BK173:BK176)</f>
        <v>0</v>
      </c>
    </row>
    <row r="173" s="25" customFormat="true" ht="24" hidden="false" customHeight="true" outlineLevel="0" collapsed="false">
      <c r="B173" s="26"/>
      <c r="C173" s="213" t="s">
        <v>568</v>
      </c>
      <c r="D173" s="213" t="s">
        <v>140</v>
      </c>
      <c r="E173" s="214" t="s">
        <v>197</v>
      </c>
      <c r="F173" s="215" t="s">
        <v>198</v>
      </c>
      <c r="G173" s="216" t="s">
        <v>143</v>
      </c>
      <c r="H173" s="217" t="n">
        <v>0.072</v>
      </c>
      <c r="I173" s="218"/>
      <c r="J173" s="219" t="n">
        <f aca="false">ROUND(I173*H173,2)</f>
        <v>0</v>
      </c>
      <c r="K173" s="215" t="s">
        <v>144</v>
      </c>
      <c r="L173" s="31"/>
      <c r="M173" s="220"/>
      <c r="N173" s="221" t="s">
        <v>49</v>
      </c>
      <c r="O173" s="67"/>
      <c r="P173" s="222" t="n">
        <f aca="false">O173*H173</f>
        <v>0</v>
      </c>
      <c r="Q173" s="222" t="n">
        <v>2.25634</v>
      </c>
      <c r="R173" s="222" t="n">
        <f aca="false">Q173*H173</f>
        <v>0.16245648</v>
      </c>
      <c r="S173" s="222" t="n">
        <v>0</v>
      </c>
      <c r="T173" s="223" t="n">
        <f aca="false">S173*H173</f>
        <v>0</v>
      </c>
      <c r="AR173" s="224" t="s">
        <v>145</v>
      </c>
      <c r="AT173" s="224" t="s">
        <v>140</v>
      </c>
      <c r="AU173" s="224" t="s">
        <v>87</v>
      </c>
      <c r="AY173" s="3" t="s">
        <v>138</v>
      </c>
      <c r="BE173" s="225" t="n">
        <f aca="false">IF(N173="základní",J173,0)</f>
        <v>0</v>
      </c>
      <c r="BF173" s="225" t="n">
        <f aca="false">IF(N173="snížená",J173,0)</f>
        <v>0</v>
      </c>
      <c r="BG173" s="225" t="n">
        <f aca="false">IF(N173="zákl. přenesená",J173,0)</f>
        <v>0</v>
      </c>
      <c r="BH173" s="225" t="n">
        <f aca="false">IF(N173="sníž. přenesená",J173,0)</f>
        <v>0</v>
      </c>
      <c r="BI173" s="225" t="n">
        <f aca="false">IF(N173="nulová",J173,0)</f>
        <v>0</v>
      </c>
      <c r="BJ173" s="3" t="s">
        <v>85</v>
      </c>
      <c r="BK173" s="225" t="n">
        <f aca="false">ROUND(I173*H173,2)</f>
        <v>0</v>
      </c>
      <c r="BL173" s="3" t="s">
        <v>145</v>
      </c>
      <c r="BM173" s="224" t="s">
        <v>841</v>
      </c>
    </row>
    <row r="174" customFormat="false" ht="12.8" hidden="false" customHeight="false" outlineLevel="0" collapsed="false">
      <c r="A174" s="25"/>
      <c r="B174" s="26"/>
      <c r="C174" s="27"/>
      <c r="D174" s="229" t="s">
        <v>200</v>
      </c>
      <c r="E174" s="27"/>
      <c r="F174" s="261" t="s">
        <v>201</v>
      </c>
      <c r="G174" s="27"/>
      <c r="H174" s="27"/>
      <c r="I174" s="130"/>
      <c r="J174" s="27"/>
      <c r="K174" s="27"/>
      <c r="L174" s="31"/>
      <c r="M174" s="262"/>
      <c r="N174" s="67"/>
      <c r="O174" s="67"/>
      <c r="P174" s="67"/>
      <c r="Q174" s="67"/>
      <c r="R174" s="67"/>
      <c r="S174" s="67"/>
      <c r="T174" s="68"/>
      <c r="AT174" s="3" t="s">
        <v>200</v>
      </c>
      <c r="AU174" s="3" t="s">
        <v>87</v>
      </c>
    </row>
    <row r="175" s="226" customFormat="true" ht="12.8" hidden="false" customHeight="false" outlineLevel="0" collapsed="false">
      <c r="B175" s="227"/>
      <c r="C175" s="228"/>
      <c r="D175" s="229" t="s">
        <v>147</v>
      </c>
      <c r="E175" s="230"/>
      <c r="F175" s="231" t="s">
        <v>842</v>
      </c>
      <c r="G175" s="228"/>
      <c r="H175" s="232" t="n">
        <v>0.072</v>
      </c>
      <c r="I175" s="233"/>
      <c r="J175" s="228"/>
      <c r="K175" s="228"/>
      <c r="L175" s="234"/>
      <c r="M175" s="235"/>
      <c r="N175" s="236"/>
      <c r="O175" s="236"/>
      <c r="P175" s="236"/>
      <c r="Q175" s="236"/>
      <c r="R175" s="236"/>
      <c r="S175" s="236"/>
      <c r="T175" s="237"/>
      <c r="AT175" s="238" t="s">
        <v>147</v>
      </c>
      <c r="AU175" s="238" t="s">
        <v>87</v>
      </c>
      <c r="AV175" s="226" t="s">
        <v>87</v>
      </c>
      <c r="AW175" s="226" t="s">
        <v>40</v>
      </c>
      <c r="AX175" s="226" t="s">
        <v>78</v>
      </c>
      <c r="AY175" s="238" t="s">
        <v>138</v>
      </c>
    </row>
    <row r="176" s="239" customFormat="true" ht="12.8" hidden="false" customHeight="false" outlineLevel="0" collapsed="false">
      <c r="B176" s="240"/>
      <c r="C176" s="241"/>
      <c r="D176" s="229" t="s">
        <v>147</v>
      </c>
      <c r="E176" s="242"/>
      <c r="F176" s="243" t="s">
        <v>149</v>
      </c>
      <c r="G176" s="241"/>
      <c r="H176" s="244" t="n">
        <v>0.072</v>
      </c>
      <c r="I176" s="245"/>
      <c r="J176" s="241"/>
      <c r="K176" s="241"/>
      <c r="L176" s="246"/>
      <c r="M176" s="247"/>
      <c r="N176" s="248"/>
      <c r="O176" s="248"/>
      <c r="P176" s="248"/>
      <c r="Q176" s="248"/>
      <c r="R176" s="248"/>
      <c r="S176" s="248"/>
      <c r="T176" s="249"/>
      <c r="AT176" s="250" t="s">
        <v>147</v>
      </c>
      <c r="AU176" s="250" t="s">
        <v>87</v>
      </c>
      <c r="AV176" s="239" t="s">
        <v>145</v>
      </c>
      <c r="AW176" s="239" t="s">
        <v>40</v>
      </c>
      <c r="AX176" s="239" t="s">
        <v>85</v>
      </c>
      <c r="AY176" s="250" t="s">
        <v>138</v>
      </c>
    </row>
    <row r="177" s="196" customFormat="true" ht="22.8" hidden="false" customHeight="true" outlineLevel="0" collapsed="false">
      <c r="B177" s="197"/>
      <c r="C177" s="198"/>
      <c r="D177" s="199" t="s">
        <v>77</v>
      </c>
      <c r="E177" s="211" t="s">
        <v>163</v>
      </c>
      <c r="F177" s="211" t="s">
        <v>843</v>
      </c>
      <c r="G177" s="198"/>
      <c r="H177" s="198"/>
      <c r="I177" s="201"/>
      <c r="J177" s="212" t="n">
        <f aca="false">BK177</f>
        <v>0</v>
      </c>
      <c r="K177" s="198"/>
      <c r="L177" s="203"/>
      <c r="M177" s="204"/>
      <c r="N177" s="205"/>
      <c r="O177" s="205"/>
      <c r="P177" s="206" t="n">
        <f aca="false">SUM(P178:P195)</f>
        <v>0</v>
      </c>
      <c r="Q177" s="205"/>
      <c r="R177" s="206" t="n">
        <f aca="false">SUM(R178:R195)</f>
        <v>0.007736</v>
      </c>
      <c r="S177" s="205"/>
      <c r="T177" s="207" t="n">
        <f aca="false">SUM(T178:T195)</f>
        <v>0</v>
      </c>
      <c r="AR177" s="208" t="s">
        <v>85</v>
      </c>
      <c r="AT177" s="209" t="s">
        <v>77</v>
      </c>
      <c r="AU177" s="209" t="s">
        <v>85</v>
      </c>
      <c r="AY177" s="208" t="s">
        <v>138</v>
      </c>
      <c r="BK177" s="210" t="n">
        <f aca="false">SUM(BK178:BK195)</f>
        <v>0</v>
      </c>
    </row>
    <row r="178" s="25" customFormat="true" ht="24" hidden="false" customHeight="true" outlineLevel="0" collapsed="false">
      <c r="B178" s="26"/>
      <c r="C178" s="213" t="s">
        <v>316</v>
      </c>
      <c r="D178" s="213" t="s">
        <v>140</v>
      </c>
      <c r="E178" s="214" t="s">
        <v>844</v>
      </c>
      <c r="F178" s="215" t="s">
        <v>845</v>
      </c>
      <c r="G178" s="216" t="s">
        <v>220</v>
      </c>
      <c r="H178" s="217" t="n">
        <v>8.4</v>
      </c>
      <c r="I178" s="218"/>
      <c r="J178" s="219" t="n">
        <f aca="false">ROUND(I178*H178,2)</f>
        <v>0</v>
      </c>
      <c r="K178" s="215"/>
      <c r="L178" s="31"/>
      <c r="M178" s="220"/>
      <c r="N178" s="221" t="s">
        <v>49</v>
      </c>
      <c r="O178" s="67"/>
      <c r="P178" s="222" t="n">
        <f aca="false">O178*H178</f>
        <v>0</v>
      </c>
      <c r="Q178" s="222" t="n">
        <v>0</v>
      </c>
      <c r="R178" s="222" t="n">
        <f aca="false">Q178*H178</f>
        <v>0</v>
      </c>
      <c r="S178" s="222" t="n">
        <v>0</v>
      </c>
      <c r="T178" s="223" t="n">
        <f aca="false">S178*H178</f>
        <v>0</v>
      </c>
      <c r="AR178" s="224" t="s">
        <v>145</v>
      </c>
      <c r="AT178" s="224" t="s">
        <v>140</v>
      </c>
      <c r="AU178" s="224" t="s">
        <v>87</v>
      </c>
      <c r="AY178" s="3" t="s">
        <v>138</v>
      </c>
      <c r="BE178" s="225" t="n">
        <f aca="false">IF(N178="základní",J178,0)</f>
        <v>0</v>
      </c>
      <c r="BF178" s="225" t="n">
        <f aca="false">IF(N178="snížená",J178,0)</f>
        <v>0</v>
      </c>
      <c r="BG178" s="225" t="n">
        <f aca="false">IF(N178="zákl. přenesená",J178,0)</f>
        <v>0</v>
      </c>
      <c r="BH178" s="225" t="n">
        <f aca="false">IF(N178="sníž. přenesená",J178,0)</f>
        <v>0</v>
      </c>
      <c r="BI178" s="225" t="n">
        <f aca="false">IF(N178="nulová",J178,0)</f>
        <v>0</v>
      </c>
      <c r="BJ178" s="3" t="s">
        <v>85</v>
      </c>
      <c r="BK178" s="225" t="n">
        <f aca="false">ROUND(I178*H178,2)</f>
        <v>0</v>
      </c>
      <c r="BL178" s="3" t="s">
        <v>145</v>
      </c>
      <c r="BM178" s="224" t="s">
        <v>846</v>
      </c>
    </row>
    <row r="179" customFormat="false" ht="12.8" hidden="false" customHeight="false" outlineLevel="0" collapsed="false">
      <c r="A179" s="25"/>
      <c r="B179" s="26"/>
      <c r="C179" s="27"/>
      <c r="D179" s="229" t="s">
        <v>200</v>
      </c>
      <c r="E179" s="27"/>
      <c r="F179" s="261" t="s">
        <v>847</v>
      </c>
      <c r="G179" s="27"/>
      <c r="H179" s="27"/>
      <c r="I179" s="130"/>
      <c r="J179" s="27"/>
      <c r="K179" s="27"/>
      <c r="L179" s="31"/>
      <c r="M179" s="262"/>
      <c r="N179" s="67"/>
      <c r="O179" s="67"/>
      <c r="P179" s="67"/>
      <c r="Q179" s="67"/>
      <c r="R179" s="67"/>
      <c r="S179" s="67"/>
      <c r="T179" s="68"/>
      <c r="AT179" s="3" t="s">
        <v>200</v>
      </c>
      <c r="AU179" s="3" t="s">
        <v>87</v>
      </c>
    </row>
    <row r="180" s="226" customFormat="true" ht="12.8" hidden="false" customHeight="false" outlineLevel="0" collapsed="false">
      <c r="B180" s="227"/>
      <c r="C180" s="228"/>
      <c r="D180" s="229" t="s">
        <v>147</v>
      </c>
      <c r="E180" s="230"/>
      <c r="F180" s="231" t="s">
        <v>848</v>
      </c>
      <c r="G180" s="228"/>
      <c r="H180" s="232" t="n">
        <v>8.4</v>
      </c>
      <c r="I180" s="233"/>
      <c r="J180" s="228"/>
      <c r="K180" s="228"/>
      <c r="L180" s="234"/>
      <c r="M180" s="235"/>
      <c r="N180" s="236"/>
      <c r="O180" s="236"/>
      <c r="P180" s="236"/>
      <c r="Q180" s="236"/>
      <c r="R180" s="236"/>
      <c r="S180" s="236"/>
      <c r="T180" s="237"/>
      <c r="AT180" s="238" t="s">
        <v>147</v>
      </c>
      <c r="AU180" s="238" t="s">
        <v>87</v>
      </c>
      <c r="AV180" s="226" t="s">
        <v>87</v>
      </c>
      <c r="AW180" s="226" t="s">
        <v>40</v>
      </c>
      <c r="AX180" s="226" t="s">
        <v>78</v>
      </c>
      <c r="AY180" s="238" t="s">
        <v>138</v>
      </c>
    </row>
    <row r="181" s="239" customFormat="true" ht="12.8" hidden="false" customHeight="false" outlineLevel="0" collapsed="false">
      <c r="B181" s="240"/>
      <c r="C181" s="241"/>
      <c r="D181" s="229" t="s">
        <v>147</v>
      </c>
      <c r="E181" s="242"/>
      <c r="F181" s="243" t="s">
        <v>149</v>
      </c>
      <c r="G181" s="241"/>
      <c r="H181" s="244" t="n">
        <v>8.4</v>
      </c>
      <c r="I181" s="245"/>
      <c r="J181" s="241"/>
      <c r="K181" s="241"/>
      <c r="L181" s="246"/>
      <c r="M181" s="247"/>
      <c r="N181" s="248"/>
      <c r="O181" s="248"/>
      <c r="P181" s="248"/>
      <c r="Q181" s="248"/>
      <c r="R181" s="248"/>
      <c r="S181" s="248"/>
      <c r="T181" s="249"/>
      <c r="AT181" s="250" t="s">
        <v>147</v>
      </c>
      <c r="AU181" s="250" t="s">
        <v>87</v>
      </c>
      <c r="AV181" s="239" t="s">
        <v>145</v>
      </c>
      <c r="AW181" s="239" t="s">
        <v>40</v>
      </c>
      <c r="AX181" s="239" t="s">
        <v>85</v>
      </c>
      <c r="AY181" s="250" t="s">
        <v>138</v>
      </c>
    </row>
    <row r="182" s="25" customFormat="true" ht="16.5" hidden="false" customHeight="true" outlineLevel="0" collapsed="false">
      <c r="B182" s="26"/>
      <c r="C182" s="251" t="s">
        <v>304</v>
      </c>
      <c r="D182" s="251" t="s">
        <v>159</v>
      </c>
      <c r="E182" s="252" t="s">
        <v>849</v>
      </c>
      <c r="F182" s="253" t="s">
        <v>850</v>
      </c>
      <c r="G182" s="254" t="s">
        <v>220</v>
      </c>
      <c r="H182" s="255" t="n">
        <v>8.4</v>
      </c>
      <c r="I182" s="256"/>
      <c r="J182" s="257" t="n">
        <f aca="false">ROUND(I182*H182,2)</f>
        <v>0</v>
      </c>
      <c r="K182" s="253"/>
      <c r="L182" s="258"/>
      <c r="M182" s="259"/>
      <c r="N182" s="260" t="s">
        <v>49</v>
      </c>
      <c r="O182" s="67"/>
      <c r="P182" s="222" t="n">
        <f aca="false">O182*H182</f>
        <v>0</v>
      </c>
      <c r="Q182" s="222" t="n">
        <v>0.00058</v>
      </c>
      <c r="R182" s="222" t="n">
        <f aca="false">Q182*H182</f>
        <v>0.004872</v>
      </c>
      <c r="S182" s="222" t="n">
        <v>0</v>
      </c>
      <c r="T182" s="223" t="n">
        <f aca="false">S182*H182</f>
        <v>0</v>
      </c>
      <c r="AR182" s="224" t="s">
        <v>163</v>
      </c>
      <c r="AT182" s="224" t="s">
        <v>159</v>
      </c>
      <c r="AU182" s="224" t="s">
        <v>87</v>
      </c>
      <c r="AY182" s="3" t="s">
        <v>138</v>
      </c>
      <c r="BE182" s="225" t="n">
        <f aca="false">IF(N182="základní",J182,0)</f>
        <v>0</v>
      </c>
      <c r="BF182" s="225" t="n">
        <f aca="false">IF(N182="snížená",J182,0)</f>
        <v>0</v>
      </c>
      <c r="BG182" s="225" t="n">
        <f aca="false">IF(N182="zákl. přenesená",J182,0)</f>
        <v>0</v>
      </c>
      <c r="BH182" s="225" t="n">
        <f aca="false">IF(N182="sníž. přenesená",J182,0)</f>
        <v>0</v>
      </c>
      <c r="BI182" s="225" t="n">
        <f aca="false">IF(N182="nulová",J182,0)</f>
        <v>0</v>
      </c>
      <c r="BJ182" s="3" t="s">
        <v>85</v>
      </c>
      <c r="BK182" s="225" t="n">
        <f aca="false">ROUND(I182*H182,2)</f>
        <v>0</v>
      </c>
      <c r="BL182" s="3" t="s">
        <v>145</v>
      </c>
      <c r="BM182" s="224" t="s">
        <v>851</v>
      </c>
    </row>
    <row r="183" s="226" customFormat="true" ht="12.8" hidden="false" customHeight="false" outlineLevel="0" collapsed="false">
      <c r="B183" s="227"/>
      <c r="C183" s="228"/>
      <c r="D183" s="229" t="s">
        <v>147</v>
      </c>
      <c r="E183" s="230"/>
      <c r="F183" s="231" t="s">
        <v>848</v>
      </c>
      <c r="G183" s="228"/>
      <c r="H183" s="232" t="n">
        <v>8.4</v>
      </c>
      <c r="I183" s="233"/>
      <c r="J183" s="228"/>
      <c r="K183" s="228"/>
      <c r="L183" s="234"/>
      <c r="M183" s="235"/>
      <c r="N183" s="236"/>
      <c r="O183" s="236"/>
      <c r="P183" s="236"/>
      <c r="Q183" s="236"/>
      <c r="R183" s="236"/>
      <c r="S183" s="236"/>
      <c r="T183" s="237"/>
      <c r="AT183" s="238" t="s">
        <v>147</v>
      </c>
      <c r="AU183" s="238" t="s">
        <v>87</v>
      </c>
      <c r="AV183" s="226" t="s">
        <v>87</v>
      </c>
      <c r="AW183" s="226" t="s">
        <v>40</v>
      </c>
      <c r="AX183" s="226" t="s">
        <v>78</v>
      </c>
      <c r="AY183" s="238" t="s">
        <v>138</v>
      </c>
    </row>
    <row r="184" s="239" customFormat="true" ht="12.8" hidden="false" customHeight="false" outlineLevel="0" collapsed="false">
      <c r="B184" s="240"/>
      <c r="C184" s="241"/>
      <c r="D184" s="229" t="s">
        <v>147</v>
      </c>
      <c r="E184" s="242"/>
      <c r="F184" s="243" t="s">
        <v>149</v>
      </c>
      <c r="G184" s="241"/>
      <c r="H184" s="244" t="n">
        <v>8.4</v>
      </c>
      <c r="I184" s="245"/>
      <c r="J184" s="241"/>
      <c r="K184" s="241"/>
      <c r="L184" s="246"/>
      <c r="M184" s="247"/>
      <c r="N184" s="248"/>
      <c r="O184" s="248"/>
      <c r="P184" s="248"/>
      <c r="Q184" s="248"/>
      <c r="R184" s="248"/>
      <c r="S184" s="248"/>
      <c r="T184" s="249"/>
      <c r="AT184" s="250" t="s">
        <v>147</v>
      </c>
      <c r="AU184" s="250" t="s">
        <v>87</v>
      </c>
      <c r="AV184" s="239" t="s">
        <v>145</v>
      </c>
      <c r="AW184" s="239" t="s">
        <v>40</v>
      </c>
      <c r="AX184" s="239" t="s">
        <v>85</v>
      </c>
      <c r="AY184" s="250" t="s">
        <v>138</v>
      </c>
    </row>
    <row r="185" s="25" customFormat="true" ht="24" hidden="false" customHeight="true" outlineLevel="0" collapsed="false">
      <c r="B185" s="26"/>
      <c r="C185" s="213" t="s">
        <v>327</v>
      </c>
      <c r="D185" s="213" t="s">
        <v>140</v>
      </c>
      <c r="E185" s="214" t="s">
        <v>852</v>
      </c>
      <c r="F185" s="215" t="s">
        <v>853</v>
      </c>
      <c r="G185" s="216" t="s">
        <v>307</v>
      </c>
      <c r="H185" s="217" t="n">
        <v>2</v>
      </c>
      <c r="I185" s="218"/>
      <c r="J185" s="219" t="n">
        <f aca="false">ROUND(I185*H185,2)</f>
        <v>0</v>
      </c>
      <c r="K185" s="215"/>
      <c r="L185" s="31"/>
      <c r="M185" s="220"/>
      <c r="N185" s="221" t="s">
        <v>49</v>
      </c>
      <c r="O185" s="67"/>
      <c r="P185" s="222" t="n">
        <f aca="false">O185*H185</f>
        <v>0</v>
      </c>
      <c r="Q185" s="222" t="n">
        <v>0</v>
      </c>
      <c r="R185" s="222" t="n">
        <f aca="false">Q185*H185</f>
        <v>0</v>
      </c>
      <c r="S185" s="222" t="n">
        <v>0</v>
      </c>
      <c r="T185" s="223" t="n">
        <f aca="false">S185*H185</f>
        <v>0</v>
      </c>
      <c r="AR185" s="224" t="s">
        <v>145</v>
      </c>
      <c r="AT185" s="224" t="s">
        <v>140</v>
      </c>
      <c r="AU185" s="224" t="s">
        <v>87</v>
      </c>
      <c r="AY185" s="3" t="s">
        <v>138</v>
      </c>
      <c r="BE185" s="225" t="n">
        <f aca="false">IF(N185="základní",J185,0)</f>
        <v>0</v>
      </c>
      <c r="BF185" s="225" t="n">
        <f aca="false">IF(N185="snížená",J185,0)</f>
        <v>0</v>
      </c>
      <c r="BG185" s="225" t="n">
        <f aca="false">IF(N185="zákl. přenesená",J185,0)</f>
        <v>0</v>
      </c>
      <c r="BH185" s="225" t="n">
        <f aca="false">IF(N185="sníž. přenesená",J185,0)</f>
        <v>0</v>
      </c>
      <c r="BI185" s="225" t="n">
        <f aca="false">IF(N185="nulová",J185,0)</f>
        <v>0</v>
      </c>
      <c r="BJ185" s="3" t="s">
        <v>85</v>
      </c>
      <c r="BK185" s="225" t="n">
        <f aca="false">ROUND(I185*H185,2)</f>
        <v>0</v>
      </c>
      <c r="BL185" s="3" t="s">
        <v>145</v>
      </c>
      <c r="BM185" s="224" t="s">
        <v>854</v>
      </c>
    </row>
    <row r="186" customFormat="false" ht="12.8" hidden="false" customHeight="false" outlineLevel="0" collapsed="false">
      <c r="A186" s="25"/>
      <c r="B186" s="26"/>
      <c r="C186" s="27"/>
      <c r="D186" s="229" t="s">
        <v>200</v>
      </c>
      <c r="E186" s="27"/>
      <c r="F186" s="261" t="s">
        <v>855</v>
      </c>
      <c r="G186" s="27"/>
      <c r="H186" s="27"/>
      <c r="I186" s="130"/>
      <c r="J186" s="27"/>
      <c r="K186" s="27"/>
      <c r="L186" s="31"/>
      <c r="M186" s="262"/>
      <c r="N186" s="67"/>
      <c r="O186" s="67"/>
      <c r="P186" s="67"/>
      <c r="Q186" s="67"/>
      <c r="R186" s="67"/>
      <c r="S186" s="67"/>
      <c r="T186" s="68"/>
      <c r="AT186" s="3" t="s">
        <v>200</v>
      </c>
      <c r="AU186" s="3" t="s">
        <v>87</v>
      </c>
    </row>
    <row r="187" customFormat="false" ht="16.5" hidden="false" customHeight="true" outlineLevel="0" collapsed="false">
      <c r="A187" s="25"/>
      <c r="B187" s="26"/>
      <c r="C187" s="251" t="s">
        <v>301</v>
      </c>
      <c r="D187" s="251" t="s">
        <v>159</v>
      </c>
      <c r="E187" s="252" t="s">
        <v>856</v>
      </c>
      <c r="F187" s="253" t="s">
        <v>857</v>
      </c>
      <c r="G187" s="254" t="s">
        <v>307</v>
      </c>
      <c r="H187" s="255" t="n">
        <v>2</v>
      </c>
      <c r="I187" s="256"/>
      <c r="J187" s="257" t="n">
        <f aca="false">ROUND(I187*H187,2)</f>
        <v>0</v>
      </c>
      <c r="K187" s="253"/>
      <c r="L187" s="258"/>
      <c r="M187" s="259"/>
      <c r="N187" s="260" t="s">
        <v>49</v>
      </c>
      <c r="O187" s="67"/>
      <c r="P187" s="222" t="n">
        <f aca="false">O187*H187</f>
        <v>0</v>
      </c>
      <c r="Q187" s="222" t="n">
        <v>0.0002</v>
      </c>
      <c r="R187" s="222" t="n">
        <f aca="false">Q187*H187</f>
        <v>0.0004</v>
      </c>
      <c r="S187" s="222" t="n">
        <v>0</v>
      </c>
      <c r="T187" s="223" t="n">
        <f aca="false">S187*H187</f>
        <v>0</v>
      </c>
      <c r="AR187" s="224" t="s">
        <v>163</v>
      </c>
      <c r="AT187" s="224" t="s">
        <v>159</v>
      </c>
      <c r="AU187" s="224" t="s">
        <v>87</v>
      </c>
      <c r="AY187" s="3" t="s">
        <v>138</v>
      </c>
      <c r="BE187" s="225" t="n">
        <f aca="false">IF(N187="základní",J187,0)</f>
        <v>0</v>
      </c>
      <c r="BF187" s="225" t="n">
        <f aca="false">IF(N187="snížená",J187,0)</f>
        <v>0</v>
      </c>
      <c r="BG187" s="225" t="n">
        <f aca="false">IF(N187="zákl. přenesená",J187,0)</f>
        <v>0</v>
      </c>
      <c r="BH187" s="225" t="n">
        <f aca="false">IF(N187="sníž. přenesená",J187,0)</f>
        <v>0</v>
      </c>
      <c r="BI187" s="225" t="n">
        <f aca="false">IF(N187="nulová",J187,0)</f>
        <v>0</v>
      </c>
      <c r="BJ187" s="3" t="s">
        <v>85</v>
      </c>
      <c r="BK187" s="225" t="n">
        <f aca="false">ROUND(I187*H187,2)</f>
        <v>0</v>
      </c>
      <c r="BL187" s="3" t="s">
        <v>145</v>
      </c>
      <c r="BM187" s="224" t="s">
        <v>858</v>
      </c>
    </row>
    <row r="188" customFormat="false" ht="24" hidden="false" customHeight="true" outlineLevel="0" collapsed="false">
      <c r="A188" s="25"/>
      <c r="B188" s="26"/>
      <c r="C188" s="213" t="s">
        <v>443</v>
      </c>
      <c r="D188" s="213" t="s">
        <v>140</v>
      </c>
      <c r="E188" s="214" t="s">
        <v>859</v>
      </c>
      <c r="F188" s="215" t="s">
        <v>860</v>
      </c>
      <c r="G188" s="216" t="s">
        <v>307</v>
      </c>
      <c r="H188" s="217" t="n">
        <v>1</v>
      </c>
      <c r="I188" s="218"/>
      <c r="J188" s="219" t="n">
        <f aca="false">ROUND(I188*H188,2)</f>
        <v>0</v>
      </c>
      <c r="K188" s="215"/>
      <c r="L188" s="31"/>
      <c r="M188" s="220"/>
      <c r="N188" s="221" t="s">
        <v>49</v>
      </c>
      <c r="O188" s="67"/>
      <c r="P188" s="222" t="n">
        <f aca="false">O188*H188</f>
        <v>0</v>
      </c>
      <c r="Q188" s="222" t="n">
        <v>0.00038</v>
      </c>
      <c r="R188" s="222" t="n">
        <f aca="false">Q188*H188</f>
        <v>0.00038</v>
      </c>
      <c r="S188" s="222" t="n">
        <v>0</v>
      </c>
      <c r="T188" s="223" t="n">
        <f aca="false">S188*H188</f>
        <v>0</v>
      </c>
      <c r="AR188" s="224" t="s">
        <v>145</v>
      </c>
      <c r="AT188" s="224" t="s">
        <v>140</v>
      </c>
      <c r="AU188" s="224" t="s">
        <v>87</v>
      </c>
      <c r="AY188" s="3" t="s">
        <v>138</v>
      </c>
      <c r="BE188" s="225" t="n">
        <f aca="false">IF(N188="základní",J188,0)</f>
        <v>0</v>
      </c>
      <c r="BF188" s="225" t="n">
        <f aca="false">IF(N188="snížená",J188,0)</f>
        <v>0</v>
      </c>
      <c r="BG188" s="225" t="n">
        <f aca="false">IF(N188="zákl. přenesená",J188,0)</f>
        <v>0</v>
      </c>
      <c r="BH188" s="225" t="n">
        <f aca="false">IF(N188="sníž. přenesená",J188,0)</f>
        <v>0</v>
      </c>
      <c r="BI188" s="225" t="n">
        <f aca="false">IF(N188="nulová",J188,0)</f>
        <v>0</v>
      </c>
      <c r="BJ188" s="3" t="s">
        <v>85</v>
      </c>
      <c r="BK188" s="225" t="n">
        <f aca="false">ROUND(I188*H188,2)</f>
        <v>0</v>
      </c>
      <c r="BL188" s="3" t="s">
        <v>145</v>
      </c>
      <c r="BM188" s="224" t="s">
        <v>861</v>
      </c>
    </row>
    <row r="189" customFormat="false" ht="12.8" hidden="false" customHeight="false" outlineLevel="0" collapsed="false">
      <c r="A189" s="25"/>
      <c r="B189" s="26"/>
      <c r="C189" s="27"/>
      <c r="D189" s="229" t="s">
        <v>200</v>
      </c>
      <c r="E189" s="27"/>
      <c r="F189" s="261" t="s">
        <v>862</v>
      </c>
      <c r="G189" s="27"/>
      <c r="H189" s="27"/>
      <c r="I189" s="130"/>
      <c r="J189" s="27"/>
      <c r="K189" s="27"/>
      <c r="L189" s="31"/>
      <c r="M189" s="262"/>
      <c r="N189" s="67"/>
      <c r="O189" s="67"/>
      <c r="P189" s="67"/>
      <c r="Q189" s="67"/>
      <c r="R189" s="67"/>
      <c r="S189" s="67"/>
      <c r="T189" s="68"/>
      <c r="AT189" s="3" t="s">
        <v>200</v>
      </c>
      <c r="AU189" s="3" t="s">
        <v>87</v>
      </c>
    </row>
    <row r="190" customFormat="false" ht="16.5" hidden="false" customHeight="true" outlineLevel="0" collapsed="false">
      <c r="A190" s="25"/>
      <c r="B190" s="26"/>
      <c r="C190" s="213" t="s">
        <v>292</v>
      </c>
      <c r="D190" s="213" t="s">
        <v>140</v>
      </c>
      <c r="E190" s="214" t="s">
        <v>863</v>
      </c>
      <c r="F190" s="215" t="s">
        <v>864</v>
      </c>
      <c r="G190" s="216" t="s">
        <v>220</v>
      </c>
      <c r="H190" s="217" t="n">
        <v>7.7</v>
      </c>
      <c r="I190" s="218"/>
      <c r="J190" s="219" t="n">
        <f aca="false">ROUND(I190*H190,2)</f>
        <v>0</v>
      </c>
      <c r="K190" s="215" t="s">
        <v>144</v>
      </c>
      <c r="L190" s="31"/>
      <c r="M190" s="220"/>
      <c r="N190" s="221" t="s">
        <v>49</v>
      </c>
      <c r="O190" s="67"/>
      <c r="P190" s="222" t="n">
        <f aca="false">O190*H190</f>
        <v>0</v>
      </c>
      <c r="Q190" s="222" t="n">
        <v>0.00019</v>
      </c>
      <c r="R190" s="222" t="n">
        <f aca="false">Q190*H190</f>
        <v>0.001463</v>
      </c>
      <c r="S190" s="222" t="n">
        <v>0</v>
      </c>
      <c r="T190" s="223" t="n">
        <f aca="false">S190*H190</f>
        <v>0</v>
      </c>
      <c r="AR190" s="224" t="s">
        <v>145</v>
      </c>
      <c r="AT190" s="224" t="s">
        <v>140</v>
      </c>
      <c r="AU190" s="224" t="s">
        <v>87</v>
      </c>
      <c r="AY190" s="3" t="s">
        <v>138</v>
      </c>
      <c r="BE190" s="225" t="n">
        <f aca="false">IF(N190="základní",J190,0)</f>
        <v>0</v>
      </c>
      <c r="BF190" s="225" t="n">
        <f aca="false">IF(N190="snížená",J190,0)</f>
        <v>0</v>
      </c>
      <c r="BG190" s="225" t="n">
        <f aca="false">IF(N190="zákl. přenesená",J190,0)</f>
        <v>0</v>
      </c>
      <c r="BH190" s="225" t="n">
        <f aca="false">IF(N190="sníž. přenesená",J190,0)</f>
        <v>0</v>
      </c>
      <c r="BI190" s="225" t="n">
        <f aca="false">IF(N190="nulová",J190,0)</f>
        <v>0</v>
      </c>
      <c r="BJ190" s="3" t="s">
        <v>85</v>
      </c>
      <c r="BK190" s="225" t="n">
        <f aca="false">ROUND(I190*H190,2)</f>
        <v>0</v>
      </c>
      <c r="BL190" s="3" t="s">
        <v>145</v>
      </c>
      <c r="BM190" s="224" t="s">
        <v>865</v>
      </c>
    </row>
    <row r="191" s="226" customFormat="true" ht="12.8" hidden="false" customHeight="false" outlineLevel="0" collapsed="false">
      <c r="B191" s="227"/>
      <c r="C191" s="228"/>
      <c r="D191" s="229" t="s">
        <v>147</v>
      </c>
      <c r="E191" s="230"/>
      <c r="F191" s="231" t="s">
        <v>866</v>
      </c>
      <c r="G191" s="228"/>
      <c r="H191" s="232" t="n">
        <v>7.7</v>
      </c>
      <c r="I191" s="233"/>
      <c r="J191" s="228"/>
      <c r="K191" s="228"/>
      <c r="L191" s="234"/>
      <c r="M191" s="235"/>
      <c r="N191" s="236"/>
      <c r="O191" s="236"/>
      <c r="P191" s="236"/>
      <c r="Q191" s="236"/>
      <c r="R191" s="236"/>
      <c r="S191" s="236"/>
      <c r="T191" s="237"/>
      <c r="AT191" s="238" t="s">
        <v>147</v>
      </c>
      <c r="AU191" s="238" t="s">
        <v>87</v>
      </c>
      <c r="AV191" s="226" t="s">
        <v>87</v>
      </c>
      <c r="AW191" s="226" t="s">
        <v>40</v>
      </c>
      <c r="AX191" s="226" t="s">
        <v>78</v>
      </c>
      <c r="AY191" s="238" t="s">
        <v>138</v>
      </c>
    </row>
    <row r="192" s="239" customFormat="true" ht="12.8" hidden="false" customHeight="false" outlineLevel="0" collapsed="false">
      <c r="B192" s="240"/>
      <c r="C192" s="241"/>
      <c r="D192" s="229" t="s">
        <v>147</v>
      </c>
      <c r="E192" s="242"/>
      <c r="F192" s="243" t="s">
        <v>149</v>
      </c>
      <c r="G192" s="241"/>
      <c r="H192" s="244" t="n">
        <v>7.7</v>
      </c>
      <c r="I192" s="245"/>
      <c r="J192" s="241"/>
      <c r="K192" s="241"/>
      <c r="L192" s="246"/>
      <c r="M192" s="247"/>
      <c r="N192" s="248"/>
      <c r="O192" s="248"/>
      <c r="P192" s="248"/>
      <c r="Q192" s="248"/>
      <c r="R192" s="248"/>
      <c r="S192" s="248"/>
      <c r="T192" s="249"/>
      <c r="AT192" s="250" t="s">
        <v>147</v>
      </c>
      <c r="AU192" s="250" t="s">
        <v>87</v>
      </c>
      <c r="AV192" s="239" t="s">
        <v>145</v>
      </c>
      <c r="AW192" s="239" t="s">
        <v>40</v>
      </c>
      <c r="AX192" s="239" t="s">
        <v>85</v>
      </c>
      <c r="AY192" s="250" t="s">
        <v>138</v>
      </c>
    </row>
    <row r="193" s="25" customFormat="true" ht="16.5" hidden="false" customHeight="true" outlineLevel="0" collapsed="false">
      <c r="B193" s="26"/>
      <c r="C193" s="213" t="s">
        <v>298</v>
      </c>
      <c r="D193" s="213" t="s">
        <v>140</v>
      </c>
      <c r="E193" s="214" t="s">
        <v>867</v>
      </c>
      <c r="F193" s="215" t="s">
        <v>868</v>
      </c>
      <c r="G193" s="216" t="s">
        <v>220</v>
      </c>
      <c r="H193" s="217" t="n">
        <v>6.9</v>
      </c>
      <c r="I193" s="218"/>
      <c r="J193" s="219" t="n">
        <f aca="false">ROUND(I193*H193,2)</f>
        <v>0</v>
      </c>
      <c r="K193" s="215" t="s">
        <v>144</v>
      </c>
      <c r="L193" s="31"/>
      <c r="M193" s="220"/>
      <c r="N193" s="221" t="s">
        <v>49</v>
      </c>
      <c r="O193" s="67"/>
      <c r="P193" s="222" t="n">
        <f aca="false">O193*H193</f>
        <v>0</v>
      </c>
      <c r="Q193" s="222" t="n">
        <v>9E-005</v>
      </c>
      <c r="R193" s="222" t="n">
        <f aca="false">Q193*H193</f>
        <v>0.000621</v>
      </c>
      <c r="S193" s="222" t="n">
        <v>0</v>
      </c>
      <c r="T193" s="223" t="n">
        <f aca="false">S193*H193</f>
        <v>0</v>
      </c>
      <c r="AR193" s="224" t="s">
        <v>145</v>
      </c>
      <c r="AT193" s="224" t="s">
        <v>140</v>
      </c>
      <c r="AU193" s="224" t="s">
        <v>87</v>
      </c>
      <c r="AY193" s="3" t="s">
        <v>138</v>
      </c>
      <c r="BE193" s="225" t="n">
        <f aca="false">IF(N193="základní",J193,0)</f>
        <v>0</v>
      </c>
      <c r="BF193" s="225" t="n">
        <f aca="false">IF(N193="snížená",J193,0)</f>
        <v>0</v>
      </c>
      <c r="BG193" s="225" t="n">
        <f aca="false">IF(N193="zákl. přenesená",J193,0)</f>
        <v>0</v>
      </c>
      <c r="BH193" s="225" t="n">
        <f aca="false">IF(N193="sníž. přenesená",J193,0)</f>
        <v>0</v>
      </c>
      <c r="BI193" s="225" t="n">
        <f aca="false">IF(N193="nulová",J193,0)</f>
        <v>0</v>
      </c>
      <c r="BJ193" s="3" t="s">
        <v>85</v>
      </c>
      <c r="BK193" s="225" t="n">
        <f aca="false">ROUND(I193*H193,2)</f>
        <v>0</v>
      </c>
      <c r="BL193" s="3" t="s">
        <v>145</v>
      </c>
      <c r="BM193" s="224" t="s">
        <v>869</v>
      </c>
    </row>
    <row r="194" s="226" customFormat="true" ht="12.8" hidden="false" customHeight="false" outlineLevel="0" collapsed="false">
      <c r="B194" s="227"/>
      <c r="C194" s="228"/>
      <c r="D194" s="229" t="s">
        <v>147</v>
      </c>
      <c r="E194" s="230"/>
      <c r="F194" s="231" t="s">
        <v>788</v>
      </c>
      <c r="G194" s="228"/>
      <c r="H194" s="232" t="n">
        <v>6.9</v>
      </c>
      <c r="I194" s="233"/>
      <c r="J194" s="228"/>
      <c r="K194" s="228"/>
      <c r="L194" s="234"/>
      <c r="M194" s="235"/>
      <c r="N194" s="236"/>
      <c r="O194" s="236"/>
      <c r="P194" s="236"/>
      <c r="Q194" s="236"/>
      <c r="R194" s="236"/>
      <c r="S194" s="236"/>
      <c r="T194" s="237"/>
      <c r="AT194" s="238" t="s">
        <v>147</v>
      </c>
      <c r="AU194" s="238" t="s">
        <v>87</v>
      </c>
      <c r="AV194" s="226" t="s">
        <v>87</v>
      </c>
      <c r="AW194" s="226" t="s">
        <v>40</v>
      </c>
      <c r="AX194" s="226" t="s">
        <v>78</v>
      </c>
      <c r="AY194" s="238" t="s">
        <v>138</v>
      </c>
    </row>
    <row r="195" s="239" customFormat="true" ht="12.8" hidden="false" customHeight="false" outlineLevel="0" collapsed="false">
      <c r="B195" s="240"/>
      <c r="C195" s="241"/>
      <c r="D195" s="229" t="s">
        <v>147</v>
      </c>
      <c r="E195" s="242"/>
      <c r="F195" s="243" t="s">
        <v>149</v>
      </c>
      <c r="G195" s="241"/>
      <c r="H195" s="244" t="n">
        <v>6.9</v>
      </c>
      <c r="I195" s="245"/>
      <c r="J195" s="241"/>
      <c r="K195" s="241"/>
      <c r="L195" s="246"/>
      <c r="M195" s="247"/>
      <c r="N195" s="248"/>
      <c r="O195" s="248"/>
      <c r="P195" s="248"/>
      <c r="Q195" s="248"/>
      <c r="R195" s="248"/>
      <c r="S195" s="248"/>
      <c r="T195" s="249"/>
      <c r="AT195" s="250" t="s">
        <v>147</v>
      </c>
      <c r="AU195" s="250" t="s">
        <v>87</v>
      </c>
      <c r="AV195" s="239" t="s">
        <v>145</v>
      </c>
      <c r="AW195" s="239" t="s">
        <v>40</v>
      </c>
      <c r="AX195" s="239" t="s">
        <v>85</v>
      </c>
      <c r="AY195" s="250" t="s">
        <v>138</v>
      </c>
    </row>
    <row r="196" s="196" customFormat="true" ht="22.8" hidden="false" customHeight="true" outlineLevel="0" collapsed="false">
      <c r="B196" s="197"/>
      <c r="C196" s="198"/>
      <c r="D196" s="199" t="s">
        <v>77</v>
      </c>
      <c r="E196" s="211" t="s">
        <v>186</v>
      </c>
      <c r="F196" s="211" t="s">
        <v>203</v>
      </c>
      <c r="G196" s="198"/>
      <c r="H196" s="198"/>
      <c r="I196" s="201"/>
      <c r="J196" s="212" t="n">
        <f aca="false">BK196</f>
        <v>0</v>
      </c>
      <c r="K196" s="198"/>
      <c r="L196" s="203"/>
      <c r="M196" s="204"/>
      <c r="N196" s="205"/>
      <c r="O196" s="205"/>
      <c r="P196" s="206" t="n">
        <f aca="false">SUM(P197:P203)</f>
        <v>0</v>
      </c>
      <c r="Q196" s="205"/>
      <c r="R196" s="206" t="n">
        <f aca="false">SUM(R197:R203)</f>
        <v>0.000656</v>
      </c>
      <c r="S196" s="205"/>
      <c r="T196" s="207" t="n">
        <f aca="false">SUM(T197:T203)</f>
        <v>0.124</v>
      </c>
      <c r="AR196" s="208" t="s">
        <v>85</v>
      </c>
      <c r="AT196" s="209" t="s">
        <v>77</v>
      </c>
      <c r="AU196" s="209" t="s">
        <v>85</v>
      </c>
      <c r="AY196" s="208" t="s">
        <v>138</v>
      </c>
      <c r="BK196" s="210" t="n">
        <f aca="false">SUM(BK197:BK203)</f>
        <v>0</v>
      </c>
    </row>
    <row r="197" s="25" customFormat="true" ht="24" hidden="false" customHeight="true" outlineLevel="0" collapsed="false">
      <c r="B197" s="26"/>
      <c r="C197" s="213" t="s">
        <v>564</v>
      </c>
      <c r="D197" s="213" t="s">
        <v>140</v>
      </c>
      <c r="E197" s="214" t="s">
        <v>214</v>
      </c>
      <c r="F197" s="215" t="s">
        <v>215</v>
      </c>
      <c r="G197" s="216" t="s">
        <v>143</v>
      </c>
      <c r="H197" s="217" t="n">
        <v>0.072</v>
      </c>
      <c r="I197" s="218"/>
      <c r="J197" s="219" t="n">
        <f aca="false">ROUND(I197*H197,2)</f>
        <v>0</v>
      </c>
      <c r="K197" s="215" t="s">
        <v>144</v>
      </c>
      <c r="L197" s="31"/>
      <c r="M197" s="220"/>
      <c r="N197" s="221" t="s">
        <v>49</v>
      </c>
      <c r="O197" s="67"/>
      <c r="P197" s="222" t="n">
        <f aca="false">O197*H197</f>
        <v>0</v>
      </c>
      <c r="Q197" s="222" t="n">
        <v>0</v>
      </c>
      <c r="R197" s="222" t="n">
        <f aca="false">Q197*H197</f>
        <v>0</v>
      </c>
      <c r="S197" s="222" t="n">
        <v>1.6</v>
      </c>
      <c r="T197" s="223" t="n">
        <f aca="false">S197*H197</f>
        <v>0.1152</v>
      </c>
      <c r="AR197" s="224" t="s">
        <v>145</v>
      </c>
      <c r="AT197" s="224" t="s">
        <v>140</v>
      </c>
      <c r="AU197" s="224" t="s">
        <v>87</v>
      </c>
      <c r="AY197" s="3" t="s">
        <v>138</v>
      </c>
      <c r="BE197" s="225" t="n">
        <f aca="false">IF(N197="základní",J197,0)</f>
        <v>0</v>
      </c>
      <c r="BF197" s="225" t="n">
        <f aca="false">IF(N197="snížená",J197,0)</f>
        <v>0</v>
      </c>
      <c r="BG197" s="225" t="n">
        <f aca="false">IF(N197="zákl. přenesená",J197,0)</f>
        <v>0</v>
      </c>
      <c r="BH197" s="225" t="n">
        <f aca="false">IF(N197="sníž. přenesená",J197,0)</f>
        <v>0</v>
      </c>
      <c r="BI197" s="225" t="n">
        <f aca="false">IF(N197="nulová",J197,0)</f>
        <v>0</v>
      </c>
      <c r="BJ197" s="3" t="s">
        <v>85</v>
      </c>
      <c r="BK197" s="225" t="n">
        <f aca="false">ROUND(I197*H197,2)</f>
        <v>0</v>
      </c>
      <c r="BL197" s="3" t="s">
        <v>145</v>
      </c>
      <c r="BM197" s="224" t="s">
        <v>870</v>
      </c>
    </row>
    <row r="198" s="226" customFormat="true" ht="12.8" hidden="false" customHeight="false" outlineLevel="0" collapsed="false">
      <c r="B198" s="227"/>
      <c r="C198" s="228"/>
      <c r="D198" s="229" t="s">
        <v>147</v>
      </c>
      <c r="E198" s="230"/>
      <c r="F198" s="231" t="s">
        <v>842</v>
      </c>
      <c r="G198" s="228"/>
      <c r="H198" s="232" t="n">
        <v>0.072</v>
      </c>
      <c r="I198" s="233"/>
      <c r="J198" s="228"/>
      <c r="K198" s="228"/>
      <c r="L198" s="234"/>
      <c r="M198" s="235"/>
      <c r="N198" s="236"/>
      <c r="O198" s="236"/>
      <c r="P198" s="236"/>
      <c r="Q198" s="236"/>
      <c r="R198" s="236"/>
      <c r="S198" s="236"/>
      <c r="T198" s="237"/>
      <c r="AT198" s="238" t="s">
        <v>147</v>
      </c>
      <c r="AU198" s="238" t="s">
        <v>87</v>
      </c>
      <c r="AV198" s="226" t="s">
        <v>87</v>
      </c>
      <c r="AW198" s="226" t="s">
        <v>40</v>
      </c>
      <c r="AX198" s="226" t="s">
        <v>78</v>
      </c>
      <c r="AY198" s="238" t="s">
        <v>138</v>
      </c>
    </row>
    <row r="199" s="239" customFormat="true" ht="12.8" hidden="false" customHeight="false" outlineLevel="0" collapsed="false">
      <c r="B199" s="240"/>
      <c r="C199" s="241"/>
      <c r="D199" s="229" t="s">
        <v>147</v>
      </c>
      <c r="E199" s="242"/>
      <c r="F199" s="243" t="s">
        <v>149</v>
      </c>
      <c r="G199" s="241"/>
      <c r="H199" s="244" t="n">
        <v>0.072</v>
      </c>
      <c r="I199" s="245"/>
      <c r="J199" s="241"/>
      <c r="K199" s="241"/>
      <c r="L199" s="246"/>
      <c r="M199" s="247"/>
      <c r="N199" s="248"/>
      <c r="O199" s="248"/>
      <c r="P199" s="248"/>
      <c r="Q199" s="248"/>
      <c r="R199" s="248"/>
      <c r="S199" s="248"/>
      <c r="T199" s="249"/>
      <c r="AT199" s="250" t="s">
        <v>147</v>
      </c>
      <c r="AU199" s="250" t="s">
        <v>87</v>
      </c>
      <c r="AV199" s="239" t="s">
        <v>145</v>
      </c>
      <c r="AW199" s="239" t="s">
        <v>40</v>
      </c>
      <c r="AX199" s="239" t="s">
        <v>85</v>
      </c>
      <c r="AY199" s="250" t="s">
        <v>138</v>
      </c>
    </row>
    <row r="200" s="25" customFormat="true" ht="36" hidden="false" customHeight="true" outlineLevel="0" collapsed="false">
      <c r="B200" s="26"/>
      <c r="C200" s="213" t="s">
        <v>383</v>
      </c>
      <c r="D200" s="213" t="s">
        <v>140</v>
      </c>
      <c r="E200" s="214" t="s">
        <v>871</v>
      </c>
      <c r="F200" s="215" t="s">
        <v>872</v>
      </c>
      <c r="G200" s="216" t="s">
        <v>220</v>
      </c>
      <c r="H200" s="217" t="n">
        <v>0.8</v>
      </c>
      <c r="I200" s="218"/>
      <c r="J200" s="219" t="n">
        <f aca="false">ROUND(I200*H200,2)</f>
        <v>0</v>
      </c>
      <c r="K200" s="215" t="s">
        <v>144</v>
      </c>
      <c r="L200" s="31"/>
      <c r="M200" s="220"/>
      <c r="N200" s="221" t="s">
        <v>49</v>
      </c>
      <c r="O200" s="67"/>
      <c r="P200" s="222" t="n">
        <f aca="false">O200*H200</f>
        <v>0</v>
      </c>
      <c r="Q200" s="222" t="n">
        <v>0.00082</v>
      </c>
      <c r="R200" s="222" t="n">
        <f aca="false">Q200*H200</f>
        <v>0.000656</v>
      </c>
      <c r="S200" s="222" t="n">
        <v>0.011</v>
      </c>
      <c r="T200" s="223" t="n">
        <f aca="false">S200*H200</f>
        <v>0.0088</v>
      </c>
      <c r="AR200" s="224" t="s">
        <v>145</v>
      </c>
      <c r="AT200" s="224" t="s">
        <v>140</v>
      </c>
      <c r="AU200" s="224" t="s">
        <v>87</v>
      </c>
      <c r="AY200" s="3" t="s">
        <v>138</v>
      </c>
      <c r="BE200" s="225" t="n">
        <f aca="false">IF(N200="základní",J200,0)</f>
        <v>0</v>
      </c>
      <c r="BF200" s="225" t="n">
        <f aca="false">IF(N200="snížená",J200,0)</f>
        <v>0</v>
      </c>
      <c r="BG200" s="225" t="n">
        <f aca="false">IF(N200="zákl. přenesená",J200,0)</f>
        <v>0</v>
      </c>
      <c r="BH200" s="225" t="n">
        <f aca="false">IF(N200="sníž. přenesená",J200,0)</f>
        <v>0</v>
      </c>
      <c r="BI200" s="225" t="n">
        <f aca="false">IF(N200="nulová",J200,0)</f>
        <v>0</v>
      </c>
      <c r="BJ200" s="3" t="s">
        <v>85</v>
      </c>
      <c r="BK200" s="225" t="n">
        <f aca="false">ROUND(I200*H200,2)</f>
        <v>0</v>
      </c>
      <c r="BL200" s="3" t="s">
        <v>145</v>
      </c>
      <c r="BM200" s="224" t="s">
        <v>873</v>
      </c>
    </row>
    <row r="201" customFormat="false" ht="12.8" hidden="false" customHeight="false" outlineLevel="0" collapsed="false">
      <c r="A201" s="25"/>
      <c r="B201" s="26"/>
      <c r="C201" s="27"/>
      <c r="D201" s="229" t="s">
        <v>200</v>
      </c>
      <c r="E201" s="27"/>
      <c r="F201" s="261" t="s">
        <v>238</v>
      </c>
      <c r="G201" s="27"/>
      <c r="H201" s="27"/>
      <c r="I201" s="130"/>
      <c r="J201" s="27"/>
      <c r="K201" s="27"/>
      <c r="L201" s="31"/>
      <c r="M201" s="262"/>
      <c r="N201" s="67"/>
      <c r="O201" s="67"/>
      <c r="P201" s="67"/>
      <c r="Q201" s="67"/>
      <c r="R201" s="67"/>
      <c r="S201" s="67"/>
      <c r="T201" s="68"/>
      <c r="AT201" s="3" t="s">
        <v>200</v>
      </c>
      <c r="AU201" s="3" t="s">
        <v>87</v>
      </c>
    </row>
    <row r="202" s="226" customFormat="true" ht="12.8" hidden="false" customHeight="false" outlineLevel="0" collapsed="false">
      <c r="B202" s="227"/>
      <c r="C202" s="228"/>
      <c r="D202" s="229" t="s">
        <v>147</v>
      </c>
      <c r="E202" s="230"/>
      <c r="F202" s="231" t="s">
        <v>874</v>
      </c>
      <c r="G202" s="228"/>
      <c r="H202" s="232" t="n">
        <v>0.8</v>
      </c>
      <c r="I202" s="233"/>
      <c r="J202" s="228"/>
      <c r="K202" s="228"/>
      <c r="L202" s="234"/>
      <c r="M202" s="235"/>
      <c r="N202" s="236"/>
      <c r="O202" s="236"/>
      <c r="P202" s="236"/>
      <c r="Q202" s="236"/>
      <c r="R202" s="236"/>
      <c r="S202" s="236"/>
      <c r="T202" s="237"/>
      <c r="AT202" s="238" t="s">
        <v>147</v>
      </c>
      <c r="AU202" s="238" t="s">
        <v>87</v>
      </c>
      <c r="AV202" s="226" t="s">
        <v>87</v>
      </c>
      <c r="AW202" s="226" t="s">
        <v>40</v>
      </c>
      <c r="AX202" s="226" t="s">
        <v>78</v>
      </c>
      <c r="AY202" s="238" t="s">
        <v>138</v>
      </c>
    </row>
    <row r="203" s="239" customFormat="true" ht="12.8" hidden="false" customHeight="false" outlineLevel="0" collapsed="false">
      <c r="B203" s="240"/>
      <c r="C203" s="241"/>
      <c r="D203" s="229" t="s">
        <v>147</v>
      </c>
      <c r="E203" s="242"/>
      <c r="F203" s="243" t="s">
        <v>149</v>
      </c>
      <c r="G203" s="241"/>
      <c r="H203" s="244" t="n">
        <v>0.8</v>
      </c>
      <c r="I203" s="245"/>
      <c r="J203" s="241"/>
      <c r="K203" s="241"/>
      <c r="L203" s="246"/>
      <c r="M203" s="247"/>
      <c r="N203" s="248"/>
      <c r="O203" s="248"/>
      <c r="P203" s="248"/>
      <c r="Q203" s="248"/>
      <c r="R203" s="248"/>
      <c r="S203" s="248"/>
      <c r="T203" s="249"/>
      <c r="AT203" s="250" t="s">
        <v>147</v>
      </c>
      <c r="AU203" s="250" t="s">
        <v>87</v>
      </c>
      <c r="AV203" s="239" t="s">
        <v>145</v>
      </c>
      <c r="AW203" s="239" t="s">
        <v>40</v>
      </c>
      <c r="AX203" s="239" t="s">
        <v>85</v>
      </c>
      <c r="AY203" s="250" t="s">
        <v>138</v>
      </c>
    </row>
    <row r="204" s="196" customFormat="true" ht="22.8" hidden="false" customHeight="true" outlineLevel="0" collapsed="false">
      <c r="B204" s="197"/>
      <c r="C204" s="198"/>
      <c r="D204" s="199" t="s">
        <v>77</v>
      </c>
      <c r="E204" s="211" t="s">
        <v>254</v>
      </c>
      <c r="F204" s="211" t="s">
        <v>255</v>
      </c>
      <c r="G204" s="198"/>
      <c r="H204" s="198"/>
      <c r="I204" s="201"/>
      <c r="J204" s="212" t="n">
        <f aca="false">BK204</f>
        <v>0</v>
      </c>
      <c r="K204" s="198"/>
      <c r="L204" s="203"/>
      <c r="M204" s="204"/>
      <c r="N204" s="205"/>
      <c r="O204" s="205"/>
      <c r="P204" s="206" t="n">
        <f aca="false">SUM(P205:P213)</f>
        <v>0</v>
      </c>
      <c r="Q204" s="205"/>
      <c r="R204" s="206" t="n">
        <f aca="false">SUM(R205:R213)</f>
        <v>0</v>
      </c>
      <c r="S204" s="205"/>
      <c r="T204" s="207" t="n">
        <f aca="false">SUM(T205:T213)</f>
        <v>0.093</v>
      </c>
      <c r="AR204" s="208" t="s">
        <v>85</v>
      </c>
      <c r="AT204" s="209" t="s">
        <v>77</v>
      </c>
      <c r="AU204" s="209" t="s">
        <v>85</v>
      </c>
      <c r="AY204" s="208" t="s">
        <v>138</v>
      </c>
      <c r="BK204" s="210" t="n">
        <f aca="false">SUM(BK205:BK213)</f>
        <v>0</v>
      </c>
    </row>
    <row r="205" s="25" customFormat="true" ht="36" hidden="false" customHeight="true" outlineLevel="0" collapsed="false">
      <c r="B205" s="26"/>
      <c r="C205" s="213" t="s">
        <v>344</v>
      </c>
      <c r="D205" s="213" t="s">
        <v>140</v>
      </c>
      <c r="E205" s="214" t="s">
        <v>257</v>
      </c>
      <c r="F205" s="215" t="s">
        <v>258</v>
      </c>
      <c r="G205" s="216" t="s">
        <v>162</v>
      </c>
      <c r="H205" s="217" t="n">
        <v>0.309</v>
      </c>
      <c r="I205" s="218"/>
      <c r="J205" s="219" t="n">
        <f aca="false">ROUND(I205*H205,2)</f>
        <v>0</v>
      </c>
      <c r="K205" s="215" t="s">
        <v>144</v>
      </c>
      <c r="L205" s="31"/>
      <c r="M205" s="220"/>
      <c r="N205" s="221" t="s">
        <v>49</v>
      </c>
      <c r="O205" s="67"/>
      <c r="P205" s="222" t="n">
        <f aca="false">O205*H205</f>
        <v>0</v>
      </c>
      <c r="Q205" s="222" t="n">
        <v>0</v>
      </c>
      <c r="R205" s="222" t="n">
        <f aca="false">Q205*H205</f>
        <v>0</v>
      </c>
      <c r="S205" s="222" t="n">
        <v>0</v>
      </c>
      <c r="T205" s="223" t="n">
        <f aca="false">S205*H205</f>
        <v>0</v>
      </c>
      <c r="AR205" s="224" t="s">
        <v>145</v>
      </c>
      <c r="AT205" s="224" t="s">
        <v>140</v>
      </c>
      <c r="AU205" s="224" t="s">
        <v>87</v>
      </c>
      <c r="AY205" s="3" t="s">
        <v>138</v>
      </c>
      <c r="BE205" s="225" t="n">
        <f aca="false">IF(N205="základní",J205,0)</f>
        <v>0</v>
      </c>
      <c r="BF205" s="225" t="n">
        <f aca="false">IF(N205="snížená",J205,0)</f>
        <v>0</v>
      </c>
      <c r="BG205" s="225" t="n">
        <f aca="false">IF(N205="zákl. přenesená",J205,0)</f>
        <v>0</v>
      </c>
      <c r="BH205" s="225" t="n">
        <f aca="false">IF(N205="sníž. přenesená",J205,0)</f>
        <v>0</v>
      </c>
      <c r="BI205" s="225" t="n">
        <f aca="false">IF(N205="nulová",J205,0)</f>
        <v>0</v>
      </c>
      <c r="BJ205" s="3" t="s">
        <v>85</v>
      </c>
      <c r="BK205" s="225" t="n">
        <f aca="false">ROUND(I205*H205,2)</f>
        <v>0</v>
      </c>
      <c r="BL205" s="3" t="s">
        <v>145</v>
      </c>
      <c r="BM205" s="224" t="s">
        <v>875</v>
      </c>
    </row>
    <row r="206" s="25" customFormat="true" ht="24" hidden="false" customHeight="true" outlineLevel="0" collapsed="false">
      <c r="B206" s="26"/>
      <c r="C206" s="213" t="s">
        <v>351</v>
      </c>
      <c r="D206" s="213" t="s">
        <v>140</v>
      </c>
      <c r="E206" s="214" t="s">
        <v>261</v>
      </c>
      <c r="F206" s="215" t="s">
        <v>262</v>
      </c>
      <c r="G206" s="216" t="s">
        <v>162</v>
      </c>
      <c r="H206" s="217" t="n">
        <v>0.309</v>
      </c>
      <c r="I206" s="218"/>
      <c r="J206" s="219" t="n">
        <f aca="false">ROUND(I206*H206,2)</f>
        <v>0</v>
      </c>
      <c r="K206" s="215" t="s">
        <v>144</v>
      </c>
      <c r="L206" s="31"/>
      <c r="M206" s="220"/>
      <c r="N206" s="221" t="s">
        <v>49</v>
      </c>
      <c r="O206" s="67"/>
      <c r="P206" s="222" t="n">
        <f aca="false">O206*H206</f>
        <v>0</v>
      </c>
      <c r="Q206" s="222" t="n">
        <v>0</v>
      </c>
      <c r="R206" s="222" t="n">
        <f aca="false">Q206*H206</f>
        <v>0</v>
      </c>
      <c r="S206" s="222" t="n">
        <v>0</v>
      </c>
      <c r="T206" s="223" t="n">
        <f aca="false">S206*H206</f>
        <v>0</v>
      </c>
      <c r="AR206" s="224" t="s">
        <v>145</v>
      </c>
      <c r="AT206" s="224" t="s">
        <v>140</v>
      </c>
      <c r="AU206" s="224" t="s">
        <v>87</v>
      </c>
      <c r="AY206" s="3" t="s">
        <v>138</v>
      </c>
      <c r="BE206" s="225" t="n">
        <f aca="false">IF(N206="základní",J206,0)</f>
        <v>0</v>
      </c>
      <c r="BF206" s="225" t="n">
        <f aca="false">IF(N206="snížená",J206,0)</f>
        <v>0</v>
      </c>
      <c r="BG206" s="225" t="n">
        <f aca="false">IF(N206="zákl. přenesená",J206,0)</f>
        <v>0</v>
      </c>
      <c r="BH206" s="225" t="n">
        <f aca="false">IF(N206="sníž. přenesená",J206,0)</f>
        <v>0</v>
      </c>
      <c r="BI206" s="225" t="n">
        <f aca="false">IF(N206="nulová",J206,0)</f>
        <v>0</v>
      </c>
      <c r="BJ206" s="3" t="s">
        <v>85</v>
      </c>
      <c r="BK206" s="225" t="n">
        <f aca="false">ROUND(I206*H206,2)</f>
        <v>0</v>
      </c>
      <c r="BL206" s="3" t="s">
        <v>145</v>
      </c>
      <c r="BM206" s="224" t="s">
        <v>876</v>
      </c>
    </row>
    <row r="207" s="25" customFormat="true" ht="36" hidden="false" customHeight="true" outlineLevel="0" collapsed="false">
      <c r="B207" s="26"/>
      <c r="C207" s="213" t="s">
        <v>357</v>
      </c>
      <c r="D207" s="213" t="s">
        <v>140</v>
      </c>
      <c r="E207" s="214" t="s">
        <v>264</v>
      </c>
      <c r="F207" s="215" t="s">
        <v>265</v>
      </c>
      <c r="G207" s="216" t="s">
        <v>162</v>
      </c>
      <c r="H207" s="217" t="n">
        <v>0.309</v>
      </c>
      <c r="I207" s="218"/>
      <c r="J207" s="219" t="n">
        <f aca="false">ROUND(I207*H207,2)</f>
        <v>0</v>
      </c>
      <c r="K207" s="215" t="s">
        <v>144</v>
      </c>
      <c r="L207" s="31"/>
      <c r="M207" s="220"/>
      <c r="N207" s="221" t="s">
        <v>49</v>
      </c>
      <c r="O207" s="67"/>
      <c r="P207" s="222" t="n">
        <f aca="false">O207*H207</f>
        <v>0</v>
      </c>
      <c r="Q207" s="222" t="n">
        <v>0</v>
      </c>
      <c r="R207" s="222" t="n">
        <f aca="false">Q207*H207</f>
        <v>0</v>
      </c>
      <c r="S207" s="222" t="n">
        <v>0</v>
      </c>
      <c r="T207" s="223" t="n">
        <f aca="false">S207*H207</f>
        <v>0</v>
      </c>
      <c r="AR207" s="224" t="s">
        <v>145</v>
      </c>
      <c r="AT207" s="224" t="s">
        <v>140</v>
      </c>
      <c r="AU207" s="224" t="s">
        <v>87</v>
      </c>
      <c r="AY207" s="3" t="s">
        <v>138</v>
      </c>
      <c r="BE207" s="225" t="n">
        <f aca="false">IF(N207="základní",J207,0)</f>
        <v>0</v>
      </c>
      <c r="BF207" s="225" t="n">
        <f aca="false">IF(N207="snížená",J207,0)</f>
        <v>0</v>
      </c>
      <c r="BG207" s="225" t="n">
        <f aca="false">IF(N207="zákl. přenesená",J207,0)</f>
        <v>0</v>
      </c>
      <c r="BH207" s="225" t="n">
        <f aca="false">IF(N207="sníž. přenesená",J207,0)</f>
        <v>0</v>
      </c>
      <c r="BI207" s="225" t="n">
        <f aca="false">IF(N207="nulová",J207,0)</f>
        <v>0</v>
      </c>
      <c r="BJ207" s="3" t="s">
        <v>85</v>
      </c>
      <c r="BK207" s="225" t="n">
        <f aca="false">ROUND(I207*H207,2)</f>
        <v>0</v>
      </c>
      <c r="BL207" s="3" t="s">
        <v>145</v>
      </c>
      <c r="BM207" s="224" t="s">
        <v>877</v>
      </c>
    </row>
    <row r="208" s="25" customFormat="true" ht="36" hidden="false" customHeight="true" outlineLevel="0" collapsed="false">
      <c r="B208" s="26"/>
      <c r="C208" s="213" t="s">
        <v>363</v>
      </c>
      <c r="D208" s="213" t="s">
        <v>140</v>
      </c>
      <c r="E208" s="214" t="s">
        <v>268</v>
      </c>
      <c r="F208" s="215" t="s">
        <v>269</v>
      </c>
      <c r="G208" s="216" t="s">
        <v>162</v>
      </c>
      <c r="H208" s="217" t="n">
        <v>0.093</v>
      </c>
      <c r="I208" s="218"/>
      <c r="J208" s="219" t="n">
        <f aca="false">ROUND(I208*H208,2)</f>
        <v>0</v>
      </c>
      <c r="K208" s="215" t="s">
        <v>144</v>
      </c>
      <c r="L208" s="31"/>
      <c r="M208" s="220"/>
      <c r="N208" s="221" t="s">
        <v>49</v>
      </c>
      <c r="O208" s="67"/>
      <c r="P208" s="222" t="n">
        <f aca="false">O208*H208</f>
        <v>0</v>
      </c>
      <c r="Q208" s="222" t="n">
        <v>0</v>
      </c>
      <c r="R208" s="222" t="n">
        <f aca="false">Q208*H208</f>
        <v>0</v>
      </c>
      <c r="S208" s="222" t="n">
        <v>0</v>
      </c>
      <c r="T208" s="223" t="n">
        <f aca="false">S208*H208</f>
        <v>0</v>
      </c>
      <c r="AR208" s="224" t="s">
        <v>145</v>
      </c>
      <c r="AT208" s="224" t="s">
        <v>140</v>
      </c>
      <c r="AU208" s="224" t="s">
        <v>87</v>
      </c>
      <c r="AY208" s="3" t="s">
        <v>138</v>
      </c>
      <c r="BE208" s="225" t="n">
        <f aca="false">IF(N208="základní",J208,0)</f>
        <v>0</v>
      </c>
      <c r="BF208" s="225" t="n">
        <f aca="false">IF(N208="snížená",J208,0)</f>
        <v>0</v>
      </c>
      <c r="BG208" s="225" t="n">
        <f aca="false">IF(N208="zákl. přenesená",J208,0)</f>
        <v>0</v>
      </c>
      <c r="BH208" s="225" t="n">
        <f aca="false">IF(N208="sníž. přenesená",J208,0)</f>
        <v>0</v>
      </c>
      <c r="BI208" s="225" t="n">
        <f aca="false">IF(N208="nulová",J208,0)</f>
        <v>0</v>
      </c>
      <c r="BJ208" s="3" t="s">
        <v>85</v>
      </c>
      <c r="BK208" s="225" t="n">
        <f aca="false">ROUND(I208*H208,2)</f>
        <v>0</v>
      </c>
      <c r="BL208" s="3" t="s">
        <v>145</v>
      </c>
      <c r="BM208" s="224" t="s">
        <v>878</v>
      </c>
    </row>
    <row r="209" s="226" customFormat="true" ht="12.8" hidden="false" customHeight="false" outlineLevel="0" collapsed="false">
      <c r="B209" s="227"/>
      <c r="C209" s="228"/>
      <c r="D209" s="229" t="s">
        <v>147</v>
      </c>
      <c r="E209" s="228"/>
      <c r="F209" s="231" t="s">
        <v>879</v>
      </c>
      <c r="G209" s="228"/>
      <c r="H209" s="232" t="n">
        <v>0.093</v>
      </c>
      <c r="I209" s="233"/>
      <c r="J209" s="228"/>
      <c r="K209" s="228"/>
      <c r="L209" s="234"/>
      <c r="M209" s="235"/>
      <c r="N209" s="236"/>
      <c r="O209" s="236"/>
      <c r="P209" s="236"/>
      <c r="Q209" s="236"/>
      <c r="R209" s="236"/>
      <c r="S209" s="236"/>
      <c r="T209" s="237"/>
      <c r="AT209" s="238" t="s">
        <v>147</v>
      </c>
      <c r="AU209" s="238" t="s">
        <v>87</v>
      </c>
      <c r="AV209" s="226" t="s">
        <v>87</v>
      </c>
      <c r="AW209" s="226" t="s">
        <v>4</v>
      </c>
      <c r="AX209" s="226" t="s">
        <v>85</v>
      </c>
      <c r="AY209" s="238" t="s">
        <v>138</v>
      </c>
    </row>
    <row r="210" s="25" customFormat="true" ht="36" hidden="false" customHeight="true" outlineLevel="0" collapsed="false">
      <c r="B210" s="26"/>
      <c r="C210" s="213" t="s">
        <v>368</v>
      </c>
      <c r="D210" s="213" t="s">
        <v>140</v>
      </c>
      <c r="E210" s="214" t="s">
        <v>273</v>
      </c>
      <c r="F210" s="215" t="s">
        <v>274</v>
      </c>
      <c r="G210" s="216" t="s">
        <v>162</v>
      </c>
      <c r="H210" s="217" t="n">
        <v>0.093</v>
      </c>
      <c r="I210" s="218"/>
      <c r="J210" s="219" t="n">
        <f aca="false">ROUND(I210*H210,2)</f>
        <v>0</v>
      </c>
      <c r="K210" s="215" t="s">
        <v>144</v>
      </c>
      <c r="L210" s="31"/>
      <c r="M210" s="220"/>
      <c r="N210" s="221" t="s">
        <v>49</v>
      </c>
      <c r="O210" s="67"/>
      <c r="P210" s="222" t="n">
        <f aca="false">O210*H210</f>
        <v>0</v>
      </c>
      <c r="Q210" s="222" t="n">
        <v>0</v>
      </c>
      <c r="R210" s="222" t="n">
        <f aca="false">Q210*H210</f>
        <v>0</v>
      </c>
      <c r="S210" s="222" t="n">
        <v>1</v>
      </c>
      <c r="T210" s="223" t="n">
        <f aca="false">S210*H210</f>
        <v>0.093</v>
      </c>
      <c r="AR210" s="224" t="s">
        <v>145</v>
      </c>
      <c r="AT210" s="224" t="s">
        <v>140</v>
      </c>
      <c r="AU210" s="224" t="s">
        <v>87</v>
      </c>
      <c r="AY210" s="3" t="s">
        <v>138</v>
      </c>
      <c r="BE210" s="225" t="n">
        <f aca="false">IF(N210="základní",J210,0)</f>
        <v>0</v>
      </c>
      <c r="BF210" s="225" t="n">
        <f aca="false">IF(N210="snížená",J210,0)</f>
        <v>0</v>
      </c>
      <c r="BG210" s="225" t="n">
        <f aca="false">IF(N210="zákl. přenesená",J210,0)</f>
        <v>0</v>
      </c>
      <c r="BH210" s="225" t="n">
        <f aca="false">IF(N210="sníž. přenesená",J210,0)</f>
        <v>0</v>
      </c>
      <c r="BI210" s="225" t="n">
        <f aca="false">IF(N210="nulová",J210,0)</f>
        <v>0</v>
      </c>
      <c r="BJ210" s="3" t="s">
        <v>85</v>
      </c>
      <c r="BK210" s="225" t="n">
        <f aca="false">ROUND(I210*H210,2)</f>
        <v>0</v>
      </c>
      <c r="BL210" s="3" t="s">
        <v>145</v>
      </c>
      <c r="BM210" s="224" t="s">
        <v>880</v>
      </c>
    </row>
    <row r="211" s="226" customFormat="true" ht="12.8" hidden="false" customHeight="false" outlineLevel="0" collapsed="false">
      <c r="B211" s="227"/>
      <c r="C211" s="228"/>
      <c r="D211" s="229" t="s">
        <v>147</v>
      </c>
      <c r="E211" s="228"/>
      <c r="F211" s="231" t="s">
        <v>879</v>
      </c>
      <c r="G211" s="228"/>
      <c r="H211" s="232" t="n">
        <v>0.093</v>
      </c>
      <c r="I211" s="233"/>
      <c r="J211" s="228"/>
      <c r="K211" s="228"/>
      <c r="L211" s="234"/>
      <c r="M211" s="235"/>
      <c r="N211" s="236"/>
      <c r="O211" s="236"/>
      <c r="P211" s="236"/>
      <c r="Q211" s="236"/>
      <c r="R211" s="236"/>
      <c r="S211" s="236"/>
      <c r="T211" s="237"/>
      <c r="AT211" s="238" t="s">
        <v>147</v>
      </c>
      <c r="AU211" s="238" t="s">
        <v>87</v>
      </c>
      <c r="AV211" s="226" t="s">
        <v>87</v>
      </c>
      <c r="AW211" s="226" t="s">
        <v>4</v>
      </c>
      <c r="AX211" s="226" t="s">
        <v>85</v>
      </c>
      <c r="AY211" s="238" t="s">
        <v>138</v>
      </c>
    </row>
    <row r="212" s="25" customFormat="true" ht="36" hidden="false" customHeight="true" outlineLevel="0" collapsed="false">
      <c r="B212" s="26"/>
      <c r="C212" s="213" t="s">
        <v>373</v>
      </c>
      <c r="D212" s="213" t="s">
        <v>140</v>
      </c>
      <c r="E212" s="214" t="s">
        <v>277</v>
      </c>
      <c r="F212" s="215" t="s">
        <v>278</v>
      </c>
      <c r="G212" s="216" t="s">
        <v>162</v>
      </c>
      <c r="H212" s="217" t="n">
        <v>0.124</v>
      </c>
      <c r="I212" s="218"/>
      <c r="J212" s="219" t="n">
        <f aca="false">ROUND(I212*H212,2)</f>
        <v>0</v>
      </c>
      <c r="K212" s="215" t="s">
        <v>144</v>
      </c>
      <c r="L212" s="31"/>
      <c r="M212" s="220"/>
      <c r="N212" s="221" t="s">
        <v>49</v>
      </c>
      <c r="O212" s="67"/>
      <c r="P212" s="222" t="n">
        <f aca="false">O212*H212</f>
        <v>0</v>
      </c>
      <c r="Q212" s="222" t="n">
        <v>0</v>
      </c>
      <c r="R212" s="222" t="n">
        <f aca="false">Q212*H212</f>
        <v>0</v>
      </c>
      <c r="S212" s="222" t="n">
        <v>0</v>
      </c>
      <c r="T212" s="223" t="n">
        <f aca="false">S212*H212</f>
        <v>0</v>
      </c>
      <c r="AR212" s="224" t="s">
        <v>145</v>
      </c>
      <c r="AT212" s="224" t="s">
        <v>140</v>
      </c>
      <c r="AU212" s="224" t="s">
        <v>87</v>
      </c>
      <c r="AY212" s="3" t="s">
        <v>138</v>
      </c>
      <c r="BE212" s="225" t="n">
        <f aca="false">IF(N212="základní",J212,0)</f>
        <v>0</v>
      </c>
      <c r="BF212" s="225" t="n">
        <f aca="false">IF(N212="snížená",J212,0)</f>
        <v>0</v>
      </c>
      <c r="BG212" s="225" t="n">
        <f aca="false">IF(N212="zákl. přenesená",J212,0)</f>
        <v>0</v>
      </c>
      <c r="BH212" s="225" t="n">
        <f aca="false">IF(N212="sníž. přenesená",J212,0)</f>
        <v>0</v>
      </c>
      <c r="BI212" s="225" t="n">
        <f aca="false">IF(N212="nulová",J212,0)</f>
        <v>0</v>
      </c>
      <c r="BJ212" s="3" t="s">
        <v>85</v>
      </c>
      <c r="BK212" s="225" t="n">
        <f aca="false">ROUND(I212*H212,2)</f>
        <v>0</v>
      </c>
      <c r="BL212" s="3" t="s">
        <v>145</v>
      </c>
      <c r="BM212" s="224" t="s">
        <v>881</v>
      </c>
    </row>
    <row r="213" s="226" customFormat="true" ht="12.8" hidden="false" customHeight="false" outlineLevel="0" collapsed="false">
      <c r="B213" s="227"/>
      <c r="C213" s="228"/>
      <c r="D213" s="229" t="s">
        <v>147</v>
      </c>
      <c r="E213" s="228"/>
      <c r="F213" s="231" t="s">
        <v>882</v>
      </c>
      <c r="G213" s="228"/>
      <c r="H213" s="232" t="n">
        <v>0.124</v>
      </c>
      <c r="I213" s="233"/>
      <c r="J213" s="228"/>
      <c r="K213" s="228"/>
      <c r="L213" s="234"/>
      <c r="M213" s="235"/>
      <c r="N213" s="236"/>
      <c r="O213" s="236"/>
      <c r="P213" s="236"/>
      <c r="Q213" s="236"/>
      <c r="R213" s="236"/>
      <c r="S213" s="236"/>
      <c r="T213" s="237"/>
      <c r="AT213" s="238" t="s">
        <v>147</v>
      </c>
      <c r="AU213" s="238" t="s">
        <v>87</v>
      </c>
      <c r="AV213" s="226" t="s">
        <v>87</v>
      </c>
      <c r="AW213" s="226" t="s">
        <v>4</v>
      </c>
      <c r="AX213" s="226" t="s">
        <v>85</v>
      </c>
      <c r="AY213" s="238" t="s">
        <v>138</v>
      </c>
    </row>
    <row r="214" s="196" customFormat="true" ht="22.8" hidden="false" customHeight="true" outlineLevel="0" collapsed="false">
      <c r="B214" s="197"/>
      <c r="C214" s="198"/>
      <c r="D214" s="199" t="s">
        <v>77</v>
      </c>
      <c r="E214" s="211" t="s">
        <v>281</v>
      </c>
      <c r="F214" s="211" t="s">
        <v>282</v>
      </c>
      <c r="G214" s="198"/>
      <c r="H214" s="198"/>
      <c r="I214" s="201"/>
      <c r="J214" s="212" t="n">
        <f aca="false">BK214</f>
        <v>0</v>
      </c>
      <c r="K214" s="198"/>
      <c r="L214" s="203"/>
      <c r="M214" s="204"/>
      <c r="N214" s="205"/>
      <c r="O214" s="205"/>
      <c r="P214" s="206" t="n">
        <f aca="false">SUM(P215:P216)</f>
        <v>0</v>
      </c>
      <c r="Q214" s="205"/>
      <c r="R214" s="206" t="n">
        <f aca="false">SUM(R215:R216)</f>
        <v>0</v>
      </c>
      <c r="S214" s="205"/>
      <c r="T214" s="207" t="n">
        <f aca="false">SUM(T215:T216)</f>
        <v>0</v>
      </c>
      <c r="AR214" s="208" t="s">
        <v>85</v>
      </c>
      <c r="AT214" s="209" t="s">
        <v>77</v>
      </c>
      <c r="AU214" s="209" t="s">
        <v>85</v>
      </c>
      <c r="AY214" s="208" t="s">
        <v>138</v>
      </c>
      <c r="BK214" s="210" t="n">
        <f aca="false">SUM(BK215:BK216)</f>
        <v>0</v>
      </c>
    </row>
    <row r="215" s="25" customFormat="true" ht="48" hidden="false" customHeight="true" outlineLevel="0" collapsed="false">
      <c r="B215" s="26"/>
      <c r="C215" s="213" t="s">
        <v>378</v>
      </c>
      <c r="D215" s="213" t="s">
        <v>140</v>
      </c>
      <c r="E215" s="214" t="s">
        <v>284</v>
      </c>
      <c r="F215" s="215" t="s">
        <v>285</v>
      </c>
      <c r="G215" s="216" t="s">
        <v>162</v>
      </c>
      <c r="H215" s="217" t="n">
        <v>3.235</v>
      </c>
      <c r="I215" s="218"/>
      <c r="J215" s="219" t="n">
        <f aca="false">ROUND(I215*H215,2)</f>
        <v>0</v>
      </c>
      <c r="K215" s="215" t="s">
        <v>144</v>
      </c>
      <c r="L215" s="31"/>
      <c r="M215" s="220"/>
      <c r="N215" s="221" t="s">
        <v>49</v>
      </c>
      <c r="O215" s="67"/>
      <c r="P215" s="222" t="n">
        <f aca="false">O215*H215</f>
        <v>0</v>
      </c>
      <c r="Q215" s="222" t="n">
        <v>0</v>
      </c>
      <c r="R215" s="222" t="n">
        <f aca="false">Q215*H215</f>
        <v>0</v>
      </c>
      <c r="S215" s="222" t="n">
        <v>0</v>
      </c>
      <c r="T215" s="223" t="n">
        <f aca="false">S215*H215</f>
        <v>0</v>
      </c>
      <c r="AR215" s="224" t="s">
        <v>145</v>
      </c>
      <c r="AT215" s="224" t="s">
        <v>140</v>
      </c>
      <c r="AU215" s="224" t="s">
        <v>87</v>
      </c>
      <c r="AY215" s="3" t="s">
        <v>138</v>
      </c>
      <c r="BE215" s="225" t="n">
        <f aca="false">IF(N215="základní",J215,0)</f>
        <v>0</v>
      </c>
      <c r="BF215" s="225" t="n">
        <f aca="false">IF(N215="snížená",J215,0)</f>
        <v>0</v>
      </c>
      <c r="BG215" s="225" t="n">
        <f aca="false">IF(N215="zákl. přenesená",J215,0)</f>
        <v>0</v>
      </c>
      <c r="BH215" s="225" t="n">
        <f aca="false">IF(N215="sníž. přenesená",J215,0)</f>
        <v>0</v>
      </c>
      <c r="BI215" s="225" t="n">
        <f aca="false">IF(N215="nulová",J215,0)</f>
        <v>0</v>
      </c>
      <c r="BJ215" s="3" t="s">
        <v>85</v>
      </c>
      <c r="BK215" s="225" t="n">
        <f aca="false">ROUND(I215*H215,2)</f>
        <v>0</v>
      </c>
      <c r="BL215" s="3" t="s">
        <v>145</v>
      </c>
      <c r="BM215" s="224" t="s">
        <v>883</v>
      </c>
    </row>
    <row r="216" customFormat="false" ht="12.8" hidden="false" customHeight="false" outlineLevel="0" collapsed="false">
      <c r="A216" s="25"/>
      <c r="B216" s="26"/>
      <c r="C216" s="27"/>
      <c r="D216" s="229" t="s">
        <v>200</v>
      </c>
      <c r="E216" s="27"/>
      <c r="F216" s="261" t="s">
        <v>287</v>
      </c>
      <c r="G216" s="27"/>
      <c r="H216" s="27"/>
      <c r="I216" s="130"/>
      <c r="J216" s="27"/>
      <c r="K216" s="27"/>
      <c r="L216" s="31"/>
      <c r="M216" s="262"/>
      <c r="N216" s="67"/>
      <c r="O216" s="67"/>
      <c r="P216" s="67"/>
      <c r="Q216" s="67"/>
      <c r="R216" s="67"/>
      <c r="S216" s="67"/>
      <c r="T216" s="68"/>
      <c r="AT216" s="3" t="s">
        <v>200</v>
      </c>
      <c r="AU216" s="3" t="s">
        <v>87</v>
      </c>
    </row>
    <row r="217" s="196" customFormat="true" ht="25.9" hidden="false" customHeight="true" outlineLevel="0" collapsed="false">
      <c r="B217" s="197"/>
      <c r="C217" s="198"/>
      <c r="D217" s="199" t="s">
        <v>77</v>
      </c>
      <c r="E217" s="200" t="s">
        <v>288</v>
      </c>
      <c r="F217" s="200" t="s">
        <v>289</v>
      </c>
      <c r="G217" s="198"/>
      <c r="H217" s="198"/>
      <c r="I217" s="201"/>
      <c r="J217" s="202" t="n">
        <f aca="false">BK217</f>
        <v>0</v>
      </c>
      <c r="K217" s="198"/>
      <c r="L217" s="203"/>
      <c r="M217" s="204"/>
      <c r="N217" s="205"/>
      <c r="O217" s="205"/>
      <c r="P217" s="206" t="n">
        <f aca="false">P218+P232+P239+P276</f>
        <v>0</v>
      </c>
      <c r="Q217" s="205"/>
      <c r="R217" s="206" t="n">
        <f aca="false">R218+R232+R239+R276</f>
        <v>0.02396648</v>
      </c>
      <c r="S217" s="205"/>
      <c r="T217" s="207" t="n">
        <f aca="false">T218+T232+T239+T276</f>
        <v>0.18532</v>
      </c>
      <c r="AR217" s="208" t="s">
        <v>87</v>
      </c>
      <c r="AT217" s="209" t="s">
        <v>77</v>
      </c>
      <c r="AU217" s="209" t="s">
        <v>78</v>
      </c>
      <c r="AY217" s="208" t="s">
        <v>138</v>
      </c>
      <c r="BK217" s="210" t="n">
        <f aca="false">BK218+BK232+BK239+BK276</f>
        <v>0</v>
      </c>
    </row>
    <row r="218" customFormat="false" ht="22.8" hidden="false" customHeight="true" outlineLevel="0" collapsed="false">
      <c r="A218" s="196"/>
      <c r="B218" s="197"/>
      <c r="C218" s="198"/>
      <c r="D218" s="199" t="s">
        <v>77</v>
      </c>
      <c r="E218" s="211" t="s">
        <v>290</v>
      </c>
      <c r="F218" s="211" t="s">
        <v>291</v>
      </c>
      <c r="G218" s="198"/>
      <c r="H218" s="198"/>
      <c r="I218" s="201"/>
      <c r="J218" s="212" t="n">
        <f aca="false">BK218</f>
        <v>0</v>
      </c>
      <c r="K218" s="198"/>
      <c r="L218" s="203"/>
      <c r="M218" s="204"/>
      <c r="N218" s="205"/>
      <c r="O218" s="205"/>
      <c r="P218" s="206" t="n">
        <f aca="false">SUM(P219:P231)</f>
        <v>0</v>
      </c>
      <c r="Q218" s="205"/>
      <c r="R218" s="206" t="n">
        <f aca="false">SUM(R219:R231)</f>
        <v>0.00189048</v>
      </c>
      <c r="S218" s="205"/>
      <c r="T218" s="207" t="n">
        <f aca="false">SUM(T219:T231)</f>
        <v>0</v>
      </c>
      <c r="AR218" s="208" t="s">
        <v>87</v>
      </c>
      <c r="AT218" s="209" t="s">
        <v>77</v>
      </c>
      <c r="AU218" s="209" t="s">
        <v>85</v>
      </c>
      <c r="AY218" s="208" t="s">
        <v>138</v>
      </c>
      <c r="BK218" s="210" t="n">
        <f aca="false">SUM(BK219:BK231)</f>
        <v>0</v>
      </c>
    </row>
    <row r="219" s="25" customFormat="true" ht="24" hidden="false" customHeight="true" outlineLevel="0" collapsed="false">
      <c r="B219" s="26"/>
      <c r="C219" s="213" t="s">
        <v>572</v>
      </c>
      <c r="D219" s="213" t="s">
        <v>140</v>
      </c>
      <c r="E219" s="214" t="s">
        <v>293</v>
      </c>
      <c r="F219" s="215" t="s">
        <v>294</v>
      </c>
      <c r="G219" s="216" t="s">
        <v>189</v>
      </c>
      <c r="H219" s="217" t="n">
        <v>0.36</v>
      </c>
      <c r="I219" s="218"/>
      <c r="J219" s="219" t="n">
        <f aca="false">ROUND(I219*H219,2)</f>
        <v>0</v>
      </c>
      <c r="K219" s="215" t="s">
        <v>144</v>
      </c>
      <c r="L219" s="31"/>
      <c r="M219" s="220"/>
      <c r="N219" s="221" t="s">
        <v>49</v>
      </c>
      <c r="O219" s="67"/>
      <c r="P219" s="222" t="n">
        <f aca="false">O219*H219</f>
        <v>0</v>
      </c>
      <c r="Q219" s="222" t="n">
        <v>0.0004</v>
      </c>
      <c r="R219" s="222" t="n">
        <f aca="false">Q219*H219</f>
        <v>0.000144</v>
      </c>
      <c r="S219" s="222" t="n">
        <v>0</v>
      </c>
      <c r="T219" s="223" t="n">
        <f aca="false">S219*H219</f>
        <v>0</v>
      </c>
      <c r="AR219" s="224" t="s">
        <v>234</v>
      </c>
      <c r="AT219" s="224" t="s">
        <v>140</v>
      </c>
      <c r="AU219" s="224" t="s">
        <v>87</v>
      </c>
      <c r="AY219" s="3" t="s">
        <v>138</v>
      </c>
      <c r="BE219" s="225" t="n">
        <f aca="false">IF(N219="základní",J219,0)</f>
        <v>0</v>
      </c>
      <c r="BF219" s="225" t="n">
        <f aca="false">IF(N219="snížená",J219,0)</f>
        <v>0</v>
      </c>
      <c r="BG219" s="225" t="n">
        <f aca="false">IF(N219="zákl. přenesená",J219,0)</f>
        <v>0</v>
      </c>
      <c r="BH219" s="225" t="n">
        <f aca="false">IF(N219="sníž. přenesená",J219,0)</f>
        <v>0</v>
      </c>
      <c r="BI219" s="225" t="n">
        <f aca="false">IF(N219="nulová",J219,0)</f>
        <v>0</v>
      </c>
      <c r="BJ219" s="3" t="s">
        <v>85</v>
      </c>
      <c r="BK219" s="225" t="n">
        <f aca="false">ROUND(I219*H219,2)</f>
        <v>0</v>
      </c>
      <c r="BL219" s="3" t="s">
        <v>234</v>
      </c>
      <c r="BM219" s="224" t="s">
        <v>884</v>
      </c>
    </row>
    <row r="220" customFormat="false" ht="12.8" hidden="false" customHeight="false" outlineLevel="0" collapsed="false">
      <c r="A220" s="25"/>
      <c r="B220" s="26"/>
      <c r="C220" s="27"/>
      <c r="D220" s="229" t="s">
        <v>200</v>
      </c>
      <c r="E220" s="27"/>
      <c r="F220" s="261" t="s">
        <v>296</v>
      </c>
      <c r="G220" s="27"/>
      <c r="H220" s="27"/>
      <c r="I220" s="130"/>
      <c r="J220" s="27"/>
      <c r="K220" s="27"/>
      <c r="L220" s="31"/>
      <c r="M220" s="262"/>
      <c r="N220" s="67"/>
      <c r="O220" s="67"/>
      <c r="P220" s="67"/>
      <c r="Q220" s="67"/>
      <c r="R220" s="67"/>
      <c r="S220" s="67"/>
      <c r="T220" s="68"/>
      <c r="AT220" s="3" t="s">
        <v>200</v>
      </c>
      <c r="AU220" s="3" t="s">
        <v>87</v>
      </c>
    </row>
    <row r="221" s="226" customFormat="true" ht="12.8" hidden="false" customHeight="false" outlineLevel="0" collapsed="false">
      <c r="B221" s="227"/>
      <c r="C221" s="228"/>
      <c r="D221" s="229" t="s">
        <v>147</v>
      </c>
      <c r="E221" s="230"/>
      <c r="F221" s="231" t="s">
        <v>885</v>
      </c>
      <c r="G221" s="228"/>
      <c r="H221" s="232" t="n">
        <v>0.36</v>
      </c>
      <c r="I221" s="233"/>
      <c r="J221" s="228"/>
      <c r="K221" s="228"/>
      <c r="L221" s="234"/>
      <c r="M221" s="235"/>
      <c r="N221" s="236"/>
      <c r="O221" s="236"/>
      <c r="P221" s="236"/>
      <c r="Q221" s="236"/>
      <c r="R221" s="236"/>
      <c r="S221" s="236"/>
      <c r="T221" s="237"/>
      <c r="AT221" s="238" t="s">
        <v>147</v>
      </c>
      <c r="AU221" s="238" t="s">
        <v>87</v>
      </c>
      <c r="AV221" s="226" t="s">
        <v>87</v>
      </c>
      <c r="AW221" s="226" t="s">
        <v>40</v>
      </c>
      <c r="AX221" s="226" t="s">
        <v>78</v>
      </c>
      <c r="AY221" s="238" t="s">
        <v>138</v>
      </c>
    </row>
    <row r="222" s="239" customFormat="true" ht="12.8" hidden="false" customHeight="false" outlineLevel="0" collapsed="false">
      <c r="B222" s="240"/>
      <c r="C222" s="241"/>
      <c r="D222" s="229" t="s">
        <v>147</v>
      </c>
      <c r="E222" s="242"/>
      <c r="F222" s="243" t="s">
        <v>149</v>
      </c>
      <c r="G222" s="241"/>
      <c r="H222" s="244" t="n">
        <v>0.36</v>
      </c>
      <c r="I222" s="245"/>
      <c r="J222" s="241"/>
      <c r="K222" s="241"/>
      <c r="L222" s="246"/>
      <c r="M222" s="247"/>
      <c r="N222" s="248"/>
      <c r="O222" s="248"/>
      <c r="P222" s="248"/>
      <c r="Q222" s="248"/>
      <c r="R222" s="248"/>
      <c r="S222" s="248"/>
      <c r="T222" s="249"/>
      <c r="AT222" s="250" t="s">
        <v>147</v>
      </c>
      <c r="AU222" s="250" t="s">
        <v>87</v>
      </c>
      <c r="AV222" s="239" t="s">
        <v>145</v>
      </c>
      <c r="AW222" s="239" t="s">
        <v>40</v>
      </c>
      <c r="AX222" s="239" t="s">
        <v>85</v>
      </c>
      <c r="AY222" s="250" t="s">
        <v>138</v>
      </c>
    </row>
    <row r="223" s="25" customFormat="true" ht="16.5" hidden="false" customHeight="true" outlineLevel="0" collapsed="false">
      <c r="B223" s="26"/>
      <c r="C223" s="251" t="s">
        <v>576</v>
      </c>
      <c r="D223" s="251" t="s">
        <v>159</v>
      </c>
      <c r="E223" s="252" t="s">
        <v>299</v>
      </c>
      <c r="F223" s="253" t="s">
        <v>300</v>
      </c>
      <c r="G223" s="254" t="s">
        <v>189</v>
      </c>
      <c r="H223" s="255" t="n">
        <v>0.396</v>
      </c>
      <c r="I223" s="256"/>
      <c r="J223" s="257" t="n">
        <f aca="false">ROUND(I223*H223,2)</f>
        <v>0</v>
      </c>
      <c r="K223" s="253" t="s">
        <v>144</v>
      </c>
      <c r="L223" s="258"/>
      <c r="M223" s="259"/>
      <c r="N223" s="260" t="s">
        <v>49</v>
      </c>
      <c r="O223" s="67"/>
      <c r="P223" s="222" t="n">
        <f aca="false">O223*H223</f>
        <v>0</v>
      </c>
      <c r="Q223" s="222" t="n">
        <v>0.00388</v>
      </c>
      <c r="R223" s="222" t="n">
        <f aca="false">Q223*H223</f>
        <v>0.00153648</v>
      </c>
      <c r="S223" s="222" t="n">
        <v>0</v>
      </c>
      <c r="T223" s="223" t="n">
        <f aca="false">S223*H223</f>
        <v>0</v>
      </c>
      <c r="AR223" s="224" t="s">
        <v>301</v>
      </c>
      <c r="AT223" s="224" t="s">
        <v>159</v>
      </c>
      <c r="AU223" s="224" t="s">
        <v>87</v>
      </c>
      <c r="AY223" s="3" t="s">
        <v>138</v>
      </c>
      <c r="BE223" s="225" t="n">
        <f aca="false">IF(N223="základní",J223,0)</f>
        <v>0</v>
      </c>
      <c r="BF223" s="225" t="n">
        <f aca="false">IF(N223="snížená",J223,0)</f>
        <v>0</v>
      </c>
      <c r="BG223" s="225" t="n">
        <f aca="false">IF(N223="zákl. přenesená",J223,0)</f>
        <v>0</v>
      </c>
      <c r="BH223" s="225" t="n">
        <f aca="false">IF(N223="sníž. přenesená",J223,0)</f>
        <v>0</v>
      </c>
      <c r="BI223" s="225" t="n">
        <f aca="false">IF(N223="nulová",J223,0)</f>
        <v>0</v>
      </c>
      <c r="BJ223" s="3" t="s">
        <v>85</v>
      </c>
      <c r="BK223" s="225" t="n">
        <f aca="false">ROUND(I223*H223,2)</f>
        <v>0</v>
      </c>
      <c r="BL223" s="3" t="s">
        <v>234</v>
      </c>
      <c r="BM223" s="224" t="s">
        <v>886</v>
      </c>
    </row>
    <row r="224" s="226" customFormat="true" ht="12.8" hidden="false" customHeight="false" outlineLevel="0" collapsed="false">
      <c r="B224" s="227"/>
      <c r="C224" s="228"/>
      <c r="D224" s="229" t="s">
        <v>147</v>
      </c>
      <c r="E224" s="230"/>
      <c r="F224" s="231" t="s">
        <v>887</v>
      </c>
      <c r="G224" s="228"/>
      <c r="H224" s="232" t="n">
        <v>0.396</v>
      </c>
      <c r="I224" s="233"/>
      <c r="J224" s="228"/>
      <c r="K224" s="228"/>
      <c r="L224" s="234"/>
      <c r="M224" s="235"/>
      <c r="N224" s="236"/>
      <c r="O224" s="236"/>
      <c r="P224" s="236"/>
      <c r="Q224" s="236"/>
      <c r="R224" s="236"/>
      <c r="S224" s="236"/>
      <c r="T224" s="237"/>
      <c r="AT224" s="238" t="s">
        <v>147</v>
      </c>
      <c r="AU224" s="238" t="s">
        <v>87</v>
      </c>
      <c r="AV224" s="226" t="s">
        <v>87</v>
      </c>
      <c r="AW224" s="226" t="s">
        <v>40</v>
      </c>
      <c r="AX224" s="226" t="s">
        <v>78</v>
      </c>
      <c r="AY224" s="238" t="s">
        <v>138</v>
      </c>
    </row>
    <row r="225" s="239" customFormat="true" ht="12.8" hidden="false" customHeight="false" outlineLevel="0" collapsed="false">
      <c r="B225" s="240"/>
      <c r="C225" s="241"/>
      <c r="D225" s="229" t="s">
        <v>147</v>
      </c>
      <c r="E225" s="242"/>
      <c r="F225" s="243" t="s">
        <v>149</v>
      </c>
      <c r="G225" s="241"/>
      <c r="H225" s="244" t="n">
        <v>0.396</v>
      </c>
      <c r="I225" s="245"/>
      <c r="J225" s="241"/>
      <c r="K225" s="241"/>
      <c r="L225" s="246"/>
      <c r="M225" s="247"/>
      <c r="N225" s="248"/>
      <c r="O225" s="248"/>
      <c r="P225" s="248"/>
      <c r="Q225" s="248"/>
      <c r="R225" s="248"/>
      <c r="S225" s="248"/>
      <c r="T225" s="249"/>
      <c r="AT225" s="250" t="s">
        <v>147</v>
      </c>
      <c r="AU225" s="250" t="s">
        <v>87</v>
      </c>
      <c r="AV225" s="239" t="s">
        <v>145</v>
      </c>
      <c r="AW225" s="239" t="s">
        <v>40</v>
      </c>
      <c r="AX225" s="239" t="s">
        <v>85</v>
      </c>
      <c r="AY225" s="250" t="s">
        <v>138</v>
      </c>
    </row>
    <row r="226" s="25" customFormat="true" ht="24" hidden="false" customHeight="true" outlineLevel="0" collapsed="false">
      <c r="B226" s="26"/>
      <c r="C226" s="213" t="s">
        <v>388</v>
      </c>
      <c r="D226" s="213" t="s">
        <v>140</v>
      </c>
      <c r="E226" s="214" t="s">
        <v>305</v>
      </c>
      <c r="F226" s="215" t="s">
        <v>306</v>
      </c>
      <c r="G226" s="216" t="s">
        <v>307</v>
      </c>
      <c r="H226" s="217" t="n">
        <v>1</v>
      </c>
      <c r="I226" s="218"/>
      <c r="J226" s="219" t="n">
        <f aca="false">ROUND(I226*H226,2)</f>
        <v>0</v>
      </c>
      <c r="K226" s="215"/>
      <c r="L226" s="31"/>
      <c r="M226" s="220"/>
      <c r="N226" s="221" t="s">
        <v>49</v>
      </c>
      <c r="O226" s="67"/>
      <c r="P226" s="222" t="n">
        <f aca="false">O226*H226</f>
        <v>0</v>
      </c>
      <c r="Q226" s="222" t="n">
        <v>0.00021</v>
      </c>
      <c r="R226" s="222" t="n">
        <f aca="false">Q226*H226</f>
        <v>0.00021</v>
      </c>
      <c r="S226" s="222" t="n">
        <v>0</v>
      </c>
      <c r="T226" s="223" t="n">
        <f aca="false">S226*H226</f>
        <v>0</v>
      </c>
      <c r="AR226" s="224" t="s">
        <v>234</v>
      </c>
      <c r="AT226" s="224" t="s">
        <v>140</v>
      </c>
      <c r="AU226" s="224" t="s">
        <v>87</v>
      </c>
      <c r="AY226" s="3" t="s">
        <v>138</v>
      </c>
      <c r="BE226" s="225" t="n">
        <f aca="false">IF(N226="základní",J226,0)</f>
        <v>0</v>
      </c>
      <c r="BF226" s="225" t="n">
        <f aca="false">IF(N226="snížená",J226,0)</f>
        <v>0</v>
      </c>
      <c r="BG226" s="225" t="n">
        <f aca="false">IF(N226="zákl. přenesená",J226,0)</f>
        <v>0</v>
      </c>
      <c r="BH226" s="225" t="n">
        <f aca="false">IF(N226="sníž. přenesená",J226,0)</f>
        <v>0</v>
      </c>
      <c r="BI226" s="225" t="n">
        <f aca="false">IF(N226="nulová",J226,0)</f>
        <v>0</v>
      </c>
      <c r="BJ226" s="3" t="s">
        <v>85</v>
      </c>
      <c r="BK226" s="225" t="n">
        <f aca="false">ROUND(I226*H226,2)</f>
        <v>0</v>
      </c>
      <c r="BL226" s="3" t="s">
        <v>234</v>
      </c>
      <c r="BM226" s="224" t="s">
        <v>888</v>
      </c>
    </row>
    <row r="227" s="226" customFormat="true" ht="12.8" hidden="false" customHeight="false" outlineLevel="0" collapsed="false">
      <c r="B227" s="227"/>
      <c r="C227" s="228"/>
      <c r="D227" s="229" t="s">
        <v>147</v>
      </c>
      <c r="E227" s="230"/>
      <c r="F227" s="231" t="s">
        <v>889</v>
      </c>
      <c r="G227" s="228"/>
      <c r="H227" s="232" t="n">
        <v>1</v>
      </c>
      <c r="I227" s="233"/>
      <c r="J227" s="228"/>
      <c r="K227" s="228"/>
      <c r="L227" s="234"/>
      <c r="M227" s="235"/>
      <c r="N227" s="236"/>
      <c r="O227" s="236"/>
      <c r="P227" s="236"/>
      <c r="Q227" s="236"/>
      <c r="R227" s="236"/>
      <c r="S227" s="236"/>
      <c r="T227" s="237"/>
      <c r="AT227" s="238" t="s">
        <v>147</v>
      </c>
      <c r="AU227" s="238" t="s">
        <v>87</v>
      </c>
      <c r="AV227" s="226" t="s">
        <v>87</v>
      </c>
      <c r="AW227" s="226" t="s">
        <v>40</v>
      </c>
      <c r="AX227" s="226" t="s">
        <v>78</v>
      </c>
      <c r="AY227" s="238" t="s">
        <v>138</v>
      </c>
    </row>
    <row r="228" s="239" customFormat="true" ht="12.8" hidden="false" customHeight="false" outlineLevel="0" collapsed="false">
      <c r="B228" s="240"/>
      <c r="C228" s="241"/>
      <c r="D228" s="229" t="s">
        <v>147</v>
      </c>
      <c r="E228" s="242"/>
      <c r="F228" s="243" t="s">
        <v>149</v>
      </c>
      <c r="G228" s="241"/>
      <c r="H228" s="244" t="n">
        <v>1</v>
      </c>
      <c r="I228" s="245"/>
      <c r="J228" s="241"/>
      <c r="K228" s="241"/>
      <c r="L228" s="246"/>
      <c r="M228" s="247"/>
      <c r="N228" s="248"/>
      <c r="O228" s="248"/>
      <c r="P228" s="248"/>
      <c r="Q228" s="248"/>
      <c r="R228" s="248"/>
      <c r="S228" s="248"/>
      <c r="T228" s="249"/>
      <c r="AT228" s="250" t="s">
        <v>147</v>
      </c>
      <c r="AU228" s="250" t="s">
        <v>87</v>
      </c>
      <c r="AV228" s="239" t="s">
        <v>145</v>
      </c>
      <c r="AW228" s="239" t="s">
        <v>40</v>
      </c>
      <c r="AX228" s="239" t="s">
        <v>85</v>
      </c>
      <c r="AY228" s="250" t="s">
        <v>138</v>
      </c>
    </row>
    <row r="229" s="25" customFormat="true" ht="16.5" hidden="false" customHeight="true" outlineLevel="0" collapsed="false">
      <c r="B229" s="26"/>
      <c r="C229" s="251" t="s">
        <v>393</v>
      </c>
      <c r="D229" s="251" t="s">
        <v>159</v>
      </c>
      <c r="E229" s="252" t="s">
        <v>890</v>
      </c>
      <c r="F229" s="253" t="s">
        <v>891</v>
      </c>
      <c r="G229" s="254" t="s">
        <v>307</v>
      </c>
      <c r="H229" s="255" t="n">
        <v>1</v>
      </c>
      <c r="I229" s="256"/>
      <c r="J229" s="257" t="n">
        <f aca="false">ROUND(I229*H229,2)</f>
        <v>0</v>
      </c>
      <c r="K229" s="253"/>
      <c r="L229" s="258"/>
      <c r="M229" s="259"/>
      <c r="N229" s="260" t="s">
        <v>49</v>
      </c>
      <c r="O229" s="67"/>
      <c r="P229" s="222" t="n">
        <f aca="false">O229*H229</f>
        <v>0</v>
      </c>
      <c r="Q229" s="222" t="n">
        <v>0</v>
      </c>
      <c r="R229" s="222" t="n">
        <f aca="false">Q229*H229</f>
        <v>0</v>
      </c>
      <c r="S229" s="222" t="n">
        <v>0</v>
      </c>
      <c r="T229" s="223" t="n">
        <f aca="false">S229*H229</f>
        <v>0</v>
      </c>
      <c r="AR229" s="224" t="s">
        <v>301</v>
      </c>
      <c r="AT229" s="224" t="s">
        <v>159</v>
      </c>
      <c r="AU229" s="224" t="s">
        <v>87</v>
      </c>
      <c r="AY229" s="3" t="s">
        <v>138</v>
      </c>
      <c r="BE229" s="225" t="n">
        <f aca="false">IF(N229="základní",J229,0)</f>
        <v>0</v>
      </c>
      <c r="BF229" s="225" t="n">
        <f aca="false">IF(N229="snížená",J229,0)</f>
        <v>0</v>
      </c>
      <c r="BG229" s="225" t="n">
        <f aca="false">IF(N229="zákl. přenesená",J229,0)</f>
        <v>0</v>
      </c>
      <c r="BH229" s="225" t="n">
        <f aca="false">IF(N229="sníž. přenesená",J229,0)</f>
        <v>0</v>
      </c>
      <c r="BI229" s="225" t="n">
        <f aca="false">IF(N229="nulová",J229,0)</f>
        <v>0</v>
      </c>
      <c r="BJ229" s="3" t="s">
        <v>85</v>
      </c>
      <c r="BK229" s="225" t="n">
        <f aca="false">ROUND(I229*H229,2)</f>
        <v>0</v>
      </c>
      <c r="BL229" s="3" t="s">
        <v>234</v>
      </c>
      <c r="BM229" s="224" t="s">
        <v>892</v>
      </c>
    </row>
    <row r="230" s="226" customFormat="true" ht="12.8" hidden="false" customHeight="false" outlineLevel="0" collapsed="false">
      <c r="B230" s="227"/>
      <c r="C230" s="228"/>
      <c r="D230" s="229" t="s">
        <v>147</v>
      </c>
      <c r="E230" s="230"/>
      <c r="F230" s="231" t="s">
        <v>889</v>
      </c>
      <c r="G230" s="228"/>
      <c r="H230" s="232" t="n">
        <v>1</v>
      </c>
      <c r="I230" s="233"/>
      <c r="J230" s="228"/>
      <c r="K230" s="228"/>
      <c r="L230" s="234"/>
      <c r="M230" s="235"/>
      <c r="N230" s="236"/>
      <c r="O230" s="236"/>
      <c r="P230" s="236"/>
      <c r="Q230" s="236"/>
      <c r="R230" s="236"/>
      <c r="S230" s="236"/>
      <c r="T230" s="237"/>
      <c r="AT230" s="238" t="s">
        <v>147</v>
      </c>
      <c r="AU230" s="238" t="s">
        <v>87</v>
      </c>
      <c r="AV230" s="226" t="s">
        <v>87</v>
      </c>
      <c r="AW230" s="226" t="s">
        <v>40</v>
      </c>
      <c r="AX230" s="226" t="s">
        <v>78</v>
      </c>
      <c r="AY230" s="238" t="s">
        <v>138</v>
      </c>
    </row>
    <row r="231" s="239" customFormat="true" ht="12.8" hidden="false" customHeight="false" outlineLevel="0" collapsed="false">
      <c r="B231" s="240"/>
      <c r="C231" s="241"/>
      <c r="D231" s="229" t="s">
        <v>147</v>
      </c>
      <c r="E231" s="242"/>
      <c r="F231" s="243" t="s">
        <v>149</v>
      </c>
      <c r="G231" s="241"/>
      <c r="H231" s="244" t="n">
        <v>1</v>
      </c>
      <c r="I231" s="245"/>
      <c r="J231" s="241"/>
      <c r="K231" s="241"/>
      <c r="L231" s="246"/>
      <c r="M231" s="247"/>
      <c r="N231" s="248"/>
      <c r="O231" s="248"/>
      <c r="P231" s="248"/>
      <c r="Q231" s="248"/>
      <c r="R231" s="248"/>
      <c r="S231" s="248"/>
      <c r="T231" s="249"/>
      <c r="AT231" s="250" t="s">
        <v>147</v>
      </c>
      <c r="AU231" s="250" t="s">
        <v>87</v>
      </c>
      <c r="AV231" s="239" t="s">
        <v>145</v>
      </c>
      <c r="AW231" s="239" t="s">
        <v>40</v>
      </c>
      <c r="AX231" s="239" t="s">
        <v>85</v>
      </c>
      <c r="AY231" s="250" t="s">
        <v>138</v>
      </c>
    </row>
    <row r="232" s="196" customFormat="true" ht="22.8" hidden="false" customHeight="true" outlineLevel="0" collapsed="false">
      <c r="B232" s="197"/>
      <c r="C232" s="198"/>
      <c r="D232" s="199" t="s">
        <v>77</v>
      </c>
      <c r="E232" s="211" t="s">
        <v>314</v>
      </c>
      <c r="F232" s="211" t="s">
        <v>315</v>
      </c>
      <c r="G232" s="198"/>
      <c r="H232" s="198"/>
      <c r="I232" s="201"/>
      <c r="J232" s="212" t="n">
        <f aca="false">BK232</f>
        <v>0</v>
      </c>
      <c r="K232" s="198"/>
      <c r="L232" s="203"/>
      <c r="M232" s="204"/>
      <c r="N232" s="205"/>
      <c r="O232" s="205"/>
      <c r="P232" s="206" t="n">
        <f aca="false">SUM(P233:P238)</f>
        <v>0</v>
      </c>
      <c r="Q232" s="205"/>
      <c r="R232" s="206" t="n">
        <f aca="false">SUM(R233:R238)</f>
        <v>0.003192</v>
      </c>
      <c r="S232" s="205"/>
      <c r="T232" s="207" t="n">
        <f aca="false">SUM(T233:T238)</f>
        <v>0</v>
      </c>
      <c r="AR232" s="208" t="s">
        <v>87</v>
      </c>
      <c r="AT232" s="209" t="s">
        <v>77</v>
      </c>
      <c r="AU232" s="209" t="s">
        <v>85</v>
      </c>
      <c r="AY232" s="208" t="s">
        <v>138</v>
      </c>
      <c r="BK232" s="210" t="n">
        <f aca="false">SUM(BK233:BK238)</f>
        <v>0</v>
      </c>
    </row>
    <row r="233" s="25" customFormat="true" ht="60" hidden="false" customHeight="true" outlineLevel="0" collapsed="false">
      <c r="B233" s="26"/>
      <c r="C233" s="213" t="s">
        <v>468</v>
      </c>
      <c r="D233" s="213" t="s">
        <v>140</v>
      </c>
      <c r="E233" s="214" t="s">
        <v>317</v>
      </c>
      <c r="F233" s="215" t="s">
        <v>318</v>
      </c>
      <c r="G233" s="216" t="s">
        <v>220</v>
      </c>
      <c r="H233" s="217" t="n">
        <v>5.7</v>
      </c>
      <c r="I233" s="218"/>
      <c r="J233" s="219" t="n">
        <f aca="false">ROUND(I233*H233,2)</f>
        <v>0</v>
      </c>
      <c r="K233" s="215" t="s">
        <v>144</v>
      </c>
      <c r="L233" s="31"/>
      <c r="M233" s="220"/>
      <c r="N233" s="221" t="s">
        <v>49</v>
      </c>
      <c r="O233" s="67"/>
      <c r="P233" s="222" t="n">
        <f aca="false">O233*H233</f>
        <v>0</v>
      </c>
      <c r="Q233" s="222" t="n">
        <v>0.00019</v>
      </c>
      <c r="R233" s="222" t="n">
        <f aca="false">Q233*H233</f>
        <v>0.001083</v>
      </c>
      <c r="S233" s="222" t="n">
        <v>0</v>
      </c>
      <c r="T233" s="223" t="n">
        <f aca="false">S233*H233</f>
        <v>0</v>
      </c>
      <c r="AR233" s="224" t="s">
        <v>234</v>
      </c>
      <c r="AT233" s="224" t="s">
        <v>140</v>
      </c>
      <c r="AU233" s="224" t="s">
        <v>87</v>
      </c>
      <c r="AY233" s="3" t="s">
        <v>138</v>
      </c>
      <c r="BE233" s="225" t="n">
        <f aca="false">IF(N233="základní",J233,0)</f>
        <v>0</v>
      </c>
      <c r="BF233" s="225" t="n">
        <f aca="false">IF(N233="snížená",J233,0)</f>
        <v>0</v>
      </c>
      <c r="BG233" s="225" t="n">
        <f aca="false">IF(N233="zákl. přenesená",J233,0)</f>
        <v>0</v>
      </c>
      <c r="BH233" s="225" t="n">
        <f aca="false">IF(N233="sníž. přenesená",J233,0)</f>
        <v>0</v>
      </c>
      <c r="BI233" s="225" t="n">
        <f aca="false">IF(N233="nulová",J233,0)</f>
        <v>0</v>
      </c>
      <c r="BJ233" s="3" t="s">
        <v>85</v>
      </c>
      <c r="BK233" s="225" t="n">
        <f aca="false">ROUND(I233*H233,2)</f>
        <v>0</v>
      </c>
      <c r="BL233" s="3" t="s">
        <v>234</v>
      </c>
      <c r="BM233" s="224" t="s">
        <v>893</v>
      </c>
    </row>
    <row r="234" s="226" customFormat="true" ht="12.8" hidden="false" customHeight="false" outlineLevel="0" collapsed="false">
      <c r="B234" s="227"/>
      <c r="C234" s="228"/>
      <c r="D234" s="229" t="s">
        <v>147</v>
      </c>
      <c r="E234" s="230"/>
      <c r="F234" s="231" t="s">
        <v>894</v>
      </c>
      <c r="G234" s="228"/>
      <c r="H234" s="232" t="n">
        <v>5.7</v>
      </c>
      <c r="I234" s="233"/>
      <c r="J234" s="228"/>
      <c r="K234" s="228"/>
      <c r="L234" s="234"/>
      <c r="M234" s="235"/>
      <c r="N234" s="236"/>
      <c r="O234" s="236"/>
      <c r="P234" s="236"/>
      <c r="Q234" s="236"/>
      <c r="R234" s="236"/>
      <c r="S234" s="236"/>
      <c r="T234" s="237"/>
      <c r="AT234" s="238" t="s">
        <v>147</v>
      </c>
      <c r="AU234" s="238" t="s">
        <v>87</v>
      </c>
      <c r="AV234" s="226" t="s">
        <v>87</v>
      </c>
      <c r="AW234" s="226" t="s">
        <v>40</v>
      </c>
      <c r="AX234" s="226" t="s">
        <v>78</v>
      </c>
      <c r="AY234" s="238" t="s">
        <v>138</v>
      </c>
    </row>
    <row r="235" s="239" customFormat="true" ht="12.8" hidden="false" customHeight="false" outlineLevel="0" collapsed="false">
      <c r="B235" s="240"/>
      <c r="C235" s="241"/>
      <c r="D235" s="229" t="s">
        <v>147</v>
      </c>
      <c r="E235" s="242"/>
      <c r="F235" s="243" t="s">
        <v>149</v>
      </c>
      <c r="G235" s="241"/>
      <c r="H235" s="244" t="n">
        <v>5.7</v>
      </c>
      <c r="I235" s="245"/>
      <c r="J235" s="241"/>
      <c r="K235" s="241"/>
      <c r="L235" s="246"/>
      <c r="M235" s="247"/>
      <c r="N235" s="248"/>
      <c r="O235" s="248"/>
      <c r="P235" s="248"/>
      <c r="Q235" s="248"/>
      <c r="R235" s="248"/>
      <c r="S235" s="248"/>
      <c r="T235" s="249"/>
      <c r="AT235" s="250" t="s">
        <v>147</v>
      </c>
      <c r="AU235" s="250" t="s">
        <v>87</v>
      </c>
      <c r="AV235" s="239" t="s">
        <v>145</v>
      </c>
      <c r="AW235" s="239" t="s">
        <v>40</v>
      </c>
      <c r="AX235" s="239" t="s">
        <v>85</v>
      </c>
      <c r="AY235" s="250" t="s">
        <v>138</v>
      </c>
    </row>
    <row r="236" s="25" customFormat="true" ht="24" hidden="false" customHeight="true" outlineLevel="0" collapsed="false">
      <c r="B236" s="26"/>
      <c r="C236" s="251" t="s">
        <v>472</v>
      </c>
      <c r="D236" s="251" t="s">
        <v>159</v>
      </c>
      <c r="E236" s="252" t="s">
        <v>345</v>
      </c>
      <c r="F236" s="253" t="s">
        <v>346</v>
      </c>
      <c r="G236" s="254" t="s">
        <v>220</v>
      </c>
      <c r="H236" s="255" t="n">
        <v>5.7</v>
      </c>
      <c r="I236" s="256"/>
      <c r="J236" s="257" t="n">
        <f aca="false">ROUND(I236*H236,2)</f>
        <v>0</v>
      </c>
      <c r="K236" s="253" t="s">
        <v>144</v>
      </c>
      <c r="L236" s="258"/>
      <c r="M236" s="259"/>
      <c r="N236" s="260" t="s">
        <v>49</v>
      </c>
      <c r="O236" s="67"/>
      <c r="P236" s="222" t="n">
        <f aca="false">O236*H236</f>
        <v>0</v>
      </c>
      <c r="Q236" s="222" t="n">
        <v>0.00037</v>
      </c>
      <c r="R236" s="222" t="n">
        <f aca="false">Q236*H236</f>
        <v>0.002109</v>
      </c>
      <c r="S236" s="222" t="n">
        <v>0</v>
      </c>
      <c r="T236" s="223" t="n">
        <f aca="false">S236*H236</f>
        <v>0</v>
      </c>
      <c r="AR236" s="224" t="s">
        <v>301</v>
      </c>
      <c r="AT236" s="224" t="s">
        <v>159</v>
      </c>
      <c r="AU236" s="224" t="s">
        <v>87</v>
      </c>
      <c r="AY236" s="3" t="s">
        <v>138</v>
      </c>
      <c r="BE236" s="225" t="n">
        <f aca="false">IF(N236="základní",J236,0)</f>
        <v>0</v>
      </c>
      <c r="BF236" s="225" t="n">
        <f aca="false">IF(N236="snížená",J236,0)</f>
        <v>0</v>
      </c>
      <c r="BG236" s="225" t="n">
        <f aca="false">IF(N236="zákl. přenesená",J236,0)</f>
        <v>0</v>
      </c>
      <c r="BH236" s="225" t="n">
        <f aca="false">IF(N236="sníž. přenesená",J236,0)</f>
        <v>0</v>
      </c>
      <c r="BI236" s="225" t="n">
        <f aca="false">IF(N236="nulová",J236,0)</f>
        <v>0</v>
      </c>
      <c r="BJ236" s="3" t="s">
        <v>85</v>
      </c>
      <c r="BK236" s="225" t="n">
        <f aca="false">ROUND(I236*H236,2)</f>
        <v>0</v>
      </c>
      <c r="BL236" s="3" t="s">
        <v>234</v>
      </c>
      <c r="BM236" s="224" t="s">
        <v>895</v>
      </c>
    </row>
    <row r="237" s="226" customFormat="true" ht="12.8" hidden="false" customHeight="false" outlineLevel="0" collapsed="false">
      <c r="B237" s="227"/>
      <c r="C237" s="228"/>
      <c r="D237" s="229" t="s">
        <v>147</v>
      </c>
      <c r="E237" s="230"/>
      <c r="F237" s="231" t="s">
        <v>894</v>
      </c>
      <c r="G237" s="228"/>
      <c r="H237" s="232" t="n">
        <v>5.7</v>
      </c>
      <c r="I237" s="233"/>
      <c r="J237" s="228"/>
      <c r="K237" s="228"/>
      <c r="L237" s="234"/>
      <c r="M237" s="235"/>
      <c r="N237" s="236"/>
      <c r="O237" s="236"/>
      <c r="P237" s="236"/>
      <c r="Q237" s="236"/>
      <c r="R237" s="236"/>
      <c r="S237" s="236"/>
      <c r="T237" s="237"/>
      <c r="AT237" s="238" t="s">
        <v>147</v>
      </c>
      <c r="AU237" s="238" t="s">
        <v>87</v>
      </c>
      <c r="AV237" s="226" t="s">
        <v>87</v>
      </c>
      <c r="AW237" s="226" t="s">
        <v>40</v>
      </c>
      <c r="AX237" s="226" t="s">
        <v>78</v>
      </c>
      <c r="AY237" s="238" t="s">
        <v>138</v>
      </c>
    </row>
    <row r="238" s="239" customFormat="true" ht="12.8" hidden="false" customHeight="false" outlineLevel="0" collapsed="false">
      <c r="B238" s="240"/>
      <c r="C238" s="241"/>
      <c r="D238" s="229" t="s">
        <v>147</v>
      </c>
      <c r="E238" s="242"/>
      <c r="F238" s="243" t="s">
        <v>149</v>
      </c>
      <c r="G238" s="241"/>
      <c r="H238" s="244" t="n">
        <v>5.7</v>
      </c>
      <c r="I238" s="245"/>
      <c r="J238" s="241"/>
      <c r="K238" s="241"/>
      <c r="L238" s="246"/>
      <c r="M238" s="247"/>
      <c r="N238" s="248"/>
      <c r="O238" s="248"/>
      <c r="P238" s="248"/>
      <c r="Q238" s="248"/>
      <c r="R238" s="248"/>
      <c r="S238" s="248"/>
      <c r="T238" s="249"/>
      <c r="AT238" s="250" t="s">
        <v>147</v>
      </c>
      <c r="AU238" s="250" t="s">
        <v>87</v>
      </c>
      <c r="AV238" s="239" t="s">
        <v>145</v>
      </c>
      <c r="AW238" s="239" t="s">
        <v>40</v>
      </c>
      <c r="AX238" s="239" t="s">
        <v>85</v>
      </c>
      <c r="AY238" s="250" t="s">
        <v>138</v>
      </c>
    </row>
    <row r="239" s="196" customFormat="true" ht="22.8" hidden="false" customHeight="true" outlineLevel="0" collapsed="false">
      <c r="B239" s="197"/>
      <c r="C239" s="198"/>
      <c r="D239" s="199" t="s">
        <v>77</v>
      </c>
      <c r="E239" s="211" t="s">
        <v>441</v>
      </c>
      <c r="F239" s="211" t="s">
        <v>442</v>
      </c>
      <c r="G239" s="198"/>
      <c r="H239" s="198"/>
      <c r="I239" s="201"/>
      <c r="J239" s="212" t="n">
        <f aca="false">BK239</f>
        <v>0</v>
      </c>
      <c r="K239" s="198"/>
      <c r="L239" s="203"/>
      <c r="M239" s="204"/>
      <c r="N239" s="205"/>
      <c r="O239" s="205"/>
      <c r="P239" s="206" t="n">
        <f aca="false">SUM(P240:P275)</f>
        <v>0</v>
      </c>
      <c r="Q239" s="205"/>
      <c r="R239" s="206" t="n">
        <f aca="false">SUM(R240:R275)</f>
        <v>0.018884</v>
      </c>
      <c r="S239" s="205"/>
      <c r="T239" s="207" t="n">
        <f aca="false">SUM(T240:T275)</f>
        <v>0.00232</v>
      </c>
      <c r="AR239" s="208" t="s">
        <v>87</v>
      </c>
      <c r="AT239" s="209" t="s">
        <v>77</v>
      </c>
      <c r="AU239" s="209" t="s">
        <v>85</v>
      </c>
      <c r="AY239" s="208" t="s">
        <v>138</v>
      </c>
      <c r="BK239" s="210" t="n">
        <f aca="false">SUM(BK240:BK275)</f>
        <v>0</v>
      </c>
    </row>
    <row r="240" s="25" customFormat="true" ht="24" hidden="false" customHeight="true" outlineLevel="0" collapsed="false">
      <c r="B240" s="26"/>
      <c r="C240" s="213" t="s">
        <v>460</v>
      </c>
      <c r="D240" s="213" t="s">
        <v>140</v>
      </c>
      <c r="E240" s="214" t="s">
        <v>896</v>
      </c>
      <c r="F240" s="215" t="s">
        <v>897</v>
      </c>
      <c r="G240" s="216" t="s">
        <v>307</v>
      </c>
      <c r="H240" s="217" t="n">
        <v>1</v>
      </c>
      <c r="I240" s="218"/>
      <c r="J240" s="219" t="n">
        <f aca="false">ROUND(I240*H240,2)</f>
        <v>0</v>
      </c>
      <c r="K240" s="215" t="s">
        <v>144</v>
      </c>
      <c r="L240" s="31"/>
      <c r="M240" s="220"/>
      <c r="N240" s="221" t="s">
        <v>49</v>
      </c>
      <c r="O240" s="67"/>
      <c r="P240" s="222" t="n">
        <f aca="false">O240*H240</f>
        <v>0</v>
      </c>
      <c r="Q240" s="222" t="n">
        <v>0.0001</v>
      </c>
      <c r="R240" s="222" t="n">
        <f aca="false">Q240*H240</f>
        <v>0.0001</v>
      </c>
      <c r="S240" s="222" t="n">
        <v>0</v>
      </c>
      <c r="T240" s="223" t="n">
        <f aca="false">S240*H240</f>
        <v>0</v>
      </c>
      <c r="AR240" s="224" t="s">
        <v>234</v>
      </c>
      <c r="AT240" s="224" t="s">
        <v>140</v>
      </c>
      <c r="AU240" s="224" t="s">
        <v>87</v>
      </c>
      <c r="AY240" s="3" t="s">
        <v>138</v>
      </c>
      <c r="BE240" s="225" t="n">
        <f aca="false">IF(N240="základní",J240,0)</f>
        <v>0</v>
      </c>
      <c r="BF240" s="225" t="n">
        <f aca="false">IF(N240="snížená",J240,0)</f>
        <v>0</v>
      </c>
      <c r="BG240" s="225" t="n">
        <f aca="false">IF(N240="zákl. přenesená",J240,0)</f>
        <v>0</v>
      </c>
      <c r="BH240" s="225" t="n">
        <f aca="false">IF(N240="sníž. přenesená",J240,0)</f>
        <v>0</v>
      </c>
      <c r="BI240" s="225" t="n">
        <f aca="false">IF(N240="nulová",J240,0)</f>
        <v>0</v>
      </c>
      <c r="BJ240" s="3" t="s">
        <v>85</v>
      </c>
      <c r="BK240" s="225" t="n">
        <f aca="false">ROUND(I240*H240,2)</f>
        <v>0</v>
      </c>
      <c r="BL240" s="3" t="s">
        <v>234</v>
      </c>
      <c r="BM240" s="224" t="s">
        <v>898</v>
      </c>
    </row>
    <row r="241" customFormat="false" ht="12.8" hidden="false" customHeight="false" outlineLevel="0" collapsed="false">
      <c r="A241" s="25"/>
      <c r="B241" s="26"/>
      <c r="C241" s="27"/>
      <c r="D241" s="229" t="s">
        <v>200</v>
      </c>
      <c r="E241" s="27"/>
      <c r="F241" s="261" t="s">
        <v>488</v>
      </c>
      <c r="G241" s="27"/>
      <c r="H241" s="27"/>
      <c r="I241" s="130"/>
      <c r="J241" s="27"/>
      <c r="K241" s="27"/>
      <c r="L241" s="31"/>
      <c r="M241" s="262"/>
      <c r="N241" s="67"/>
      <c r="O241" s="67"/>
      <c r="P241" s="67"/>
      <c r="Q241" s="67"/>
      <c r="R241" s="67"/>
      <c r="S241" s="67"/>
      <c r="T241" s="68"/>
      <c r="AT241" s="3" t="s">
        <v>200</v>
      </c>
      <c r="AU241" s="3" t="s">
        <v>87</v>
      </c>
    </row>
    <row r="242" s="226" customFormat="true" ht="12.8" hidden="false" customHeight="false" outlineLevel="0" collapsed="false">
      <c r="B242" s="227"/>
      <c r="C242" s="228"/>
      <c r="D242" s="229" t="s">
        <v>147</v>
      </c>
      <c r="E242" s="230"/>
      <c r="F242" s="231" t="s">
        <v>899</v>
      </c>
      <c r="G242" s="228"/>
      <c r="H242" s="232" t="n">
        <v>1</v>
      </c>
      <c r="I242" s="233"/>
      <c r="J242" s="228"/>
      <c r="K242" s="228"/>
      <c r="L242" s="234"/>
      <c r="M242" s="235"/>
      <c r="N242" s="236"/>
      <c r="O242" s="236"/>
      <c r="P242" s="236"/>
      <c r="Q242" s="236"/>
      <c r="R242" s="236"/>
      <c r="S242" s="236"/>
      <c r="T242" s="237"/>
      <c r="AT242" s="238" t="s">
        <v>147</v>
      </c>
      <c r="AU242" s="238" t="s">
        <v>87</v>
      </c>
      <c r="AV242" s="226" t="s">
        <v>87</v>
      </c>
      <c r="AW242" s="226" t="s">
        <v>40</v>
      </c>
      <c r="AX242" s="226" t="s">
        <v>78</v>
      </c>
      <c r="AY242" s="238" t="s">
        <v>138</v>
      </c>
    </row>
    <row r="243" s="239" customFormat="true" ht="12.8" hidden="false" customHeight="false" outlineLevel="0" collapsed="false">
      <c r="B243" s="240"/>
      <c r="C243" s="241"/>
      <c r="D243" s="229" t="s">
        <v>147</v>
      </c>
      <c r="E243" s="242"/>
      <c r="F243" s="243" t="s">
        <v>149</v>
      </c>
      <c r="G243" s="241"/>
      <c r="H243" s="244" t="n">
        <v>1</v>
      </c>
      <c r="I243" s="245"/>
      <c r="J243" s="241"/>
      <c r="K243" s="241"/>
      <c r="L243" s="246"/>
      <c r="M243" s="247"/>
      <c r="N243" s="248"/>
      <c r="O243" s="248"/>
      <c r="P243" s="248"/>
      <c r="Q243" s="248"/>
      <c r="R243" s="248"/>
      <c r="S243" s="248"/>
      <c r="T243" s="249"/>
      <c r="AT243" s="250" t="s">
        <v>147</v>
      </c>
      <c r="AU243" s="250" t="s">
        <v>87</v>
      </c>
      <c r="AV243" s="239" t="s">
        <v>145</v>
      </c>
      <c r="AW243" s="239" t="s">
        <v>40</v>
      </c>
      <c r="AX243" s="239" t="s">
        <v>85</v>
      </c>
      <c r="AY243" s="250" t="s">
        <v>138</v>
      </c>
    </row>
    <row r="244" s="25" customFormat="true" ht="16.5" hidden="false" customHeight="true" outlineLevel="0" collapsed="false">
      <c r="B244" s="26"/>
      <c r="C244" s="213" t="s">
        <v>452</v>
      </c>
      <c r="D244" s="213" t="s">
        <v>140</v>
      </c>
      <c r="E244" s="214" t="s">
        <v>900</v>
      </c>
      <c r="F244" s="215" t="s">
        <v>901</v>
      </c>
      <c r="G244" s="216" t="s">
        <v>220</v>
      </c>
      <c r="H244" s="217" t="n">
        <v>8</v>
      </c>
      <c r="I244" s="218"/>
      <c r="J244" s="219" t="n">
        <f aca="false">ROUND(I244*H244,2)</f>
        <v>0</v>
      </c>
      <c r="K244" s="215" t="s">
        <v>144</v>
      </c>
      <c r="L244" s="31"/>
      <c r="M244" s="220"/>
      <c r="N244" s="221" t="s">
        <v>49</v>
      </c>
      <c r="O244" s="67"/>
      <c r="P244" s="222" t="n">
        <f aca="false">O244*H244</f>
        <v>0</v>
      </c>
      <c r="Q244" s="222" t="n">
        <v>0</v>
      </c>
      <c r="R244" s="222" t="n">
        <f aca="false">Q244*H244</f>
        <v>0</v>
      </c>
      <c r="S244" s="222" t="n">
        <v>0.00029</v>
      </c>
      <c r="T244" s="223" t="n">
        <f aca="false">S244*H244</f>
        <v>0.00232</v>
      </c>
      <c r="AR244" s="224" t="s">
        <v>234</v>
      </c>
      <c r="AT244" s="224" t="s">
        <v>140</v>
      </c>
      <c r="AU244" s="224" t="s">
        <v>87</v>
      </c>
      <c r="AY244" s="3" t="s">
        <v>138</v>
      </c>
      <c r="BE244" s="225" t="n">
        <f aca="false">IF(N244="základní",J244,0)</f>
        <v>0</v>
      </c>
      <c r="BF244" s="225" t="n">
        <f aca="false">IF(N244="snížená",J244,0)</f>
        <v>0</v>
      </c>
      <c r="BG244" s="225" t="n">
        <f aca="false">IF(N244="zákl. přenesená",J244,0)</f>
        <v>0</v>
      </c>
      <c r="BH244" s="225" t="n">
        <f aca="false">IF(N244="sníž. přenesená",J244,0)</f>
        <v>0</v>
      </c>
      <c r="BI244" s="225" t="n">
        <f aca="false">IF(N244="nulová",J244,0)</f>
        <v>0</v>
      </c>
      <c r="BJ244" s="3" t="s">
        <v>85</v>
      </c>
      <c r="BK244" s="225" t="n">
        <f aca="false">ROUND(I244*H244,2)</f>
        <v>0</v>
      </c>
      <c r="BL244" s="3" t="s">
        <v>234</v>
      </c>
      <c r="BM244" s="224" t="s">
        <v>902</v>
      </c>
    </row>
    <row r="245" s="226" customFormat="true" ht="12.8" hidden="false" customHeight="false" outlineLevel="0" collapsed="false">
      <c r="B245" s="227"/>
      <c r="C245" s="228"/>
      <c r="D245" s="229" t="s">
        <v>147</v>
      </c>
      <c r="E245" s="230"/>
      <c r="F245" s="231" t="s">
        <v>903</v>
      </c>
      <c r="G245" s="228"/>
      <c r="H245" s="232" t="n">
        <v>8</v>
      </c>
      <c r="I245" s="233"/>
      <c r="J245" s="228"/>
      <c r="K245" s="228"/>
      <c r="L245" s="234"/>
      <c r="M245" s="235"/>
      <c r="N245" s="236"/>
      <c r="O245" s="236"/>
      <c r="P245" s="236"/>
      <c r="Q245" s="236"/>
      <c r="R245" s="236"/>
      <c r="S245" s="236"/>
      <c r="T245" s="237"/>
      <c r="AT245" s="238" t="s">
        <v>147</v>
      </c>
      <c r="AU245" s="238" t="s">
        <v>87</v>
      </c>
      <c r="AV245" s="226" t="s">
        <v>87</v>
      </c>
      <c r="AW245" s="226" t="s">
        <v>40</v>
      </c>
      <c r="AX245" s="226" t="s">
        <v>78</v>
      </c>
      <c r="AY245" s="238" t="s">
        <v>138</v>
      </c>
    </row>
    <row r="246" s="239" customFormat="true" ht="12.8" hidden="false" customHeight="false" outlineLevel="0" collapsed="false">
      <c r="B246" s="240"/>
      <c r="C246" s="241"/>
      <c r="D246" s="229" t="s">
        <v>147</v>
      </c>
      <c r="E246" s="242"/>
      <c r="F246" s="243" t="s">
        <v>149</v>
      </c>
      <c r="G246" s="241"/>
      <c r="H246" s="244" t="n">
        <v>8</v>
      </c>
      <c r="I246" s="245"/>
      <c r="J246" s="241"/>
      <c r="K246" s="241"/>
      <c r="L246" s="246"/>
      <c r="M246" s="247"/>
      <c r="N246" s="248"/>
      <c r="O246" s="248"/>
      <c r="P246" s="248"/>
      <c r="Q246" s="248"/>
      <c r="R246" s="248"/>
      <c r="S246" s="248"/>
      <c r="T246" s="249"/>
      <c r="AT246" s="250" t="s">
        <v>147</v>
      </c>
      <c r="AU246" s="250" t="s">
        <v>87</v>
      </c>
      <c r="AV246" s="239" t="s">
        <v>145</v>
      </c>
      <c r="AW246" s="239" t="s">
        <v>40</v>
      </c>
      <c r="AX246" s="239" t="s">
        <v>85</v>
      </c>
      <c r="AY246" s="250" t="s">
        <v>138</v>
      </c>
    </row>
    <row r="247" s="25" customFormat="true" ht="24" hidden="false" customHeight="true" outlineLevel="0" collapsed="false">
      <c r="B247" s="26"/>
      <c r="C247" s="213" t="s">
        <v>436</v>
      </c>
      <c r="D247" s="213" t="s">
        <v>140</v>
      </c>
      <c r="E247" s="214" t="s">
        <v>465</v>
      </c>
      <c r="F247" s="215" t="s">
        <v>466</v>
      </c>
      <c r="G247" s="216" t="s">
        <v>220</v>
      </c>
      <c r="H247" s="217" t="n">
        <v>5.7</v>
      </c>
      <c r="I247" s="218"/>
      <c r="J247" s="219" t="n">
        <f aca="false">ROUND(I247*H247,2)</f>
        <v>0</v>
      </c>
      <c r="K247" s="215" t="s">
        <v>144</v>
      </c>
      <c r="L247" s="31"/>
      <c r="M247" s="220"/>
      <c r="N247" s="221" t="s">
        <v>49</v>
      </c>
      <c r="O247" s="67"/>
      <c r="P247" s="222" t="n">
        <f aca="false">O247*H247</f>
        <v>0</v>
      </c>
      <c r="Q247" s="222" t="n">
        <v>0.00252</v>
      </c>
      <c r="R247" s="222" t="n">
        <f aca="false">Q247*H247</f>
        <v>0.014364</v>
      </c>
      <c r="S247" s="222" t="n">
        <v>0</v>
      </c>
      <c r="T247" s="223" t="n">
        <f aca="false">S247*H247</f>
        <v>0</v>
      </c>
      <c r="AR247" s="224" t="s">
        <v>234</v>
      </c>
      <c r="AT247" s="224" t="s">
        <v>140</v>
      </c>
      <c r="AU247" s="224" t="s">
        <v>87</v>
      </c>
      <c r="AY247" s="3" t="s">
        <v>138</v>
      </c>
      <c r="BE247" s="225" t="n">
        <f aca="false">IF(N247="základní",J247,0)</f>
        <v>0</v>
      </c>
      <c r="BF247" s="225" t="n">
        <f aca="false">IF(N247="snížená",J247,0)</f>
        <v>0</v>
      </c>
      <c r="BG247" s="225" t="n">
        <f aca="false">IF(N247="zákl. přenesená",J247,0)</f>
        <v>0</v>
      </c>
      <c r="BH247" s="225" t="n">
        <f aca="false">IF(N247="sníž. přenesená",J247,0)</f>
        <v>0</v>
      </c>
      <c r="BI247" s="225" t="n">
        <f aca="false">IF(N247="nulová",J247,0)</f>
        <v>0</v>
      </c>
      <c r="BJ247" s="3" t="s">
        <v>85</v>
      </c>
      <c r="BK247" s="225" t="n">
        <f aca="false">ROUND(I247*H247,2)</f>
        <v>0</v>
      </c>
      <c r="BL247" s="3" t="s">
        <v>234</v>
      </c>
      <c r="BM247" s="224" t="s">
        <v>904</v>
      </c>
    </row>
    <row r="248" customFormat="false" ht="12.8" hidden="false" customHeight="false" outlineLevel="0" collapsed="false">
      <c r="A248" s="25"/>
      <c r="B248" s="26"/>
      <c r="C248" s="27"/>
      <c r="D248" s="229" t="s">
        <v>200</v>
      </c>
      <c r="E248" s="27"/>
      <c r="F248" s="261" t="s">
        <v>476</v>
      </c>
      <c r="G248" s="27"/>
      <c r="H248" s="27"/>
      <c r="I248" s="130"/>
      <c r="J248" s="27"/>
      <c r="K248" s="27"/>
      <c r="L248" s="31"/>
      <c r="M248" s="262"/>
      <c r="N248" s="67"/>
      <c r="O248" s="67"/>
      <c r="P248" s="67"/>
      <c r="Q248" s="67"/>
      <c r="R248" s="67"/>
      <c r="S248" s="67"/>
      <c r="T248" s="68"/>
      <c r="AT248" s="3" t="s">
        <v>200</v>
      </c>
      <c r="AU248" s="3" t="s">
        <v>87</v>
      </c>
    </row>
    <row r="249" s="226" customFormat="true" ht="12.8" hidden="false" customHeight="false" outlineLevel="0" collapsed="false">
      <c r="B249" s="227"/>
      <c r="C249" s="228"/>
      <c r="D249" s="229" t="s">
        <v>147</v>
      </c>
      <c r="E249" s="230"/>
      <c r="F249" s="231" t="s">
        <v>894</v>
      </c>
      <c r="G249" s="228"/>
      <c r="H249" s="232" t="n">
        <v>5.7</v>
      </c>
      <c r="I249" s="233"/>
      <c r="J249" s="228"/>
      <c r="K249" s="228"/>
      <c r="L249" s="234"/>
      <c r="M249" s="235"/>
      <c r="N249" s="236"/>
      <c r="O249" s="236"/>
      <c r="P249" s="236"/>
      <c r="Q249" s="236"/>
      <c r="R249" s="236"/>
      <c r="S249" s="236"/>
      <c r="T249" s="237"/>
      <c r="AT249" s="238" t="s">
        <v>147</v>
      </c>
      <c r="AU249" s="238" t="s">
        <v>87</v>
      </c>
      <c r="AV249" s="226" t="s">
        <v>87</v>
      </c>
      <c r="AW249" s="226" t="s">
        <v>40</v>
      </c>
      <c r="AX249" s="226" t="s">
        <v>78</v>
      </c>
      <c r="AY249" s="238" t="s">
        <v>138</v>
      </c>
    </row>
    <row r="250" s="239" customFormat="true" ht="12.8" hidden="false" customHeight="false" outlineLevel="0" collapsed="false">
      <c r="B250" s="240"/>
      <c r="C250" s="241"/>
      <c r="D250" s="229" t="s">
        <v>147</v>
      </c>
      <c r="E250" s="242"/>
      <c r="F250" s="243" t="s">
        <v>149</v>
      </c>
      <c r="G250" s="241"/>
      <c r="H250" s="244" t="n">
        <v>5.7</v>
      </c>
      <c r="I250" s="245"/>
      <c r="J250" s="241"/>
      <c r="K250" s="241"/>
      <c r="L250" s="246"/>
      <c r="M250" s="247"/>
      <c r="N250" s="248"/>
      <c r="O250" s="248"/>
      <c r="P250" s="248"/>
      <c r="Q250" s="248"/>
      <c r="R250" s="248"/>
      <c r="S250" s="248"/>
      <c r="T250" s="249"/>
      <c r="AT250" s="250" t="s">
        <v>147</v>
      </c>
      <c r="AU250" s="250" t="s">
        <v>87</v>
      </c>
      <c r="AV250" s="239" t="s">
        <v>145</v>
      </c>
      <c r="AW250" s="239" t="s">
        <v>40</v>
      </c>
      <c r="AX250" s="239" t="s">
        <v>85</v>
      </c>
      <c r="AY250" s="250" t="s">
        <v>138</v>
      </c>
    </row>
    <row r="251" s="25" customFormat="true" ht="36" hidden="false" customHeight="true" outlineLevel="0" collapsed="false">
      <c r="B251" s="26"/>
      <c r="C251" s="213" t="s">
        <v>398</v>
      </c>
      <c r="D251" s="213" t="s">
        <v>140</v>
      </c>
      <c r="E251" s="214" t="s">
        <v>905</v>
      </c>
      <c r="F251" s="215" t="s">
        <v>906</v>
      </c>
      <c r="G251" s="216" t="s">
        <v>307</v>
      </c>
      <c r="H251" s="217" t="n">
        <v>1</v>
      </c>
      <c r="I251" s="218"/>
      <c r="J251" s="219" t="n">
        <f aca="false">ROUND(I251*H251,2)</f>
        <v>0</v>
      </c>
      <c r="K251" s="215" t="s">
        <v>144</v>
      </c>
      <c r="L251" s="31"/>
      <c r="M251" s="220"/>
      <c r="N251" s="221" t="s">
        <v>49</v>
      </c>
      <c r="O251" s="67"/>
      <c r="P251" s="222" t="n">
        <f aca="false">O251*H251</f>
        <v>0</v>
      </c>
      <c r="Q251" s="222" t="n">
        <v>0.0003</v>
      </c>
      <c r="R251" s="222" t="n">
        <f aca="false">Q251*H251</f>
        <v>0.0003</v>
      </c>
      <c r="S251" s="222" t="n">
        <v>0</v>
      </c>
      <c r="T251" s="223" t="n">
        <f aca="false">S251*H251</f>
        <v>0</v>
      </c>
      <c r="AR251" s="224" t="s">
        <v>234</v>
      </c>
      <c r="AT251" s="224" t="s">
        <v>140</v>
      </c>
      <c r="AU251" s="224" t="s">
        <v>87</v>
      </c>
      <c r="AY251" s="3" t="s">
        <v>138</v>
      </c>
      <c r="BE251" s="225" t="n">
        <f aca="false">IF(N251="základní",J251,0)</f>
        <v>0</v>
      </c>
      <c r="BF251" s="225" t="n">
        <f aca="false">IF(N251="snížená",J251,0)</f>
        <v>0</v>
      </c>
      <c r="BG251" s="225" t="n">
        <f aca="false">IF(N251="zákl. přenesená",J251,0)</f>
        <v>0</v>
      </c>
      <c r="BH251" s="225" t="n">
        <f aca="false">IF(N251="sníž. přenesená",J251,0)</f>
        <v>0</v>
      </c>
      <c r="BI251" s="225" t="n">
        <f aca="false">IF(N251="nulová",J251,0)</f>
        <v>0</v>
      </c>
      <c r="BJ251" s="3" t="s">
        <v>85</v>
      </c>
      <c r="BK251" s="225" t="n">
        <f aca="false">ROUND(I251*H251,2)</f>
        <v>0</v>
      </c>
      <c r="BL251" s="3" t="s">
        <v>234</v>
      </c>
      <c r="BM251" s="224" t="s">
        <v>907</v>
      </c>
    </row>
    <row r="252" customFormat="false" ht="12.8" hidden="false" customHeight="false" outlineLevel="0" collapsed="false">
      <c r="A252" s="25"/>
      <c r="B252" s="26"/>
      <c r="C252" s="27"/>
      <c r="D252" s="229" t="s">
        <v>200</v>
      </c>
      <c r="E252" s="27"/>
      <c r="F252" s="261" t="s">
        <v>908</v>
      </c>
      <c r="G252" s="27"/>
      <c r="H252" s="27"/>
      <c r="I252" s="130"/>
      <c r="J252" s="27"/>
      <c r="K252" s="27"/>
      <c r="L252" s="31"/>
      <c r="M252" s="262"/>
      <c r="N252" s="67"/>
      <c r="O252" s="67"/>
      <c r="P252" s="67"/>
      <c r="Q252" s="67"/>
      <c r="R252" s="67"/>
      <c r="S252" s="67"/>
      <c r="T252" s="68"/>
      <c r="AT252" s="3" t="s">
        <v>200</v>
      </c>
      <c r="AU252" s="3" t="s">
        <v>87</v>
      </c>
    </row>
    <row r="253" s="226" customFormat="true" ht="12.8" hidden="false" customHeight="false" outlineLevel="0" collapsed="false">
      <c r="B253" s="227"/>
      <c r="C253" s="228"/>
      <c r="D253" s="229" t="s">
        <v>147</v>
      </c>
      <c r="E253" s="230"/>
      <c r="F253" s="231" t="s">
        <v>909</v>
      </c>
      <c r="G253" s="228"/>
      <c r="H253" s="232" t="n">
        <v>1</v>
      </c>
      <c r="I253" s="233"/>
      <c r="J253" s="228"/>
      <c r="K253" s="228"/>
      <c r="L253" s="234"/>
      <c r="M253" s="235"/>
      <c r="N253" s="236"/>
      <c r="O253" s="236"/>
      <c r="P253" s="236"/>
      <c r="Q253" s="236"/>
      <c r="R253" s="236"/>
      <c r="S253" s="236"/>
      <c r="T253" s="237"/>
      <c r="AT253" s="238" t="s">
        <v>147</v>
      </c>
      <c r="AU253" s="238" t="s">
        <v>87</v>
      </c>
      <c r="AV253" s="226" t="s">
        <v>87</v>
      </c>
      <c r="AW253" s="226" t="s">
        <v>40</v>
      </c>
      <c r="AX253" s="226" t="s">
        <v>78</v>
      </c>
      <c r="AY253" s="238" t="s">
        <v>138</v>
      </c>
    </row>
    <row r="254" s="239" customFormat="true" ht="12.8" hidden="false" customHeight="false" outlineLevel="0" collapsed="false">
      <c r="B254" s="240"/>
      <c r="C254" s="241"/>
      <c r="D254" s="229" t="s">
        <v>147</v>
      </c>
      <c r="E254" s="242"/>
      <c r="F254" s="243" t="s">
        <v>149</v>
      </c>
      <c r="G254" s="241"/>
      <c r="H254" s="244" t="n">
        <v>1</v>
      </c>
      <c r="I254" s="245"/>
      <c r="J254" s="241"/>
      <c r="K254" s="241"/>
      <c r="L254" s="246"/>
      <c r="M254" s="247"/>
      <c r="N254" s="248"/>
      <c r="O254" s="248"/>
      <c r="P254" s="248"/>
      <c r="Q254" s="248"/>
      <c r="R254" s="248"/>
      <c r="S254" s="248"/>
      <c r="T254" s="249"/>
      <c r="AT254" s="250" t="s">
        <v>147</v>
      </c>
      <c r="AU254" s="250" t="s">
        <v>87</v>
      </c>
      <c r="AV254" s="239" t="s">
        <v>145</v>
      </c>
      <c r="AW254" s="239" t="s">
        <v>40</v>
      </c>
      <c r="AX254" s="239" t="s">
        <v>85</v>
      </c>
      <c r="AY254" s="250" t="s">
        <v>138</v>
      </c>
    </row>
    <row r="255" s="25" customFormat="true" ht="24" hidden="false" customHeight="true" outlineLevel="0" collapsed="false">
      <c r="B255" s="26"/>
      <c r="C255" s="213" t="s">
        <v>406</v>
      </c>
      <c r="D255" s="213" t="s">
        <v>140</v>
      </c>
      <c r="E255" s="214" t="s">
        <v>910</v>
      </c>
      <c r="F255" s="215" t="s">
        <v>911</v>
      </c>
      <c r="G255" s="216" t="s">
        <v>307</v>
      </c>
      <c r="H255" s="217" t="n">
        <v>1</v>
      </c>
      <c r="I255" s="218"/>
      <c r="J255" s="219" t="n">
        <f aca="false">ROUND(I255*H255,2)</f>
        <v>0</v>
      </c>
      <c r="K255" s="215"/>
      <c r="L255" s="31"/>
      <c r="M255" s="220"/>
      <c r="N255" s="221" t="s">
        <v>49</v>
      </c>
      <c r="O255" s="67"/>
      <c r="P255" s="222" t="n">
        <f aca="false">O255*H255</f>
        <v>0</v>
      </c>
      <c r="Q255" s="222" t="n">
        <v>0.00035</v>
      </c>
      <c r="R255" s="222" t="n">
        <f aca="false">Q255*H255</f>
        <v>0.00035</v>
      </c>
      <c r="S255" s="222" t="n">
        <v>0</v>
      </c>
      <c r="T255" s="223" t="n">
        <f aca="false">S255*H255</f>
        <v>0</v>
      </c>
      <c r="AR255" s="224" t="s">
        <v>234</v>
      </c>
      <c r="AT255" s="224" t="s">
        <v>140</v>
      </c>
      <c r="AU255" s="224" t="s">
        <v>87</v>
      </c>
      <c r="AY255" s="3" t="s">
        <v>138</v>
      </c>
      <c r="BE255" s="225" t="n">
        <f aca="false">IF(N255="základní",J255,0)</f>
        <v>0</v>
      </c>
      <c r="BF255" s="225" t="n">
        <f aca="false">IF(N255="snížená",J255,0)</f>
        <v>0</v>
      </c>
      <c r="BG255" s="225" t="n">
        <f aca="false">IF(N255="zákl. přenesená",J255,0)</f>
        <v>0</v>
      </c>
      <c r="BH255" s="225" t="n">
        <f aca="false">IF(N255="sníž. přenesená",J255,0)</f>
        <v>0</v>
      </c>
      <c r="BI255" s="225" t="n">
        <f aca="false">IF(N255="nulová",J255,0)</f>
        <v>0</v>
      </c>
      <c r="BJ255" s="3" t="s">
        <v>85</v>
      </c>
      <c r="BK255" s="225" t="n">
        <f aca="false">ROUND(I255*H255,2)</f>
        <v>0</v>
      </c>
      <c r="BL255" s="3" t="s">
        <v>234</v>
      </c>
      <c r="BM255" s="224" t="s">
        <v>912</v>
      </c>
    </row>
    <row r="256" customFormat="false" ht="12.8" hidden="false" customHeight="false" outlineLevel="0" collapsed="false">
      <c r="A256" s="25"/>
      <c r="B256" s="26"/>
      <c r="C256" s="27"/>
      <c r="D256" s="229" t="s">
        <v>200</v>
      </c>
      <c r="E256" s="27"/>
      <c r="F256" s="261" t="s">
        <v>908</v>
      </c>
      <c r="G256" s="27"/>
      <c r="H256" s="27"/>
      <c r="I256" s="130"/>
      <c r="J256" s="27"/>
      <c r="K256" s="27"/>
      <c r="L256" s="31"/>
      <c r="M256" s="262"/>
      <c r="N256" s="67"/>
      <c r="O256" s="67"/>
      <c r="P256" s="67"/>
      <c r="Q256" s="67"/>
      <c r="R256" s="67"/>
      <c r="S256" s="67"/>
      <c r="T256" s="68"/>
      <c r="AT256" s="3" t="s">
        <v>200</v>
      </c>
      <c r="AU256" s="3" t="s">
        <v>87</v>
      </c>
    </row>
    <row r="257" s="226" customFormat="true" ht="12.8" hidden="false" customHeight="false" outlineLevel="0" collapsed="false">
      <c r="B257" s="227"/>
      <c r="C257" s="228"/>
      <c r="D257" s="229" t="s">
        <v>147</v>
      </c>
      <c r="E257" s="230"/>
      <c r="F257" s="231" t="s">
        <v>909</v>
      </c>
      <c r="G257" s="228"/>
      <c r="H257" s="232" t="n">
        <v>1</v>
      </c>
      <c r="I257" s="233"/>
      <c r="J257" s="228"/>
      <c r="K257" s="228"/>
      <c r="L257" s="234"/>
      <c r="M257" s="235"/>
      <c r="N257" s="236"/>
      <c r="O257" s="236"/>
      <c r="P257" s="236"/>
      <c r="Q257" s="236"/>
      <c r="R257" s="236"/>
      <c r="S257" s="236"/>
      <c r="T257" s="237"/>
      <c r="AT257" s="238" t="s">
        <v>147</v>
      </c>
      <c r="AU257" s="238" t="s">
        <v>87</v>
      </c>
      <c r="AV257" s="226" t="s">
        <v>87</v>
      </c>
      <c r="AW257" s="226" t="s">
        <v>40</v>
      </c>
      <c r="AX257" s="226" t="s">
        <v>78</v>
      </c>
      <c r="AY257" s="238" t="s">
        <v>138</v>
      </c>
    </row>
    <row r="258" s="239" customFormat="true" ht="12.8" hidden="false" customHeight="false" outlineLevel="0" collapsed="false">
      <c r="B258" s="240"/>
      <c r="C258" s="241"/>
      <c r="D258" s="229" t="s">
        <v>147</v>
      </c>
      <c r="E258" s="242"/>
      <c r="F258" s="243" t="s">
        <v>149</v>
      </c>
      <c r="G258" s="241"/>
      <c r="H258" s="244" t="n">
        <v>1</v>
      </c>
      <c r="I258" s="245"/>
      <c r="J258" s="241"/>
      <c r="K258" s="241"/>
      <c r="L258" s="246"/>
      <c r="M258" s="247"/>
      <c r="N258" s="248"/>
      <c r="O258" s="248"/>
      <c r="P258" s="248"/>
      <c r="Q258" s="248"/>
      <c r="R258" s="248"/>
      <c r="S258" s="248"/>
      <c r="T258" s="249"/>
      <c r="AT258" s="250" t="s">
        <v>147</v>
      </c>
      <c r="AU258" s="250" t="s">
        <v>87</v>
      </c>
      <c r="AV258" s="239" t="s">
        <v>145</v>
      </c>
      <c r="AW258" s="239" t="s">
        <v>40</v>
      </c>
      <c r="AX258" s="239" t="s">
        <v>85</v>
      </c>
      <c r="AY258" s="250" t="s">
        <v>138</v>
      </c>
    </row>
    <row r="259" s="25" customFormat="true" ht="24" hidden="false" customHeight="true" outlineLevel="0" collapsed="false">
      <c r="B259" s="26"/>
      <c r="C259" s="213" t="s">
        <v>425</v>
      </c>
      <c r="D259" s="213" t="s">
        <v>140</v>
      </c>
      <c r="E259" s="214" t="s">
        <v>913</v>
      </c>
      <c r="F259" s="215" t="s">
        <v>914</v>
      </c>
      <c r="G259" s="216" t="s">
        <v>307</v>
      </c>
      <c r="H259" s="217" t="n">
        <v>1</v>
      </c>
      <c r="I259" s="218"/>
      <c r="J259" s="219" t="n">
        <f aca="false">ROUND(I259*H259,2)</f>
        <v>0</v>
      </c>
      <c r="K259" s="215" t="s">
        <v>144</v>
      </c>
      <c r="L259" s="31"/>
      <c r="M259" s="220"/>
      <c r="N259" s="221" t="s">
        <v>49</v>
      </c>
      <c r="O259" s="67"/>
      <c r="P259" s="222" t="n">
        <f aca="false">O259*H259</f>
        <v>0</v>
      </c>
      <c r="Q259" s="222" t="n">
        <v>0.00036</v>
      </c>
      <c r="R259" s="222" t="n">
        <f aca="false">Q259*H259</f>
        <v>0.00036</v>
      </c>
      <c r="S259" s="222" t="n">
        <v>0</v>
      </c>
      <c r="T259" s="223" t="n">
        <f aca="false">S259*H259</f>
        <v>0</v>
      </c>
      <c r="AR259" s="224" t="s">
        <v>234</v>
      </c>
      <c r="AT259" s="224" t="s">
        <v>140</v>
      </c>
      <c r="AU259" s="224" t="s">
        <v>87</v>
      </c>
      <c r="AY259" s="3" t="s">
        <v>138</v>
      </c>
      <c r="BE259" s="225" t="n">
        <f aca="false">IF(N259="základní",J259,0)</f>
        <v>0</v>
      </c>
      <c r="BF259" s="225" t="n">
        <f aca="false">IF(N259="snížená",J259,0)</f>
        <v>0</v>
      </c>
      <c r="BG259" s="225" t="n">
        <f aca="false">IF(N259="zákl. přenesená",J259,0)</f>
        <v>0</v>
      </c>
      <c r="BH259" s="225" t="n">
        <f aca="false">IF(N259="sníž. přenesená",J259,0)</f>
        <v>0</v>
      </c>
      <c r="BI259" s="225" t="n">
        <f aca="false">IF(N259="nulová",J259,0)</f>
        <v>0</v>
      </c>
      <c r="BJ259" s="3" t="s">
        <v>85</v>
      </c>
      <c r="BK259" s="225" t="n">
        <f aca="false">ROUND(I259*H259,2)</f>
        <v>0</v>
      </c>
      <c r="BL259" s="3" t="s">
        <v>234</v>
      </c>
      <c r="BM259" s="224" t="s">
        <v>915</v>
      </c>
    </row>
    <row r="260" s="226" customFormat="true" ht="12.8" hidden="false" customHeight="false" outlineLevel="0" collapsed="false">
      <c r="B260" s="227"/>
      <c r="C260" s="228"/>
      <c r="D260" s="229" t="s">
        <v>147</v>
      </c>
      <c r="E260" s="230"/>
      <c r="F260" s="231" t="s">
        <v>909</v>
      </c>
      <c r="G260" s="228"/>
      <c r="H260" s="232" t="n">
        <v>1</v>
      </c>
      <c r="I260" s="233"/>
      <c r="J260" s="228"/>
      <c r="K260" s="228"/>
      <c r="L260" s="234"/>
      <c r="M260" s="235"/>
      <c r="N260" s="236"/>
      <c r="O260" s="236"/>
      <c r="P260" s="236"/>
      <c r="Q260" s="236"/>
      <c r="R260" s="236"/>
      <c r="S260" s="236"/>
      <c r="T260" s="237"/>
      <c r="AT260" s="238" t="s">
        <v>147</v>
      </c>
      <c r="AU260" s="238" t="s">
        <v>87</v>
      </c>
      <c r="AV260" s="226" t="s">
        <v>87</v>
      </c>
      <c r="AW260" s="226" t="s">
        <v>40</v>
      </c>
      <c r="AX260" s="226" t="s">
        <v>78</v>
      </c>
      <c r="AY260" s="238" t="s">
        <v>138</v>
      </c>
    </row>
    <row r="261" s="239" customFormat="true" ht="12.8" hidden="false" customHeight="false" outlineLevel="0" collapsed="false">
      <c r="B261" s="240"/>
      <c r="C261" s="241"/>
      <c r="D261" s="229" t="s">
        <v>147</v>
      </c>
      <c r="E261" s="242"/>
      <c r="F261" s="243" t="s">
        <v>149</v>
      </c>
      <c r="G261" s="241"/>
      <c r="H261" s="244" t="n">
        <v>1</v>
      </c>
      <c r="I261" s="245"/>
      <c r="J261" s="241"/>
      <c r="K261" s="241"/>
      <c r="L261" s="246"/>
      <c r="M261" s="247"/>
      <c r="N261" s="248"/>
      <c r="O261" s="248"/>
      <c r="P261" s="248"/>
      <c r="Q261" s="248"/>
      <c r="R261" s="248"/>
      <c r="S261" s="248"/>
      <c r="T261" s="249"/>
      <c r="AT261" s="250" t="s">
        <v>147</v>
      </c>
      <c r="AU261" s="250" t="s">
        <v>87</v>
      </c>
      <c r="AV261" s="239" t="s">
        <v>145</v>
      </c>
      <c r="AW261" s="239" t="s">
        <v>40</v>
      </c>
      <c r="AX261" s="239" t="s">
        <v>85</v>
      </c>
      <c r="AY261" s="250" t="s">
        <v>138</v>
      </c>
    </row>
    <row r="262" s="25" customFormat="true" ht="24" hidden="false" customHeight="true" outlineLevel="0" collapsed="false">
      <c r="B262" s="26"/>
      <c r="C262" s="213" t="s">
        <v>410</v>
      </c>
      <c r="D262" s="213" t="s">
        <v>140</v>
      </c>
      <c r="E262" s="214" t="s">
        <v>916</v>
      </c>
      <c r="F262" s="215" t="s">
        <v>917</v>
      </c>
      <c r="G262" s="216" t="s">
        <v>307</v>
      </c>
      <c r="H262" s="217" t="n">
        <v>1</v>
      </c>
      <c r="I262" s="218"/>
      <c r="J262" s="219" t="n">
        <f aca="false">ROUND(I262*H262,2)</f>
        <v>0</v>
      </c>
      <c r="K262" s="215" t="s">
        <v>144</v>
      </c>
      <c r="L262" s="31"/>
      <c r="M262" s="220"/>
      <c r="N262" s="221" t="s">
        <v>49</v>
      </c>
      <c r="O262" s="67"/>
      <c r="P262" s="222" t="n">
        <f aca="false">O262*H262</f>
        <v>0</v>
      </c>
      <c r="Q262" s="222" t="n">
        <v>0.0007</v>
      </c>
      <c r="R262" s="222" t="n">
        <f aca="false">Q262*H262</f>
        <v>0.0007</v>
      </c>
      <c r="S262" s="222" t="n">
        <v>0</v>
      </c>
      <c r="T262" s="223" t="n">
        <f aca="false">S262*H262</f>
        <v>0</v>
      </c>
      <c r="AR262" s="224" t="s">
        <v>234</v>
      </c>
      <c r="AT262" s="224" t="s">
        <v>140</v>
      </c>
      <c r="AU262" s="224" t="s">
        <v>87</v>
      </c>
      <c r="AY262" s="3" t="s">
        <v>138</v>
      </c>
      <c r="BE262" s="225" t="n">
        <f aca="false">IF(N262="základní",J262,0)</f>
        <v>0</v>
      </c>
      <c r="BF262" s="225" t="n">
        <f aca="false">IF(N262="snížená",J262,0)</f>
        <v>0</v>
      </c>
      <c r="BG262" s="225" t="n">
        <f aca="false">IF(N262="zákl. přenesená",J262,0)</f>
        <v>0</v>
      </c>
      <c r="BH262" s="225" t="n">
        <f aca="false">IF(N262="sníž. přenesená",J262,0)</f>
        <v>0</v>
      </c>
      <c r="BI262" s="225" t="n">
        <f aca="false">IF(N262="nulová",J262,0)</f>
        <v>0</v>
      </c>
      <c r="BJ262" s="3" t="s">
        <v>85</v>
      </c>
      <c r="BK262" s="225" t="n">
        <f aca="false">ROUND(I262*H262,2)</f>
        <v>0</v>
      </c>
      <c r="BL262" s="3" t="s">
        <v>234</v>
      </c>
      <c r="BM262" s="224" t="s">
        <v>918</v>
      </c>
    </row>
    <row r="263" s="226" customFormat="true" ht="12.8" hidden="false" customHeight="false" outlineLevel="0" collapsed="false">
      <c r="B263" s="227"/>
      <c r="C263" s="228"/>
      <c r="D263" s="229" t="s">
        <v>147</v>
      </c>
      <c r="E263" s="230"/>
      <c r="F263" s="231" t="s">
        <v>919</v>
      </c>
      <c r="G263" s="228"/>
      <c r="H263" s="232" t="n">
        <v>1</v>
      </c>
      <c r="I263" s="233"/>
      <c r="J263" s="228"/>
      <c r="K263" s="228"/>
      <c r="L263" s="234"/>
      <c r="M263" s="235"/>
      <c r="N263" s="236"/>
      <c r="O263" s="236"/>
      <c r="P263" s="236"/>
      <c r="Q263" s="236"/>
      <c r="R263" s="236"/>
      <c r="S263" s="236"/>
      <c r="T263" s="237"/>
      <c r="AT263" s="238" t="s">
        <v>147</v>
      </c>
      <c r="AU263" s="238" t="s">
        <v>87</v>
      </c>
      <c r="AV263" s="226" t="s">
        <v>87</v>
      </c>
      <c r="AW263" s="226" t="s">
        <v>40</v>
      </c>
      <c r="AX263" s="226" t="s">
        <v>78</v>
      </c>
      <c r="AY263" s="238" t="s">
        <v>138</v>
      </c>
    </row>
    <row r="264" s="239" customFormat="true" ht="12.8" hidden="false" customHeight="false" outlineLevel="0" collapsed="false">
      <c r="B264" s="240"/>
      <c r="C264" s="241"/>
      <c r="D264" s="229" t="s">
        <v>147</v>
      </c>
      <c r="E264" s="242"/>
      <c r="F264" s="243" t="s">
        <v>149</v>
      </c>
      <c r="G264" s="241"/>
      <c r="H264" s="244" t="n">
        <v>1</v>
      </c>
      <c r="I264" s="245"/>
      <c r="J264" s="241"/>
      <c r="K264" s="241"/>
      <c r="L264" s="246"/>
      <c r="M264" s="247"/>
      <c r="N264" s="248"/>
      <c r="O264" s="248"/>
      <c r="P264" s="248"/>
      <c r="Q264" s="248"/>
      <c r="R264" s="248"/>
      <c r="S264" s="248"/>
      <c r="T264" s="249"/>
      <c r="AT264" s="250" t="s">
        <v>147</v>
      </c>
      <c r="AU264" s="250" t="s">
        <v>87</v>
      </c>
      <c r="AV264" s="239" t="s">
        <v>145</v>
      </c>
      <c r="AW264" s="239" t="s">
        <v>40</v>
      </c>
      <c r="AX264" s="239" t="s">
        <v>85</v>
      </c>
      <c r="AY264" s="250" t="s">
        <v>138</v>
      </c>
    </row>
    <row r="265" s="25" customFormat="true" ht="24" hidden="false" customHeight="true" outlineLevel="0" collapsed="false">
      <c r="B265" s="26"/>
      <c r="C265" s="213" t="s">
        <v>416</v>
      </c>
      <c r="D265" s="213" t="s">
        <v>140</v>
      </c>
      <c r="E265" s="214" t="s">
        <v>920</v>
      </c>
      <c r="F265" s="215" t="s">
        <v>921</v>
      </c>
      <c r="G265" s="216" t="s">
        <v>307</v>
      </c>
      <c r="H265" s="217" t="n">
        <v>1</v>
      </c>
      <c r="I265" s="218"/>
      <c r="J265" s="219" t="n">
        <f aca="false">ROUND(I265*H265,2)</f>
        <v>0</v>
      </c>
      <c r="K265" s="215" t="s">
        <v>144</v>
      </c>
      <c r="L265" s="31"/>
      <c r="M265" s="220"/>
      <c r="N265" s="221" t="s">
        <v>49</v>
      </c>
      <c r="O265" s="67"/>
      <c r="P265" s="222" t="n">
        <f aca="false">O265*H265</f>
        <v>0</v>
      </c>
      <c r="Q265" s="222" t="n">
        <v>0.0008</v>
      </c>
      <c r="R265" s="222" t="n">
        <f aca="false">Q265*H265</f>
        <v>0.0008</v>
      </c>
      <c r="S265" s="222" t="n">
        <v>0</v>
      </c>
      <c r="T265" s="223" t="n">
        <f aca="false">S265*H265</f>
        <v>0</v>
      </c>
      <c r="AR265" s="224" t="s">
        <v>234</v>
      </c>
      <c r="AT265" s="224" t="s">
        <v>140</v>
      </c>
      <c r="AU265" s="224" t="s">
        <v>87</v>
      </c>
      <c r="AY265" s="3" t="s">
        <v>138</v>
      </c>
      <c r="BE265" s="225" t="n">
        <f aca="false">IF(N265="základní",J265,0)</f>
        <v>0</v>
      </c>
      <c r="BF265" s="225" t="n">
        <f aca="false">IF(N265="snížená",J265,0)</f>
        <v>0</v>
      </c>
      <c r="BG265" s="225" t="n">
        <f aca="false">IF(N265="zákl. přenesená",J265,0)</f>
        <v>0</v>
      </c>
      <c r="BH265" s="225" t="n">
        <f aca="false">IF(N265="sníž. přenesená",J265,0)</f>
        <v>0</v>
      </c>
      <c r="BI265" s="225" t="n">
        <f aca="false">IF(N265="nulová",J265,0)</f>
        <v>0</v>
      </c>
      <c r="BJ265" s="3" t="s">
        <v>85</v>
      </c>
      <c r="BK265" s="225" t="n">
        <f aca="false">ROUND(I265*H265,2)</f>
        <v>0</v>
      </c>
      <c r="BL265" s="3" t="s">
        <v>234</v>
      </c>
      <c r="BM265" s="224" t="s">
        <v>922</v>
      </c>
    </row>
    <row r="266" s="226" customFormat="true" ht="12.8" hidden="false" customHeight="false" outlineLevel="0" collapsed="false">
      <c r="B266" s="227"/>
      <c r="C266" s="228"/>
      <c r="D266" s="229" t="s">
        <v>147</v>
      </c>
      <c r="E266" s="230"/>
      <c r="F266" s="231" t="s">
        <v>909</v>
      </c>
      <c r="G266" s="228"/>
      <c r="H266" s="232" t="n">
        <v>1</v>
      </c>
      <c r="I266" s="233"/>
      <c r="J266" s="228"/>
      <c r="K266" s="228"/>
      <c r="L266" s="234"/>
      <c r="M266" s="235"/>
      <c r="N266" s="236"/>
      <c r="O266" s="236"/>
      <c r="P266" s="236"/>
      <c r="Q266" s="236"/>
      <c r="R266" s="236"/>
      <c r="S266" s="236"/>
      <c r="T266" s="237"/>
      <c r="AT266" s="238" t="s">
        <v>147</v>
      </c>
      <c r="AU266" s="238" t="s">
        <v>87</v>
      </c>
      <c r="AV266" s="226" t="s">
        <v>87</v>
      </c>
      <c r="AW266" s="226" t="s">
        <v>40</v>
      </c>
      <c r="AX266" s="226" t="s">
        <v>78</v>
      </c>
      <c r="AY266" s="238" t="s">
        <v>138</v>
      </c>
    </row>
    <row r="267" s="239" customFormat="true" ht="12.8" hidden="false" customHeight="false" outlineLevel="0" collapsed="false">
      <c r="B267" s="240"/>
      <c r="C267" s="241"/>
      <c r="D267" s="229" t="s">
        <v>147</v>
      </c>
      <c r="E267" s="242"/>
      <c r="F267" s="243" t="s">
        <v>149</v>
      </c>
      <c r="G267" s="241"/>
      <c r="H267" s="244" t="n">
        <v>1</v>
      </c>
      <c r="I267" s="245"/>
      <c r="J267" s="241"/>
      <c r="K267" s="241"/>
      <c r="L267" s="246"/>
      <c r="M267" s="247"/>
      <c r="N267" s="248"/>
      <c r="O267" s="248"/>
      <c r="P267" s="248"/>
      <c r="Q267" s="248"/>
      <c r="R267" s="248"/>
      <c r="S267" s="248"/>
      <c r="T267" s="249"/>
      <c r="AT267" s="250" t="s">
        <v>147</v>
      </c>
      <c r="AU267" s="250" t="s">
        <v>87</v>
      </c>
      <c r="AV267" s="239" t="s">
        <v>145</v>
      </c>
      <c r="AW267" s="239" t="s">
        <v>40</v>
      </c>
      <c r="AX267" s="239" t="s">
        <v>85</v>
      </c>
      <c r="AY267" s="250" t="s">
        <v>138</v>
      </c>
    </row>
    <row r="268" s="25" customFormat="true" ht="24" hidden="false" customHeight="true" outlineLevel="0" collapsed="false">
      <c r="B268" s="26"/>
      <c r="C268" s="213" t="s">
        <v>432</v>
      </c>
      <c r="D268" s="213" t="s">
        <v>140</v>
      </c>
      <c r="E268" s="214" t="s">
        <v>923</v>
      </c>
      <c r="F268" s="215" t="s">
        <v>924</v>
      </c>
      <c r="G268" s="216" t="s">
        <v>307</v>
      </c>
      <c r="H268" s="217" t="n">
        <v>1</v>
      </c>
      <c r="I268" s="218"/>
      <c r="J268" s="219" t="n">
        <f aca="false">ROUND(I268*H268,2)</f>
        <v>0</v>
      </c>
      <c r="K268" s="215"/>
      <c r="L268" s="31"/>
      <c r="M268" s="220"/>
      <c r="N268" s="221" t="s">
        <v>49</v>
      </c>
      <c r="O268" s="67"/>
      <c r="P268" s="222" t="n">
        <f aca="false">O268*H268</f>
        <v>0</v>
      </c>
      <c r="Q268" s="222" t="n">
        <v>0.00186</v>
      </c>
      <c r="R268" s="222" t="n">
        <f aca="false">Q268*H268</f>
        <v>0.00186</v>
      </c>
      <c r="S268" s="222" t="n">
        <v>0</v>
      </c>
      <c r="T268" s="223" t="n">
        <f aca="false">S268*H268</f>
        <v>0</v>
      </c>
      <c r="AR268" s="224" t="s">
        <v>234</v>
      </c>
      <c r="AT268" s="224" t="s">
        <v>140</v>
      </c>
      <c r="AU268" s="224" t="s">
        <v>87</v>
      </c>
      <c r="AY268" s="3" t="s">
        <v>138</v>
      </c>
      <c r="BE268" s="225" t="n">
        <f aca="false">IF(N268="základní",J268,0)</f>
        <v>0</v>
      </c>
      <c r="BF268" s="225" t="n">
        <f aca="false">IF(N268="snížená",J268,0)</f>
        <v>0</v>
      </c>
      <c r="BG268" s="225" t="n">
        <f aca="false">IF(N268="zákl. přenesená",J268,0)</f>
        <v>0</v>
      </c>
      <c r="BH268" s="225" t="n">
        <f aca="false">IF(N268="sníž. přenesená",J268,0)</f>
        <v>0</v>
      </c>
      <c r="BI268" s="225" t="n">
        <f aca="false">IF(N268="nulová",J268,0)</f>
        <v>0</v>
      </c>
      <c r="BJ268" s="3" t="s">
        <v>85</v>
      </c>
      <c r="BK268" s="225" t="n">
        <f aca="false">ROUND(I268*H268,2)</f>
        <v>0</v>
      </c>
      <c r="BL268" s="3" t="s">
        <v>234</v>
      </c>
      <c r="BM268" s="224" t="s">
        <v>925</v>
      </c>
    </row>
    <row r="269" customFormat="false" ht="12.8" hidden="false" customHeight="false" outlineLevel="0" collapsed="false">
      <c r="A269" s="25"/>
      <c r="B269" s="26"/>
      <c r="C269" s="27"/>
      <c r="D269" s="229" t="s">
        <v>200</v>
      </c>
      <c r="E269" s="27"/>
      <c r="F269" s="261" t="s">
        <v>926</v>
      </c>
      <c r="G269" s="27"/>
      <c r="H269" s="27"/>
      <c r="I269" s="130"/>
      <c r="J269" s="27"/>
      <c r="K269" s="27"/>
      <c r="L269" s="31"/>
      <c r="M269" s="262"/>
      <c r="N269" s="67"/>
      <c r="O269" s="67"/>
      <c r="P269" s="67"/>
      <c r="Q269" s="67"/>
      <c r="R269" s="67"/>
      <c r="S269" s="67"/>
      <c r="T269" s="68"/>
      <c r="AT269" s="3" t="s">
        <v>200</v>
      </c>
      <c r="AU269" s="3" t="s">
        <v>87</v>
      </c>
    </row>
    <row r="270" s="226" customFormat="true" ht="12.8" hidden="false" customHeight="false" outlineLevel="0" collapsed="false">
      <c r="B270" s="227"/>
      <c r="C270" s="228"/>
      <c r="D270" s="229" t="s">
        <v>147</v>
      </c>
      <c r="E270" s="230"/>
      <c r="F270" s="231" t="s">
        <v>909</v>
      </c>
      <c r="G270" s="228"/>
      <c r="H270" s="232" t="n">
        <v>1</v>
      </c>
      <c r="I270" s="233"/>
      <c r="J270" s="228"/>
      <c r="K270" s="228"/>
      <c r="L270" s="234"/>
      <c r="M270" s="235"/>
      <c r="N270" s="236"/>
      <c r="O270" s="236"/>
      <c r="P270" s="236"/>
      <c r="Q270" s="236"/>
      <c r="R270" s="236"/>
      <c r="S270" s="236"/>
      <c r="T270" s="237"/>
      <c r="AT270" s="238" t="s">
        <v>147</v>
      </c>
      <c r="AU270" s="238" t="s">
        <v>87</v>
      </c>
      <c r="AV270" s="226" t="s">
        <v>87</v>
      </c>
      <c r="AW270" s="226" t="s">
        <v>40</v>
      </c>
      <c r="AX270" s="226" t="s">
        <v>78</v>
      </c>
      <c r="AY270" s="238" t="s">
        <v>138</v>
      </c>
    </row>
    <row r="271" s="239" customFormat="true" ht="12.8" hidden="false" customHeight="false" outlineLevel="0" collapsed="false">
      <c r="B271" s="240"/>
      <c r="C271" s="241"/>
      <c r="D271" s="229" t="s">
        <v>147</v>
      </c>
      <c r="E271" s="242"/>
      <c r="F271" s="243" t="s">
        <v>149</v>
      </c>
      <c r="G271" s="241"/>
      <c r="H271" s="244" t="n">
        <v>1</v>
      </c>
      <c r="I271" s="245"/>
      <c r="J271" s="241"/>
      <c r="K271" s="241"/>
      <c r="L271" s="246"/>
      <c r="M271" s="247"/>
      <c r="N271" s="248"/>
      <c r="O271" s="248"/>
      <c r="P271" s="248"/>
      <c r="Q271" s="248"/>
      <c r="R271" s="248"/>
      <c r="S271" s="248"/>
      <c r="T271" s="249"/>
      <c r="AT271" s="250" t="s">
        <v>147</v>
      </c>
      <c r="AU271" s="250" t="s">
        <v>87</v>
      </c>
      <c r="AV271" s="239" t="s">
        <v>145</v>
      </c>
      <c r="AW271" s="239" t="s">
        <v>40</v>
      </c>
      <c r="AX271" s="239" t="s">
        <v>85</v>
      </c>
      <c r="AY271" s="250" t="s">
        <v>138</v>
      </c>
    </row>
    <row r="272" s="25" customFormat="true" ht="24" hidden="false" customHeight="true" outlineLevel="0" collapsed="false">
      <c r="B272" s="26"/>
      <c r="C272" s="213" t="s">
        <v>448</v>
      </c>
      <c r="D272" s="213" t="s">
        <v>140</v>
      </c>
      <c r="E272" s="214" t="s">
        <v>927</v>
      </c>
      <c r="F272" s="215" t="s">
        <v>928</v>
      </c>
      <c r="G272" s="216" t="s">
        <v>307</v>
      </c>
      <c r="H272" s="217" t="n">
        <v>1</v>
      </c>
      <c r="I272" s="218"/>
      <c r="J272" s="219" t="n">
        <f aca="false">ROUND(I272*H272,2)</f>
        <v>0</v>
      </c>
      <c r="K272" s="215"/>
      <c r="L272" s="31"/>
      <c r="M272" s="220"/>
      <c r="N272" s="221" t="s">
        <v>49</v>
      </c>
      <c r="O272" s="67"/>
      <c r="P272" s="222" t="n">
        <f aca="false">O272*H272</f>
        <v>0</v>
      </c>
      <c r="Q272" s="222" t="n">
        <v>5E-005</v>
      </c>
      <c r="R272" s="222" t="n">
        <f aca="false">Q272*H272</f>
        <v>5E-005</v>
      </c>
      <c r="S272" s="222" t="n">
        <v>0</v>
      </c>
      <c r="T272" s="223" t="n">
        <f aca="false">S272*H272</f>
        <v>0</v>
      </c>
      <c r="AR272" s="224" t="s">
        <v>234</v>
      </c>
      <c r="AT272" s="224" t="s">
        <v>140</v>
      </c>
      <c r="AU272" s="224" t="s">
        <v>87</v>
      </c>
      <c r="AY272" s="3" t="s">
        <v>138</v>
      </c>
      <c r="BE272" s="225" t="n">
        <f aca="false">IF(N272="základní",J272,0)</f>
        <v>0</v>
      </c>
      <c r="BF272" s="225" t="n">
        <f aca="false">IF(N272="snížená",J272,0)</f>
        <v>0</v>
      </c>
      <c r="BG272" s="225" t="n">
        <f aca="false">IF(N272="zákl. přenesená",J272,0)</f>
        <v>0</v>
      </c>
      <c r="BH272" s="225" t="n">
        <f aca="false">IF(N272="sníž. přenesená",J272,0)</f>
        <v>0</v>
      </c>
      <c r="BI272" s="225" t="n">
        <f aca="false">IF(N272="nulová",J272,0)</f>
        <v>0</v>
      </c>
      <c r="BJ272" s="3" t="s">
        <v>85</v>
      </c>
      <c r="BK272" s="225" t="n">
        <f aca="false">ROUND(I272*H272,2)</f>
        <v>0</v>
      </c>
      <c r="BL272" s="3" t="s">
        <v>234</v>
      </c>
      <c r="BM272" s="224" t="s">
        <v>929</v>
      </c>
    </row>
    <row r="273" customFormat="false" ht="12.8" hidden="false" customHeight="false" outlineLevel="0" collapsed="false">
      <c r="A273" s="25"/>
      <c r="B273" s="26"/>
      <c r="C273" s="27"/>
      <c r="D273" s="229" t="s">
        <v>200</v>
      </c>
      <c r="E273" s="27"/>
      <c r="F273" s="261" t="s">
        <v>930</v>
      </c>
      <c r="G273" s="27"/>
      <c r="H273" s="27"/>
      <c r="I273" s="130"/>
      <c r="J273" s="27"/>
      <c r="K273" s="27"/>
      <c r="L273" s="31"/>
      <c r="M273" s="262"/>
      <c r="N273" s="67"/>
      <c r="O273" s="67"/>
      <c r="P273" s="67"/>
      <c r="Q273" s="67"/>
      <c r="R273" s="67"/>
      <c r="S273" s="67"/>
      <c r="T273" s="68"/>
      <c r="AT273" s="3" t="s">
        <v>200</v>
      </c>
      <c r="AU273" s="3" t="s">
        <v>87</v>
      </c>
    </row>
    <row r="274" customFormat="false" ht="36" hidden="false" customHeight="true" outlineLevel="0" collapsed="false">
      <c r="A274" s="25"/>
      <c r="B274" s="26"/>
      <c r="C274" s="213" t="s">
        <v>464</v>
      </c>
      <c r="D274" s="213" t="s">
        <v>140</v>
      </c>
      <c r="E274" s="214" t="s">
        <v>491</v>
      </c>
      <c r="F274" s="215" t="s">
        <v>492</v>
      </c>
      <c r="G274" s="216" t="s">
        <v>162</v>
      </c>
      <c r="H274" s="217" t="n">
        <v>0.019</v>
      </c>
      <c r="I274" s="218"/>
      <c r="J274" s="219" t="n">
        <f aca="false">ROUND(I274*H274,2)</f>
        <v>0</v>
      </c>
      <c r="K274" s="215" t="s">
        <v>144</v>
      </c>
      <c r="L274" s="31"/>
      <c r="M274" s="220"/>
      <c r="N274" s="221" t="s">
        <v>49</v>
      </c>
      <c r="O274" s="67"/>
      <c r="P274" s="222" t="n">
        <f aca="false">O274*H274</f>
        <v>0</v>
      </c>
      <c r="Q274" s="222" t="n">
        <v>0</v>
      </c>
      <c r="R274" s="222" t="n">
        <f aca="false">Q274*H274</f>
        <v>0</v>
      </c>
      <c r="S274" s="222" t="n">
        <v>0</v>
      </c>
      <c r="T274" s="223" t="n">
        <f aca="false">S274*H274</f>
        <v>0</v>
      </c>
      <c r="AR274" s="224" t="s">
        <v>234</v>
      </c>
      <c r="AT274" s="224" t="s">
        <v>140</v>
      </c>
      <c r="AU274" s="224" t="s">
        <v>87</v>
      </c>
      <c r="AY274" s="3" t="s">
        <v>138</v>
      </c>
      <c r="BE274" s="225" t="n">
        <f aca="false">IF(N274="základní",J274,0)</f>
        <v>0</v>
      </c>
      <c r="BF274" s="225" t="n">
        <f aca="false">IF(N274="snížená",J274,0)</f>
        <v>0</v>
      </c>
      <c r="BG274" s="225" t="n">
        <f aca="false">IF(N274="zákl. přenesená",J274,0)</f>
        <v>0</v>
      </c>
      <c r="BH274" s="225" t="n">
        <f aca="false">IF(N274="sníž. přenesená",J274,0)</f>
        <v>0</v>
      </c>
      <c r="BI274" s="225" t="n">
        <f aca="false">IF(N274="nulová",J274,0)</f>
        <v>0</v>
      </c>
      <c r="BJ274" s="3" t="s">
        <v>85</v>
      </c>
      <c r="BK274" s="225" t="n">
        <f aca="false">ROUND(I274*H274,2)</f>
        <v>0</v>
      </c>
      <c r="BL274" s="3" t="s">
        <v>234</v>
      </c>
      <c r="BM274" s="224" t="s">
        <v>931</v>
      </c>
    </row>
    <row r="275" customFormat="false" ht="12.8" hidden="false" customHeight="false" outlineLevel="0" collapsed="false">
      <c r="A275" s="25"/>
      <c r="B275" s="26"/>
      <c r="C275" s="27"/>
      <c r="D275" s="229" t="s">
        <v>200</v>
      </c>
      <c r="E275" s="27"/>
      <c r="F275" s="261" t="s">
        <v>932</v>
      </c>
      <c r="G275" s="27"/>
      <c r="H275" s="27"/>
      <c r="I275" s="130"/>
      <c r="J275" s="27"/>
      <c r="K275" s="27"/>
      <c r="L275" s="31"/>
      <c r="M275" s="262"/>
      <c r="N275" s="67"/>
      <c r="O275" s="67"/>
      <c r="P275" s="67"/>
      <c r="Q275" s="67"/>
      <c r="R275" s="67"/>
      <c r="S275" s="67"/>
      <c r="T275" s="68"/>
      <c r="AT275" s="3" t="s">
        <v>200</v>
      </c>
      <c r="AU275" s="3" t="s">
        <v>87</v>
      </c>
    </row>
    <row r="276" s="196" customFormat="true" ht="22.8" hidden="false" customHeight="true" outlineLevel="0" collapsed="false">
      <c r="B276" s="197"/>
      <c r="C276" s="198"/>
      <c r="D276" s="199" t="s">
        <v>77</v>
      </c>
      <c r="E276" s="211" t="s">
        <v>933</v>
      </c>
      <c r="F276" s="211" t="s">
        <v>934</v>
      </c>
      <c r="G276" s="198"/>
      <c r="H276" s="198"/>
      <c r="I276" s="201"/>
      <c r="J276" s="212" t="n">
        <f aca="false">BK276</f>
        <v>0</v>
      </c>
      <c r="K276" s="198"/>
      <c r="L276" s="203"/>
      <c r="M276" s="204"/>
      <c r="N276" s="205"/>
      <c r="O276" s="205"/>
      <c r="P276" s="206" t="n">
        <f aca="false">P277</f>
        <v>0</v>
      </c>
      <c r="Q276" s="205"/>
      <c r="R276" s="206" t="n">
        <f aca="false">R277</f>
        <v>0</v>
      </c>
      <c r="S276" s="205"/>
      <c r="T276" s="207" t="n">
        <f aca="false">T277</f>
        <v>0.183</v>
      </c>
      <c r="AR276" s="208" t="s">
        <v>87</v>
      </c>
      <c r="AT276" s="209" t="s">
        <v>77</v>
      </c>
      <c r="AU276" s="209" t="s">
        <v>85</v>
      </c>
      <c r="AY276" s="208" t="s">
        <v>138</v>
      </c>
      <c r="BK276" s="210" t="n">
        <f aca="false">BK277</f>
        <v>0</v>
      </c>
    </row>
    <row r="277" s="25" customFormat="true" ht="24" hidden="false" customHeight="true" outlineLevel="0" collapsed="false">
      <c r="B277" s="26"/>
      <c r="C277" s="213" t="s">
        <v>456</v>
      </c>
      <c r="D277" s="213" t="s">
        <v>140</v>
      </c>
      <c r="E277" s="214" t="s">
        <v>935</v>
      </c>
      <c r="F277" s="215" t="s">
        <v>936</v>
      </c>
      <c r="G277" s="216" t="s">
        <v>307</v>
      </c>
      <c r="H277" s="217" t="n">
        <v>1</v>
      </c>
      <c r="I277" s="218"/>
      <c r="J277" s="219" t="n">
        <f aca="false">ROUND(I277*H277,2)</f>
        <v>0</v>
      </c>
      <c r="K277" s="215" t="s">
        <v>144</v>
      </c>
      <c r="L277" s="31"/>
      <c r="M277" s="220"/>
      <c r="N277" s="221" t="s">
        <v>49</v>
      </c>
      <c r="O277" s="67"/>
      <c r="P277" s="222" t="n">
        <f aca="false">O277*H277</f>
        <v>0</v>
      </c>
      <c r="Q277" s="222" t="n">
        <v>0</v>
      </c>
      <c r="R277" s="222" t="n">
        <f aca="false">Q277*H277</f>
        <v>0</v>
      </c>
      <c r="S277" s="222" t="n">
        <v>0.183</v>
      </c>
      <c r="T277" s="223" t="n">
        <f aca="false">S277*H277</f>
        <v>0.183</v>
      </c>
      <c r="AR277" s="224" t="s">
        <v>234</v>
      </c>
      <c r="AT277" s="224" t="s">
        <v>140</v>
      </c>
      <c r="AU277" s="224" t="s">
        <v>87</v>
      </c>
      <c r="AY277" s="3" t="s">
        <v>138</v>
      </c>
      <c r="BE277" s="225" t="n">
        <f aca="false">IF(N277="základní",J277,0)</f>
        <v>0</v>
      </c>
      <c r="BF277" s="225" t="n">
        <f aca="false">IF(N277="snížená",J277,0)</f>
        <v>0</v>
      </c>
      <c r="BG277" s="225" t="n">
        <f aca="false">IF(N277="zákl. přenesená",J277,0)</f>
        <v>0</v>
      </c>
      <c r="BH277" s="225" t="n">
        <f aca="false">IF(N277="sníž. přenesená",J277,0)</f>
        <v>0</v>
      </c>
      <c r="BI277" s="225" t="n">
        <f aca="false">IF(N277="nulová",J277,0)</f>
        <v>0</v>
      </c>
      <c r="BJ277" s="3" t="s">
        <v>85</v>
      </c>
      <c r="BK277" s="225" t="n">
        <f aca="false">ROUND(I277*H277,2)</f>
        <v>0</v>
      </c>
      <c r="BL277" s="3" t="s">
        <v>234</v>
      </c>
      <c r="BM277" s="224" t="s">
        <v>937</v>
      </c>
    </row>
    <row r="278" s="196" customFormat="true" ht="25.9" hidden="false" customHeight="true" outlineLevel="0" collapsed="false">
      <c r="B278" s="197"/>
      <c r="C278" s="198"/>
      <c r="D278" s="199" t="s">
        <v>77</v>
      </c>
      <c r="E278" s="200" t="s">
        <v>676</v>
      </c>
      <c r="F278" s="200" t="s">
        <v>677</v>
      </c>
      <c r="G278" s="198"/>
      <c r="H278" s="198"/>
      <c r="I278" s="201"/>
      <c r="J278" s="202" t="n">
        <f aca="false">BK278</f>
        <v>0</v>
      </c>
      <c r="K278" s="198"/>
      <c r="L278" s="203"/>
      <c r="M278" s="204"/>
      <c r="N278" s="205"/>
      <c r="O278" s="205"/>
      <c r="P278" s="206" t="n">
        <f aca="false">P279</f>
        <v>0</v>
      </c>
      <c r="Q278" s="205"/>
      <c r="R278" s="206" t="n">
        <f aca="false">R279</f>
        <v>0</v>
      </c>
      <c r="S278" s="205"/>
      <c r="T278" s="207" t="n">
        <f aca="false">T279</f>
        <v>0</v>
      </c>
      <c r="AR278" s="208" t="s">
        <v>166</v>
      </c>
      <c r="AT278" s="209" t="s">
        <v>77</v>
      </c>
      <c r="AU278" s="209" t="s">
        <v>78</v>
      </c>
      <c r="AY278" s="208" t="s">
        <v>138</v>
      </c>
      <c r="BK278" s="210" t="n">
        <f aca="false">BK279</f>
        <v>0</v>
      </c>
    </row>
    <row r="279" customFormat="false" ht="22.8" hidden="false" customHeight="true" outlineLevel="0" collapsed="false">
      <c r="A279" s="196"/>
      <c r="B279" s="197"/>
      <c r="C279" s="198"/>
      <c r="D279" s="199" t="s">
        <v>77</v>
      </c>
      <c r="E279" s="211" t="s">
        <v>678</v>
      </c>
      <c r="F279" s="211" t="s">
        <v>679</v>
      </c>
      <c r="G279" s="198"/>
      <c r="H279" s="198"/>
      <c r="I279" s="201"/>
      <c r="J279" s="212" t="n">
        <f aca="false">BK279</f>
        <v>0</v>
      </c>
      <c r="K279" s="198"/>
      <c r="L279" s="203"/>
      <c r="M279" s="204"/>
      <c r="N279" s="205"/>
      <c r="O279" s="205"/>
      <c r="P279" s="206" t="n">
        <f aca="false">SUM(P280:P316)</f>
        <v>0</v>
      </c>
      <c r="Q279" s="205"/>
      <c r="R279" s="206" t="n">
        <f aca="false">SUM(R280:R316)</f>
        <v>0</v>
      </c>
      <c r="S279" s="205"/>
      <c r="T279" s="207" t="n">
        <f aca="false">SUM(T280:T316)</f>
        <v>0</v>
      </c>
      <c r="AR279" s="208" t="s">
        <v>166</v>
      </c>
      <c r="AT279" s="209" t="s">
        <v>77</v>
      </c>
      <c r="AU279" s="209" t="s">
        <v>85</v>
      </c>
      <c r="AY279" s="208" t="s">
        <v>138</v>
      </c>
      <c r="BK279" s="210" t="n">
        <f aca="false">SUM(BK280:BK316)</f>
        <v>0</v>
      </c>
    </row>
    <row r="280" s="25" customFormat="true" ht="16.5" hidden="false" customHeight="true" outlineLevel="0" collapsed="false">
      <c r="B280" s="26"/>
      <c r="C280" s="213" t="s">
        <v>484</v>
      </c>
      <c r="D280" s="213" t="s">
        <v>140</v>
      </c>
      <c r="E280" s="214" t="s">
        <v>693</v>
      </c>
      <c r="F280" s="215" t="s">
        <v>694</v>
      </c>
      <c r="G280" s="216" t="s">
        <v>695</v>
      </c>
      <c r="H280" s="217" t="n">
        <v>1</v>
      </c>
      <c r="I280" s="218"/>
      <c r="J280" s="219" t="n">
        <f aca="false">ROUND(I280*H280,2)</f>
        <v>0</v>
      </c>
      <c r="K280" s="215"/>
      <c r="L280" s="31"/>
      <c r="M280" s="220"/>
      <c r="N280" s="221" t="s">
        <v>49</v>
      </c>
      <c r="O280" s="67"/>
      <c r="P280" s="222" t="n">
        <f aca="false">O280*H280</f>
        <v>0</v>
      </c>
      <c r="Q280" s="222" t="n">
        <v>0</v>
      </c>
      <c r="R280" s="222" t="n">
        <f aca="false">Q280*H280</f>
        <v>0</v>
      </c>
      <c r="S280" s="222" t="n">
        <v>0</v>
      </c>
      <c r="T280" s="223" t="n">
        <f aca="false">S280*H280</f>
        <v>0</v>
      </c>
      <c r="AR280" s="224" t="s">
        <v>683</v>
      </c>
      <c r="AT280" s="224" t="s">
        <v>140</v>
      </c>
      <c r="AU280" s="224" t="s">
        <v>87</v>
      </c>
      <c r="AY280" s="3" t="s">
        <v>138</v>
      </c>
      <c r="BE280" s="225" t="n">
        <f aca="false">IF(N280="základní",J280,0)</f>
        <v>0</v>
      </c>
      <c r="BF280" s="225" t="n">
        <f aca="false">IF(N280="snížená",J280,0)</f>
        <v>0</v>
      </c>
      <c r="BG280" s="225" t="n">
        <f aca="false">IF(N280="zákl. přenesená",J280,0)</f>
        <v>0</v>
      </c>
      <c r="BH280" s="225" t="n">
        <f aca="false">IF(N280="sníž. přenesená",J280,0)</f>
        <v>0</v>
      </c>
      <c r="BI280" s="225" t="n">
        <f aca="false">IF(N280="nulová",J280,0)</f>
        <v>0</v>
      </c>
      <c r="BJ280" s="3" t="s">
        <v>85</v>
      </c>
      <c r="BK280" s="225" t="n">
        <f aca="false">ROUND(I280*H280,2)</f>
        <v>0</v>
      </c>
      <c r="BL280" s="3" t="s">
        <v>683</v>
      </c>
      <c r="BM280" s="224" t="s">
        <v>938</v>
      </c>
    </row>
    <row r="281" customFormat="false" ht="12.8" hidden="false" customHeight="false" outlineLevel="0" collapsed="false">
      <c r="A281" s="25"/>
      <c r="B281" s="26"/>
      <c r="C281" s="27"/>
      <c r="D281" s="229" t="s">
        <v>355</v>
      </c>
      <c r="E281" s="27"/>
      <c r="F281" s="261" t="s">
        <v>697</v>
      </c>
      <c r="G281" s="27"/>
      <c r="H281" s="27"/>
      <c r="I281" s="130"/>
      <c r="J281" s="27"/>
      <c r="K281" s="27"/>
      <c r="L281" s="31"/>
      <c r="M281" s="262"/>
      <c r="N281" s="67"/>
      <c r="O281" s="67"/>
      <c r="P281" s="67"/>
      <c r="Q281" s="67"/>
      <c r="R281" s="67"/>
      <c r="S281" s="67"/>
      <c r="T281" s="68"/>
      <c r="AT281" s="3" t="s">
        <v>355</v>
      </c>
      <c r="AU281" s="3" t="s">
        <v>87</v>
      </c>
    </row>
    <row r="282" customFormat="false" ht="16.5" hidden="false" customHeight="true" outlineLevel="0" collapsed="false">
      <c r="A282" s="25"/>
      <c r="B282" s="26"/>
      <c r="C282" s="213" t="s">
        <v>490</v>
      </c>
      <c r="D282" s="213" t="s">
        <v>140</v>
      </c>
      <c r="E282" s="214" t="s">
        <v>699</v>
      </c>
      <c r="F282" s="215" t="s">
        <v>700</v>
      </c>
      <c r="G282" s="216" t="s">
        <v>695</v>
      </c>
      <c r="H282" s="217" t="n">
        <v>1</v>
      </c>
      <c r="I282" s="218"/>
      <c r="J282" s="219" t="n">
        <f aca="false">ROUND(I282*H282,2)</f>
        <v>0</v>
      </c>
      <c r="K282" s="215"/>
      <c r="L282" s="31"/>
      <c r="M282" s="220"/>
      <c r="N282" s="221" t="s">
        <v>49</v>
      </c>
      <c r="O282" s="67"/>
      <c r="P282" s="222" t="n">
        <f aca="false">O282*H282</f>
        <v>0</v>
      </c>
      <c r="Q282" s="222" t="n">
        <v>0</v>
      </c>
      <c r="R282" s="222" t="n">
        <f aca="false">Q282*H282</f>
        <v>0</v>
      </c>
      <c r="S282" s="222" t="n">
        <v>0</v>
      </c>
      <c r="T282" s="223" t="n">
        <f aca="false">S282*H282</f>
        <v>0</v>
      </c>
      <c r="AR282" s="224" t="s">
        <v>683</v>
      </c>
      <c r="AT282" s="224" t="s">
        <v>140</v>
      </c>
      <c r="AU282" s="224" t="s">
        <v>87</v>
      </c>
      <c r="AY282" s="3" t="s">
        <v>138</v>
      </c>
      <c r="BE282" s="225" t="n">
        <f aca="false">IF(N282="základní",J282,0)</f>
        <v>0</v>
      </c>
      <c r="BF282" s="225" t="n">
        <f aca="false">IF(N282="snížená",J282,0)</f>
        <v>0</v>
      </c>
      <c r="BG282" s="225" t="n">
        <f aca="false">IF(N282="zákl. přenesená",J282,0)</f>
        <v>0</v>
      </c>
      <c r="BH282" s="225" t="n">
        <f aca="false">IF(N282="sníž. přenesená",J282,0)</f>
        <v>0</v>
      </c>
      <c r="BI282" s="225" t="n">
        <f aca="false">IF(N282="nulová",J282,0)</f>
        <v>0</v>
      </c>
      <c r="BJ282" s="3" t="s">
        <v>85</v>
      </c>
      <c r="BK282" s="225" t="n">
        <f aca="false">ROUND(I282*H282,2)</f>
        <v>0</v>
      </c>
      <c r="BL282" s="3" t="s">
        <v>683</v>
      </c>
      <c r="BM282" s="224" t="s">
        <v>939</v>
      </c>
    </row>
    <row r="283" customFormat="false" ht="12.8" hidden="false" customHeight="false" outlineLevel="0" collapsed="false">
      <c r="A283" s="25"/>
      <c r="B283" s="26"/>
      <c r="C283" s="27"/>
      <c r="D283" s="229" t="s">
        <v>355</v>
      </c>
      <c r="E283" s="27"/>
      <c r="F283" s="261" t="s">
        <v>702</v>
      </c>
      <c r="G283" s="27"/>
      <c r="H283" s="27"/>
      <c r="I283" s="130"/>
      <c r="J283" s="27"/>
      <c r="K283" s="27"/>
      <c r="L283" s="31"/>
      <c r="M283" s="262"/>
      <c r="N283" s="67"/>
      <c r="O283" s="67"/>
      <c r="P283" s="67"/>
      <c r="Q283" s="67"/>
      <c r="R283" s="67"/>
      <c r="S283" s="67"/>
      <c r="T283" s="68"/>
      <c r="AT283" s="3" t="s">
        <v>355</v>
      </c>
      <c r="AU283" s="3" t="s">
        <v>87</v>
      </c>
    </row>
    <row r="284" customFormat="false" ht="24" hidden="false" customHeight="true" outlineLevel="0" collapsed="false">
      <c r="A284" s="25"/>
      <c r="B284" s="26"/>
      <c r="C284" s="213" t="s">
        <v>501</v>
      </c>
      <c r="D284" s="213" t="s">
        <v>140</v>
      </c>
      <c r="E284" s="214" t="s">
        <v>708</v>
      </c>
      <c r="F284" s="215" t="s">
        <v>709</v>
      </c>
      <c r="G284" s="216" t="s">
        <v>220</v>
      </c>
      <c r="H284" s="217" t="n">
        <v>14.1</v>
      </c>
      <c r="I284" s="218"/>
      <c r="J284" s="219" t="n">
        <f aca="false">ROUND(I284*H284,2)</f>
        <v>0</v>
      </c>
      <c r="K284" s="215" t="s">
        <v>144</v>
      </c>
      <c r="L284" s="31"/>
      <c r="M284" s="220"/>
      <c r="N284" s="221" t="s">
        <v>49</v>
      </c>
      <c r="O284" s="67"/>
      <c r="P284" s="222" t="n">
        <f aca="false">O284*H284</f>
        <v>0</v>
      </c>
      <c r="Q284" s="222" t="n">
        <v>0</v>
      </c>
      <c r="R284" s="222" t="n">
        <f aca="false">Q284*H284</f>
        <v>0</v>
      </c>
      <c r="S284" s="222" t="n">
        <v>0</v>
      </c>
      <c r="T284" s="223" t="n">
        <f aca="false">S284*H284</f>
        <v>0</v>
      </c>
      <c r="AR284" s="224" t="s">
        <v>683</v>
      </c>
      <c r="AT284" s="224" t="s">
        <v>140</v>
      </c>
      <c r="AU284" s="224" t="s">
        <v>87</v>
      </c>
      <c r="AY284" s="3" t="s">
        <v>138</v>
      </c>
      <c r="BE284" s="225" t="n">
        <f aca="false">IF(N284="základní",J284,0)</f>
        <v>0</v>
      </c>
      <c r="BF284" s="225" t="n">
        <f aca="false">IF(N284="snížená",J284,0)</f>
        <v>0</v>
      </c>
      <c r="BG284" s="225" t="n">
        <f aca="false">IF(N284="zákl. přenesená",J284,0)</f>
        <v>0</v>
      </c>
      <c r="BH284" s="225" t="n">
        <f aca="false">IF(N284="sníž. přenesená",J284,0)</f>
        <v>0</v>
      </c>
      <c r="BI284" s="225" t="n">
        <f aca="false">IF(N284="nulová",J284,0)</f>
        <v>0</v>
      </c>
      <c r="BJ284" s="3" t="s">
        <v>85</v>
      </c>
      <c r="BK284" s="225" t="n">
        <f aca="false">ROUND(I284*H284,2)</f>
        <v>0</v>
      </c>
      <c r="BL284" s="3" t="s">
        <v>683</v>
      </c>
      <c r="BM284" s="224" t="s">
        <v>940</v>
      </c>
    </row>
    <row r="285" s="226" customFormat="true" ht="12.8" hidden="false" customHeight="false" outlineLevel="0" collapsed="false">
      <c r="B285" s="227"/>
      <c r="C285" s="228"/>
      <c r="D285" s="229" t="s">
        <v>147</v>
      </c>
      <c r="E285" s="230"/>
      <c r="F285" s="231" t="s">
        <v>848</v>
      </c>
      <c r="G285" s="228"/>
      <c r="H285" s="232" t="n">
        <v>8.4</v>
      </c>
      <c r="I285" s="233"/>
      <c r="J285" s="228"/>
      <c r="K285" s="228"/>
      <c r="L285" s="234"/>
      <c r="M285" s="235"/>
      <c r="N285" s="236"/>
      <c r="O285" s="236"/>
      <c r="P285" s="236"/>
      <c r="Q285" s="236"/>
      <c r="R285" s="236"/>
      <c r="S285" s="236"/>
      <c r="T285" s="237"/>
      <c r="AT285" s="238" t="s">
        <v>147</v>
      </c>
      <c r="AU285" s="238" t="s">
        <v>87</v>
      </c>
      <c r="AV285" s="226" t="s">
        <v>87</v>
      </c>
      <c r="AW285" s="226" t="s">
        <v>40</v>
      </c>
      <c r="AX285" s="226" t="s">
        <v>78</v>
      </c>
      <c r="AY285" s="238" t="s">
        <v>138</v>
      </c>
    </row>
    <row r="286" s="226" customFormat="true" ht="12.8" hidden="false" customHeight="false" outlineLevel="0" collapsed="false">
      <c r="B286" s="227"/>
      <c r="C286" s="228"/>
      <c r="D286" s="229" t="s">
        <v>147</v>
      </c>
      <c r="E286" s="230"/>
      <c r="F286" s="231" t="s">
        <v>894</v>
      </c>
      <c r="G286" s="228"/>
      <c r="H286" s="232" t="n">
        <v>5.7</v>
      </c>
      <c r="I286" s="233"/>
      <c r="J286" s="228"/>
      <c r="K286" s="228"/>
      <c r="L286" s="234"/>
      <c r="M286" s="235"/>
      <c r="N286" s="236"/>
      <c r="O286" s="236"/>
      <c r="P286" s="236"/>
      <c r="Q286" s="236"/>
      <c r="R286" s="236"/>
      <c r="S286" s="236"/>
      <c r="T286" s="237"/>
      <c r="AT286" s="238" t="s">
        <v>147</v>
      </c>
      <c r="AU286" s="238" t="s">
        <v>87</v>
      </c>
      <c r="AV286" s="226" t="s">
        <v>87</v>
      </c>
      <c r="AW286" s="226" t="s">
        <v>40</v>
      </c>
      <c r="AX286" s="226" t="s">
        <v>78</v>
      </c>
      <c r="AY286" s="238" t="s">
        <v>138</v>
      </c>
    </row>
    <row r="287" s="239" customFormat="true" ht="12.8" hidden="false" customHeight="false" outlineLevel="0" collapsed="false">
      <c r="B287" s="240"/>
      <c r="C287" s="241"/>
      <c r="D287" s="229" t="s">
        <v>147</v>
      </c>
      <c r="E287" s="242"/>
      <c r="F287" s="243" t="s">
        <v>149</v>
      </c>
      <c r="G287" s="241"/>
      <c r="H287" s="244" t="n">
        <v>14.1</v>
      </c>
      <c r="I287" s="245"/>
      <c r="J287" s="241"/>
      <c r="K287" s="241"/>
      <c r="L287" s="246"/>
      <c r="M287" s="247"/>
      <c r="N287" s="248"/>
      <c r="O287" s="248"/>
      <c r="P287" s="248"/>
      <c r="Q287" s="248"/>
      <c r="R287" s="248"/>
      <c r="S287" s="248"/>
      <c r="T287" s="249"/>
      <c r="AT287" s="250" t="s">
        <v>147</v>
      </c>
      <c r="AU287" s="250" t="s">
        <v>87</v>
      </c>
      <c r="AV287" s="239" t="s">
        <v>145</v>
      </c>
      <c r="AW287" s="239" t="s">
        <v>40</v>
      </c>
      <c r="AX287" s="239" t="s">
        <v>85</v>
      </c>
      <c r="AY287" s="250" t="s">
        <v>138</v>
      </c>
    </row>
    <row r="288" s="25" customFormat="true" ht="16.5" hidden="false" customHeight="true" outlineLevel="0" collapsed="false">
      <c r="B288" s="26"/>
      <c r="C288" s="213" t="s">
        <v>506</v>
      </c>
      <c r="D288" s="213" t="s">
        <v>140</v>
      </c>
      <c r="E288" s="214" t="s">
        <v>712</v>
      </c>
      <c r="F288" s="215" t="s">
        <v>713</v>
      </c>
      <c r="G288" s="216" t="s">
        <v>220</v>
      </c>
      <c r="H288" s="217" t="n">
        <v>14.1</v>
      </c>
      <c r="I288" s="218"/>
      <c r="J288" s="219" t="n">
        <f aca="false">ROUND(I288*H288,2)</f>
        <v>0</v>
      </c>
      <c r="K288" s="215" t="s">
        <v>144</v>
      </c>
      <c r="L288" s="31"/>
      <c r="M288" s="220"/>
      <c r="N288" s="221" t="s">
        <v>49</v>
      </c>
      <c r="O288" s="67"/>
      <c r="P288" s="222" t="n">
        <f aca="false">O288*H288</f>
        <v>0</v>
      </c>
      <c r="Q288" s="222" t="n">
        <v>0</v>
      </c>
      <c r="R288" s="222" t="n">
        <f aca="false">Q288*H288</f>
        <v>0</v>
      </c>
      <c r="S288" s="222" t="n">
        <v>0</v>
      </c>
      <c r="T288" s="223" t="n">
        <f aca="false">S288*H288</f>
        <v>0</v>
      </c>
      <c r="AR288" s="224" t="s">
        <v>683</v>
      </c>
      <c r="AT288" s="224" t="s">
        <v>140</v>
      </c>
      <c r="AU288" s="224" t="s">
        <v>87</v>
      </c>
      <c r="AY288" s="3" t="s">
        <v>138</v>
      </c>
      <c r="BE288" s="225" t="n">
        <f aca="false">IF(N288="základní",J288,0)</f>
        <v>0</v>
      </c>
      <c r="BF288" s="225" t="n">
        <f aca="false">IF(N288="snížená",J288,0)</f>
        <v>0</v>
      </c>
      <c r="BG288" s="225" t="n">
        <f aca="false">IF(N288="zákl. přenesená",J288,0)</f>
        <v>0</v>
      </c>
      <c r="BH288" s="225" t="n">
        <f aca="false">IF(N288="sníž. přenesená",J288,0)</f>
        <v>0</v>
      </c>
      <c r="BI288" s="225" t="n">
        <f aca="false">IF(N288="nulová",J288,0)</f>
        <v>0</v>
      </c>
      <c r="BJ288" s="3" t="s">
        <v>85</v>
      </c>
      <c r="BK288" s="225" t="n">
        <f aca="false">ROUND(I288*H288,2)</f>
        <v>0</v>
      </c>
      <c r="BL288" s="3" t="s">
        <v>683</v>
      </c>
      <c r="BM288" s="224" t="s">
        <v>941</v>
      </c>
    </row>
    <row r="289" s="226" customFormat="true" ht="12.8" hidden="false" customHeight="false" outlineLevel="0" collapsed="false">
      <c r="B289" s="227"/>
      <c r="C289" s="228"/>
      <c r="D289" s="229" t="s">
        <v>147</v>
      </c>
      <c r="E289" s="230"/>
      <c r="F289" s="231" t="s">
        <v>848</v>
      </c>
      <c r="G289" s="228"/>
      <c r="H289" s="232" t="n">
        <v>8.4</v>
      </c>
      <c r="I289" s="233"/>
      <c r="J289" s="228"/>
      <c r="K289" s="228"/>
      <c r="L289" s="234"/>
      <c r="M289" s="235"/>
      <c r="N289" s="236"/>
      <c r="O289" s="236"/>
      <c r="P289" s="236"/>
      <c r="Q289" s="236"/>
      <c r="R289" s="236"/>
      <c r="S289" s="236"/>
      <c r="T289" s="237"/>
      <c r="AT289" s="238" t="s">
        <v>147</v>
      </c>
      <c r="AU289" s="238" t="s">
        <v>87</v>
      </c>
      <c r="AV289" s="226" t="s">
        <v>87</v>
      </c>
      <c r="AW289" s="226" t="s">
        <v>40</v>
      </c>
      <c r="AX289" s="226" t="s">
        <v>78</v>
      </c>
      <c r="AY289" s="238" t="s">
        <v>138</v>
      </c>
    </row>
    <row r="290" s="226" customFormat="true" ht="12.8" hidden="false" customHeight="false" outlineLevel="0" collapsed="false">
      <c r="B290" s="227"/>
      <c r="C290" s="228"/>
      <c r="D290" s="229" t="s">
        <v>147</v>
      </c>
      <c r="E290" s="230"/>
      <c r="F290" s="231" t="s">
        <v>894</v>
      </c>
      <c r="G290" s="228"/>
      <c r="H290" s="232" t="n">
        <v>5.7</v>
      </c>
      <c r="I290" s="233"/>
      <c r="J290" s="228"/>
      <c r="K290" s="228"/>
      <c r="L290" s="234"/>
      <c r="M290" s="235"/>
      <c r="N290" s="236"/>
      <c r="O290" s="236"/>
      <c r="P290" s="236"/>
      <c r="Q290" s="236"/>
      <c r="R290" s="236"/>
      <c r="S290" s="236"/>
      <c r="T290" s="237"/>
      <c r="AT290" s="238" t="s">
        <v>147</v>
      </c>
      <c r="AU290" s="238" t="s">
        <v>87</v>
      </c>
      <c r="AV290" s="226" t="s">
        <v>87</v>
      </c>
      <c r="AW290" s="226" t="s">
        <v>40</v>
      </c>
      <c r="AX290" s="226" t="s">
        <v>78</v>
      </c>
      <c r="AY290" s="238" t="s">
        <v>138</v>
      </c>
    </row>
    <row r="291" s="239" customFormat="true" ht="12.8" hidden="false" customHeight="false" outlineLevel="0" collapsed="false">
      <c r="B291" s="240"/>
      <c r="C291" s="241"/>
      <c r="D291" s="229" t="s">
        <v>147</v>
      </c>
      <c r="E291" s="242"/>
      <c r="F291" s="243" t="s">
        <v>149</v>
      </c>
      <c r="G291" s="241"/>
      <c r="H291" s="244" t="n">
        <v>14.1</v>
      </c>
      <c r="I291" s="245"/>
      <c r="J291" s="241"/>
      <c r="K291" s="241"/>
      <c r="L291" s="246"/>
      <c r="M291" s="247"/>
      <c r="N291" s="248"/>
      <c r="O291" s="248"/>
      <c r="P291" s="248"/>
      <c r="Q291" s="248"/>
      <c r="R291" s="248"/>
      <c r="S291" s="248"/>
      <c r="T291" s="249"/>
      <c r="AT291" s="250" t="s">
        <v>147</v>
      </c>
      <c r="AU291" s="250" t="s">
        <v>87</v>
      </c>
      <c r="AV291" s="239" t="s">
        <v>145</v>
      </c>
      <c r="AW291" s="239" t="s">
        <v>40</v>
      </c>
      <c r="AX291" s="239" t="s">
        <v>85</v>
      </c>
      <c r="AY291" s="250" t="s">
        <v>138</v>
      </c>
    </row>
    <row r="292" s="25" customFormat="true" ht="16.5" hidden="false" customHeight="true" outlineLevel="0" collapsed="false">
      <c r="B292" s="26"/>
      <c r="C292" s="213" t="s">
        <v>510</v>
      </c>
      <c r="D292" s="213" t="s">
        <v>140</v>
      </c>
      <c r="E292" s="214" t="s">
        <v>716</v>
      </c>
      <c r="F292" s="215" t="s">
        <v>717</v>
      </c>
      <c r="G292" s="216" t="s">
        <v>220</v>
      </c>
      <c r="H292" s="217" t="n">
        <v>14.1</v>
      </c>
      <c r="I292" s="218"/>
      <c r="J292" s="219" t="n">
        <f aca="false">ROUND(I292*H292,2)</f>
        <v>0</v>
      </c>
      <c r="K292" s="215"/>
      <c r="L292" s="31"/>
      <c r="M292" s="220"/>
      <c r="N292" s="221" t="s">
        <v>49</v>
      </c>
      <c r="O292" s="67"/>
      <c r="P292" s="222" t="n">
        <f aca="false">O292*H292</f>
        <v>0</v>
      </c>
      <c r="Q292" s="222" t="n">
        <v>0</v>
      </c>
      <c r="R292" s="222" t="n">
        <f aca="false">Q292*H292</f>
        <v>0</v>
      </c>
      <c r="S292" s="222" t="n">
        <v>0</v>
      </c>
      <c r="T292" s="223" t="n">
        <f aca="false">S292*H292</f>
        <v>0</v>
      </c>
      <c r="AR292" s="224" t="s">
        <v>683</v>
      </c>
      <c r="AT292" s="224" t="s">
        <v>140</v>
      </c>
      <c r="AU292" s="224" t="s">
        <v>87</v>
      </c>
      <c r="AY292" s="3" t="s">
        <v>138</v>
      </c>
      <c r="BE292" s="225" t="n">
        <f aca="false">IF(N292="základní",J292,0)</f>
        <v>0</v>
      </c>
      <c r="BF292" s="225" t="n">
        <f aca="false">IF(N292="snížená",J292,0)</f>
        <v>0</v>
      </c>
      <c r="BG292" s="225" t="n">
        <f aca="false">IF(N292="zákl. přenesená",J292,0)</f>
        <v>0</v>
      </c>
      <c r="BH292" s="225" t="n">
        <f aca="false">IF(N292="sníž. přenesená",J292,0)</f>
        <v>0</v>
      </c>
      <c r="BI292" s="225" t="n">
        <f aca="false">IF(N292="nulová",J292,0)</f>
        <v>0</v>
      </c>
      <c r="BJ292" s="3" t="s">
        <v>85</v>
      </c>
      <c r="BK292" s="225" t="n">
        <f aca="false">ROUND(I292*H292,2)</f>
        <v>0</v>
      </c>
      <c r="BL292" s="3" t="s">
        <v>683</v>
      </c>
      <c r="BM292" s="224" t="s">
        <v>942</v>
      </c>
    </row>
    <row r="293" customFormat="false" ht="12.8" hidden="false" customHeight="false" outlineLevel="0" collapsed="false">
      <c r="A293" s="25"/>
      <c r="B293" s="26"/>
      <c r="C293" s="27"/>
      <c r="D293" s="229" t="s">
        <v>355</v>
      </c>
      <c r="E293" s="27"/>
      <c r="F293" s="261" t="s">
        <v>719</v>
      </c>
      <c r="G293" s="27"/>
      <c r="H293" s="27"/>
      <c r="I293" s="130"/>
      <c r="J293" s="27"/>
      <c r="K293" s="27"/>
      <c r="L293" s="31"/>
      <c r="M293" s="262"/>
      <c r="N293" s="67"/>
      <c r="O293" s="67"/>
      <c r="P293" s="67"/>
      <c r="Q293" s="67"/>
      <c r="R293" s="67"/>
      <c r="S293" s="67"/>
      <c r="T293" s="68"/>
      <c r="AT293" s="3" t="s">
        <v>355</v>
      </c>
      <c r="AU293" s="3" t="s">
        <v>87</v>
      </c>
    </row>
    <row r="294" s="226" customFormat="true" ht="12.8" hidden="false" customHeight="false" outlineLevel="0" collapsed="false">
      <c r="B294" s="227"/>
      <c r="C294" s="228"/>
      <c r="D294" s="229" t="s">
        <v>147</v>
      </c>
      <c r="E294" s="230"/>
      <c r="F294" s="231" t="s">
        <v>848</v>
      </c>
      <c r="G294" s="228"/>
      <c r="H294" s="232" t="n">
        <v>8.4</v>
      </c>
      <c r="I294" s="233"/>
      <c r="J294" s="228"/>
      <c r="K294" s="228"/>
      <c r="L294" s="234"/>
      <c r="M294" s="235"/>
      <c r="N294" s="236"/>
      <c r="O294" s="236"/>
      <c r="P294" s="236"/>
      <c r="Q294" s="236"/>
      <c r="R294" s="236"/>
      <c r="S294" s="236"/>
      <c r="T294" s="237"/>
      <c r="AT294" s="238" t="s">
        <v>147</v>
      </c>
      <c r="AU294" s="238" t="s">
        <v>87</v>
      </c>
      <c r="AV294" s="226" t="s">
        <v>87</v>
      </c>
      <c r="AW294" s="226" t="s">
        <v>40</v>
      </c>
      <c r="AX294" s="226" t="s">
        <v>78</v>
      </c>
      <c r="AY294" s="238" t="s">
        <v>138</v>
      </c>
    </row>
    <row r="295" s="226" customFormat="true" ht="12.8" hidden="false" customHeight="false" outlineLevel="0" collapsed="false">
      <c r="B295" s="227"/>
      <c r="C295" s="228"/>
      <c r="D295" s="229" t="s">
        <v>147</v>
      </c>
      <c r="E295" s="230"/>
      <c r="F295" s="231" t="s">
        <v>894</v>
      </c>
      <c r="G295" s="228"/>
      <c r="H295" s="232" t="n">
        <v>5.7</v>
      </c>
      <c r="I295" s="233"/>
      <c r="J295" s="228"/>
      <c r="K295" s="228"/>
      <c r="L295" s="234"/>
      <c r="M295" s="235"/>
      <c r="N295" s="236"/>
      <c r="O295" s="236"/>
      <c r="P295" s="236"/>
      <c r="Q295" s="236"/>
      <c r="R295" s="236"/>
      <c r="S295" s="236"/>
      <c r="T295" s="237"/>
      <c r="AT295" s="238" t="s">
        <v>147</v>
      </c>
      <c r="AU295" s="238" t="s">
        <v>87</v>
      </c>
      <c r="AV295" s="226" t="s">
        <v>87</v>
      </c>
      <c r="AW295" s="226" t="s">
        <v>40</v>
      </c>
      <c r="AX295" s="226" t="s">
        <v>78</v>
      </c>
      <c r="AY295" s="238" t="s">
        <v>138</v>
      </c>
    </row>
    <row r="296" s="239" customFormat="true" ht="12.8" hidden="false" customHeight="false" outlineLevel="0" collapsed="false">
      <c r="B296" s="240"/>
      <c r="C296" s="241"/>
      <c r="D296" s="229" t="s">
        <v>147</v>
      </c>
      <c r="E296" s="242"/>
      <c r="F296" s="243" t="s">
        <v>149</v>
      </c>
      <c r="G296" s="241"/>
      <c r="H296" s="244" t="n">
        <v>14.1</v>
      </c>
      <c r="I296" s="245"/>
      <c r="J296" s="241"/>
      <c r="K296" s="241"/>
      <c r="L296" s="246"/>
      <c r="M296" s="247"/>
      <c r="N296" s="248"/>
      <c r="O296" s="248"/>
      <c r="P296" s="248"/>
      <c r="Q296" s="248"/>
      <c r="R296" s="248"/>
      <c r="S296" s="248"/>
      <c r="T296" s="249"/>
      <c r="AT296" s="250" t="s">
        <v>147</v>
      </c>
      <c r="AU296" s="250" t="s">
        <v>87</v>
      </c>
      <c r="AV296" s="239" t="s">
        <v>145</v>
      </c>
      <c r="AW296" s="239" t="s">
        <v>40</v>
      </c>
      <c r="AX296" s="239" t="s">
        <v>85</v>
      </c>
      <c r="AY296" s="250" t="s">
        <v>138</v>
      </c>
    </row>
    <row r="297" s="25" customFormat="true" ht="16.5" hidden="false" customHeight="true" outlineLevel="0" collapsed="false">
      <c r="B297" s="26"/>
      <c r="C297" s="213" t="s">
        <v>514</v>
      </c>
      <c r="D297" s="213" t="s">
        <v>140</v>
      </c>
      <c r="E297" s="214" t="s">
        <v>721</v>
      </c>
      <c r="F297" s="215" t="s">
        <v>722</v>
      </c>
      <c r="G297" s="216" t="s">
        <v>307</v>
      </c>
      <c r="H297" s="217" t="n">
        <v>1</v>
      </c>
      <c r="I297" s="218"/>
      <c r="J297" s="219" t="n">
        <f aca="false">ROUND(I297*H297,2)</f>
        <v>0</v>
      </c>
      <c r="K297" s="215"/>
      <c r="L297" s="31"/>
      <c r="M297" s="220"/>
      <c r="N297" s="221" t="s">
        <v>49</v>
      </c>
      <c r="O297" s="67"/>
      <c r="P297" s="222" t="n">
        <f aca="false">O297*H297</f>
        <v>0</v>
      </c>
      <c r="Q297" s="222" t="n">
        <v>0</v>
      </c>
      <c r="R297" s="222" t="n">
        <f aca="false">Q297*H297</f>
        <v>0</v>
      </c>
      <c r="S297" s="222" t="n">
        <v>0</v>
      </c>
      <c r="T297" s="223" t="n">
        <f aca="false">S297*H297</f>
        <v>0</v>
      </c>
      <c r="AR297" s="224" t="s">
        <v>683</v>
      </c>
      <c r="AT297" s="224" t="s">
        <v>140</v>
      </c>
      <c r="AU297" s="224" t="s">
        <v>87</v>
      </c>
      <c r="AY297" s="3" t="s">
        <v>138</v>
      </c>
      <c r="BE297" s="225" t="n">
        <f aca="false">IF(N297="základní",J297,0)</f>
        <v>0</v>
      </c>
      <c r="BF297" s="225" t="n">
        <f aca="false">IF(N297="snížená",J297,0)</f>
        <v>0</v>
      </c>
      <c r="BG297" s="225" t="n">
        <f aca="false">IF(N297="zákl. přenesená",J297,0)</f>
        <v>0</v>
      </c>
      <c r="BH297" s="225" t="n">
        <f aca="false">IF(N297="sníž. přenesená",J297,0)</f>
        <v>0</v>
      </c>
      <c r="BI297" s="225" t="n">
        <f aca="false">IF(N297="nulová",J297,0)</f>
        <v>0</v>
      </c>
      <c r="BJ297" s="3" t="s">
        <v>85</v>
      </c>
      <c r="BK297" s="225" t="n">
        <f aca="false">ROUND(I297*H297,2)</f>
        <v>0</v>
      </c>
      <c r="BL297" s="3" t="s">
        <v>683</v>
      </c>
      <c r="BM297" s="224" t="s">
        <v>943</v>
      </c>
    </row>
    <row r="298" customFormat="false" ht="12.8" hidden="false" customHeight="false" outlineLevel="0" collapsed="false">
      <c r="A298" s="25"/>
      <c r="B298" s="26"/>
      <c r="C298" s="27"/>
      <c r="D298" s="229" t="s">
        <v>355</v>
      </c>
      <c r="E298" s="27"/>
      <c r="F298" s="261" t="s">
        <v>724</v>
      </c>
      <c r="G298" s="27"/>
      <c r="H298" s="27"/>
      <c r="I298" s="130"/>
      <c r="J298" s="27"/>
      <c r="K298" s="27"/>
      <c r="L298" s="31"/>
      <c r="M298" s="262"/>
      <c r="N298" s="67"/>
      <c r="O298" s="67"/>
      <c r="P298" s="67"/>
      <c r="Q298" s="67"/>
      <c r="R298" s="67"/>
      <c r="S298" s="67"/>
      <c r="T298" s="68"/>
      <c r="AT298" s="3" t="s">
        <v>355</v>
      </c>
      <c r="AU298" s="3" t="s">
        <v>87</v>
      </c>
    </row>
    <row r="299" customFormat="false" ht="16.5" hidden="false" customHeight="true" outlineLevel="0" collapsed="false">
      <c r="A299" s="25"/>
      <c r="B299" s="26"/>
      <c r="C299" s="213" t="s">
        <v>518</v>
      </c>
      <c r="D299" s="213" t="s">
        <v>140</v>
      </c>
      <c r="E299" s="214" t="s">
        <v>726</v>
      </c>
      <c r="F299" s="215" t="s">
        <v>727</v>
      </c>
      <c r="G299" s="216" t="s">
        <v>728</v>
      </c>
      <c r="H299" s="217" t="n">
        <v>1</v>
      </c>
      <c r="I299" s="218"/>
      <c r="J299" s="219" t="n">
        <f aca="false">ROUND(I299*H299,2)</f>
        <v>0</v>
      </c>
      <c r="K299" s="215"/>
      <c r="L299" s="31"/>
      <c r="M299" s="220"/>
      <c r="N299" s="221" t="s">
        <v>49</v>
      </c>
      <c r="O299" s="67"/>
      <c r="P299" s="222" t="n">
        <f aca="false">O299*H299</f>
        <v>0</v>
      </c>
      <c r="Q299" s="222" t="n">
        <v>0</v>
      </c>
      <c r="R299" s="222" t="n">
        <f aca="false">Q299*H299</f>
        <v>0</v>
      </c>
      <c r="S299" s="222" t="n">
        <v>0</v>
      </c>
      <c r="T299" s="223" t="n">
        <f aca="false">S299*H299</f>
        <v>0</v>
      </c>
      <c r="AR299" s="224" t="s">
        <v>683</v>
      </c>
      <c r="AT299" s="224" t="s">
        <v>140</v>
      </c>
      <c r="AU299" s="224" t="s">
        <v>87</v>
      </c>
      <c r="AY299" s="3" t="s">
        <v>138</v>
      </c>
      <c r="BE299" s="225" t="n">
        <f aca="false">IF(N299="základní",J299,0)</f>
        <v>0</v>
      </c>
      <c r="BF299" s="225" t="n">
        <f aca="false">IF(N299="snížená",J299,0)</f>
        <v>0</v>
      </c>
      <c r="BG299" s="225" t="n">
        <f aca="false">IF(N299="zákl. přenesená",J299,0)</f>
        <v>0</v>
      </c>
      <c r="BH299" s="225" t="n">
        <f aca="false">IF(N299="sníž. přenesená",J299,0)</f>
        <v>0</v>
      </c>
      <c r="BI299" s="225" t="n">
        <f aca="false">IF(N299="nulová",J299,0)</f>
        <v>0</v>
      </c>
      <c r="BJ299" s="3" t="s">
        <v>85</v>
      </c>
      <c r="BK299" s="225" t="n">
        <f aca="false">ROUND(I299*H299,2)</f>
        <v>0</v>
      </c>
      <c r="BL299" s="3" t="s">
        <v>683</v>
      </c>
      <c r="BM299" s="224" t="s">
        <v>944</v>
      </c>
    </row>
    <row r="300" customFormat="false" ht="16.5" hidden="false" customHeight="true" outlineLevel="0" collapsed="false">
      <c r="A300" s="25"/>
      <c r="B300" s="26"/>
      <c r="C300" s="213" t="s">
        <v>523</v>
      </c>
      <c r="D300" s="213" t="s">
        <v>140</v>
      </c>
      <c r="E300" s="214" t="s">
        <v>731</v>
      </c>
      <c r="F300" s="215" t="s">
        <v>732</v>
      </c>
      <c r="G300" s="216" t="s">
        <v>728</v>
      </c>
      <c r="H300" s="217" t="n">
        <v>1</v>
      </c>
      <c r="I300" s="218"/>
      <c r="J300" s="219" t="n">
        <f aca="false">ROUND(I300*H300,2)</f>
        <v>0</v>
      </c>
      <c r="K300" s="215"/>
      <c r="L300" s="31"/>
      <c r="M300" s="220"/>
      <c r="N300" s="221" t="s">
        <v>49</v>
      </c>
      <c r="O300" s="67"/>
      <c r="P300" s="222" t="n">
        <f aca="false">O300*H300</f>
        <v>0</v>
      </c>
      <c r="Q300" s="222" t="n">
        <v>0</v>
      </c>
      <c r="R300" s="222" t="n">
        <f aca="false">Q300*H300</f>
        <v>0</v>
      </c>
      <c r="S300" s="222" t="n">
        <v>0</v>
      </c>
      <c r="T300" s="223" t="n">
        <f aca="false">S300*H300</f>
        <v>0</v>
      </c>
      <c r="AR300" s="224" t="s">
        <v>683</v>
      </c>
      <c r="AT300" s="224" t="s">
        <v>140</v>
      </c>
      <c r="AU300" s="224" t="s">
        <v>87</v>
      </c>
      <c r="AY300" s="3" t="s">
        <v>138</v>
      </c>
      <c r="BE300" s="225" t="n">
        <f aca="false">IF(N300="základní",J300,0)</f>
        <v>0</v>
      </c>
      <c r="BF300" s="225" t="n">
        <f aca="false">IF(N300="snížená",J300,0)</f>
        <v>0</v>
      </c>
      <c r="BG300" s="225" t="n">
        <f aca="false">IF(N300="zákl. přenesená",J300,0)</f>
        <v>0</v>
      </c>
      <c r="BH300" s="225" t="n">
        <f aca="false">IF(N300="sníž. přenesená",J300,0)</f>
        <v>0</v>
      </c>
      <c r="BI300" s="225" t="n">
        <f aca="false">IF(N300="nulová",J300,0)</f>
        <v>0</v>
      </c>
      <c r="BJ300" s="3" t="s">
        <v>85</v>
      </c>
      <c r="BK300" s="225" t="n">
        <f aca="false">ROUND(I300*H300,2)</f>
        <v>0</v>
      </c>
      <c r="BL300" s="3" t="s">
        <v>683</v>
      </c>
      <c r="BM300" s="224" t="s">
        <v>945</v>
      </c>
    </row>
    <row r="301" customFormat="false" ht="12.8" hidden="false" customHeight="false" outlineLevel="0" collapsed="false">
      <c r="A301" s="25"/>
      <c r="B301" s="26"/>
      <c r="C301" s="27"/>
      <c r="D301" s="229" t="s">
        <v>355</v>
      </c>
      <c r="E301" s="27"/>
      <c r="F301" s="261" t="s">
        <v>734</v>
      </c>
      <c r="G301" s="27"/>
      <c r="H301" s="27"/>
      <c r="I301" s="130"/>
      <c r="J301" s="27"/>
      <c r="K301" s="27"/>
      <c r="L301" s="31"/>
      <c r="M301" s="262"/>
      <c r="N301" s="67"/>
      <c r="O301" s="67"/>
      <c r="P301" s="67"/>
      <c r="Q301" s="67"/>
      <c r="R301" s="67"/>
      <c r="S301" s="67"/>
      <c r="T301" s="68"/>
      <c r="AT301" s="3" t="s">
        <v>355</v>
      </c>
      <c r="AU301" s="3" t="s">
        <v>87</v>
      </c>
    </row>
    <row r="302" customFormat="false" ht="24" hidden="false" customHeight="true" outlineLevel="0" collapsed="false">
      <c r="A302" s="25"/>
      <c r="B302" s="26"/>
      <c r="C302" s="213" t="s">
        <v>527</v>
      </c>
      <c r="D302" s="213" t="s">
        <v>140</v>
      </c>
      <c r="E302" s="214" t="s">
        <v>736</v>
      </c>
      <c r="F302" s="215" t="s">
        <v>737</v>
      </c>
      <c r="G302" s="216" t="s">
        <v>728</v>
      </c>
      <c r="H302" s="217" t="n">
        <v>1</v>
      </c>
      <c r="I302" s="218"/>
      <c r="J302" s="219" t="n">
        <f aca="false">ROUND(I302*H302,2)</f>
        <v>0</v>
      </c>
      <c r="K302" s="215"/>
      <c r="L302" s="31"/>
      <c r="M302" s="220"/>
      <c r="N302" s="221" t="s">
        <v>49</v>
      </c>
      <c r="O302" s="67"/>
      <c r="P302" s="222" t="n">
        <f aca="false">O302*H302</f>
        <v>0</v>
      </c>
      <c r="Q302" s="222" t="n">
        <v>0</v>
      </c>
      <c r="R302" s="222" t="n">
        <f aca="false">Q302*H302</f>
        <v>0</v>
      </c>
      <c r="S302" s="222" t="n">
        <v>0</v>
      </c>
      <c r="T302" s="223" t="n">
        <f aca="false">S302*H302</f>
        <v>0</v>
      </c>
      <c r="AR302" s="224" t="s">
        <v>683</v>
      </c>
      <c r="AT302" s="224" t="s">
        <v>140</v>
      </c>
      <c r="AU302" s="224" t="s">
        <v>87</v>
      </c>
      <c r="AY302" s="3" t="s">
        <v>138</v>
      </c>
      <c r="BE302" s="225" t="n">
        <f aca="false">IF(N302="základní",J302,0)</f>
        <v>0</v>
      </c>
      <c r="BF302" s="225" t="n">
        <f aca="false">IF(N302="snížená",J302,0)</f>
        <v>0</v>
      </c>
      <c r="BG302" s="225" t="n">
        <f aca="false">IF(N302="zákl. přenesená",J302,0)</f>
        <v>0</v>
      </c>
      <c r="BH302" s="225" t="n">
        <f aca="false">IF(N302="sníž. přenesená",J302,0)</f>
        <v>0</v>
      </c>
      <c r="BI302" s="225" t="n">
        <f aca="false">IF(N302="nulová",J302,0)</f>
        <v>0</v>
      </c>
      <c r="BJ302" s="3" t="s">
        <v>85</v>
      </c>
      <c r="BK302" s="225" t="n">
        <f aca="false">ROUND(I302*H302,2)</f>
        <v>0</v>
      </c>
      <c r="BL302" s="3" t="s">
        <v>683</v>
      </c>
      <c r="BM302" s="224" t="s">
        <v>946</v>
      </c>
    </row>
    <row r="303" customFormat="false" ht="12.8" hidden="false" customHeight="false" outlineLevel="0" collapsed="false">
      <c r="A303" s="25"/>
      <c r="B303" s="26"/>
      <c r="C303" s="27"/>
      <c r="D303" s="229" t="s">
        <v>355</v>
      </c>
      <c r="E303" s="27"/>
      <c r="F303" s="261" t="s">
        <v>739</v>
      </c>
      <c r="G303" s="27"/>
      <c r="H303" s="27"/>
      <c r="I303" s="130"/>
      <c r="J303" s="27"/>
      <c r="K303" s="27"/>
      <c r="L303" s="31"/>
      <c r="M303" s="262"/>
      <c r="N303" s="67"/>
      <c r="O303" s="67"/>
      <c r="P303" s="67"/>
      <c r="Q303" s="67"/>
      <c r="R303" s="67"/>
      <c r="S303" s="67"/>
      <c r="T303" s="68"/>
      <c r="AT303" s="3" t="s">
        <v>355</v>
      </c>
      <c r="AU303" s="3" t="s">
        <v>87</v>
      </c>
    </row>
    <row r="304" customFormat="false" ht="16.5" hidden="false" customHeight="true" outlineLevel="0" collapsed="false">
      <c r="A304" s="25"/>
      <c r="B304" s="26"/>
      <c r="C304" s="213" t="s">
        <v>531</v>
      </c>
      <c r="D304" s="213" t="s">
        <v>140</v>
      </c>
      <c r="E304" s="214" t="s">
        <v>741</v>
      </c>
      <c r="F304" s="215" t="s">
        <v>742</v>
      </c>
      <c r="G304" s="216" t="s">
        <v>728</v>
      </c>
      <c r="H304" s="217" t="n">
        <v>1</v>
      </c>
      <c r="I304" s="218"/>
      <c r="J304" s="219" t="n">
        <f aca="false">ROUND(I304*H304,2)</f>
        <v>0</v>
      </c>
      <c r="K304" s="215"/>
      <c r="L304" s="31"/>
      <c r="M304" s="220"/>
      <c r="N304" s="221" t="s">
        <v>49</v>
      </c>
      <c r="O304" s="67"/>
      <c r="P304" s="222" t="n">
        <f aca="false">O304*H304</f>
        <v>0</v>
      </c>
      <c r="Q304" s="222" t="n">
        <v>0</v>
      </c>
      <c r="R304" s="222" t="n">
        <f aca="false">Q304*H304</f>
        <v>0</v>
      </c>
      <c r="S304" s="222" t="n">
        <v>0</v>
      </c>
      <c r="T304" s="223" t="n">
        <f aca="false">S304*H304</f>
        <v>0</v>
      </c>
      <c r="AR304" s="224" t="s">
        <v>683</v>
      </c>
      <c r="AT304" s="224" t="s">
        <v>140</v>
      </c>
      <c r="AU304" s="224" t="s">
        <v>87</v>
      </c>
      <c r="AY304" s="3" t="s">
        <v>138</v>
      </c>
      <c r="BE304" s="225" t="n">
        <f aca="false">IF(N304="základní",J304,0)</f>
        <v>0</v>
      </c>
      <c r="BF304" s="225" t="n">
        <f aca="false">IF(N304="snížená",J304,0)</f>
        <v>0</v>
      </c>
      <c r="BG304" s="225" t="n">
        <f aca="false">IF(N304="zákl. přenesená",J304,0)</f>
        <v>0</v>
      </c>
      <c r="BH304" s="225" t="n">
        <f aca="false">IF(N304="sníž. přenesená",J304,0)</f>
        <v>0</v>
      </c>
      <c r="BI304" s="225" t="n">
        <f aca="false">IF(N304="nulová",J304,0)</f>
        <v>0</v>
      </c>
      <c r="BJ304" s="3" t="s">
        <v>85</v>
      </c>
      <c r="BK304" s="225" t="n">
        <f aca="false">ROUND(I304*H304,2)</f>
        <v>0</v>
      </c>
      <c r="BL304" s="3" t="s">
        <v>683</v>
      </c>
      <c r="BM304" s="224" t="s">
        <v>947</v>
      </c>
    </row>
    <row r="305" customFormat="false" ht="12.8" hidden="false" customHeight="false" outlineLevel="0" collapsed="false">
      <c r="A305" s="25"/>
      <c r="B305" s="26"/>
      <c r="C305" s="27"/>
      <c r="D305" s="229" t="s">
        <v>355</v>
      </c>
      <c r="E305" s="27"/>
      <c r="F305" s="261" t="s">
        <v>744</v>
      </c>
      <c r="G305" s="27"/>
      <c r="H305" s="27"/>
      <c r="I305" s="130"/>
      <c r="J305" s="27"/>
      <c r="K305" s="27"/>
      <c r="L305" s="31"/>
      <c r="M305" s="262"/>
      <c r="N305" s="67"/>
      <c r="O305" s="67"/>
      <c r="P305" s="67"/>
      <c r="Q305" s="67"/>
      <c r="R305" s="67"/>
      <c r="S305" s="67"/>
      <c r="T305" s="68"/>
      <c r="AT305" s="3" t="s">
        <v>355</v>
      </c>
      <c r="AU305" s="3" t="s">
        <v>87</v>
      </c>
    </row>
    <row r="306" customFormat="false" ht="36" hidden="false" customHeight="true" outlineLevel="0" collapsed="false">
      <c r="A306" s="25"/>
      <c r="B306" s="26"/>
      <c r="C306" s="213" t="s">
        <v>536</v>
      </c>
      <c r="D306" s="213" t="s">
        <v>140</v>
      </c>
      <c r="E306" s="214" t="s">
        <v>746</v>
      </c>
      <c r="F306" s="215" t="s">
        <v>747</v>
      </c>
      <c r="G306" s="216" t="s">
        <v>748</v>
      </c>
      <c r="H306" s="217" t="n">
        <v>1</v>
      </c>
      <c r="I306" s="218"/>
      <c r="J306" s="219" t="n">
        <f aca="false">ROUND(I306*H306,2)</f>
        <v>0</v>
      </c>
      <c r="K306" s="215"/>
      <c r="L306" s="31"/>
      <c r="M306" s="220"/>
      <c r="N306" s="221" t="s">
        <v>49</v>
      </c>
      <c r="O306" s="67"/>
      <c r="P306" s="222" t="n">
        <f aca="false">O306*H306</f>
        <v>0</v>
      </c>
      <c r="Q306" s="222" t="n">
        <v>0</v>
      </c>
      <c r="R306" s="222" t="n">
        <f aca="false">Q306*H306</f>
        <v>0</v>
      </c>
      <c r="S306" s="222" t="n">
        <v>0</v>
      </c>
      <c r="T306" s="223" t="n">
        <f aca="false">S306*H306</f>
        <v>0</v>
      </c>
      <c r="AR306" s="224" t="s">
        <v>683</v>
      </c>
      <c r="AT306" s="224" t="s">
        <v>140</v>
      </c>
      <c r="AU306" s="224" t="s">
        <v>87</v>
      </c>
      <c r="AY306" s="3" t="s">
        <v>138</v>
      </c>
      <c r="BE306" s="225" t="n">
        <f aca="false">IF(N306="základní",J306,0)</f>
        <v>0</v>
      </c>
      <c r="BF306" s="225" t="n">
        <f aca="false">IF(N306="snížená",J306,0)</f>
        <v>0</v>
      </c>
      <c r="BG306" s="225" t="n">
        <f aca="false">IF(N306="zákl. přenesená",J306,0)</f>
        <v>0</v>
      </c>
      <c r="BH306" s="225" t="n">
        <f aca="false">IF(N306="sníž. přenesená",J306,0)</f>
        <v>0</v>
      </c>
      <c r="BI306" s="225" t="n">
        <f aca="false">IF(N306="nulová",J306,0)</f>
        <v>0</v>
      </c>
      <c r="BJ306" s="3" t="s">
        <v>85</v>
      </c>
      <c r="BK306" s="225" t="n">
        <f aca="false">ROUND(I306*H306,2)</f>
        <v>0</v>
      </c>
      <c r="BL306" s="3" t="s">
        <v>683</v>
      </c>
      <c r="BM306" s="224" t="s">
        <v>948</v>
      </c>
    </row>
    <row r="307" customFormat="false" ht="24" hidden="false" customHeight="true" outlineLevel="0" collapsed="false">
      <c r="A307" s="25"/>
      <c r="B307" s="26"/>
      <c r="C307" s="213" t="s">
        <v>540</v>
      </c>
      <c r="D307" s="213" t="s">
        <v>140</v>
      </c>
      <c r="E307" s="214" t="s">
        <v>751</v>
      </c>
      <c r="F307" s="215" t="s">
        <v>752</v>
      </c>
      <c r="G307" s="216" t="s">
        <v>728</v>
      </c>
      <c r="H307" s="217" t="n">
        <v>1</v>
      </c>
      <c r="I307" s="218"/>
      <c r="J307" s="219" t="n">
        <f aca="false">ROUND(I307*H307,2)</f>
        <v>0</v>
      </c>
      <c r="K307" s="215"/>
      <c r="L307" s="31"/>
      <c r="M307" s="220"/>
      <c r="N307" s="221" t="s">
        <v>49</v>
      </c>
      <c r="O307" s="67"/>
      <c r="P307" s="222" t="n">
        <f aca="false">O307*H307</f>
        <v>0</v>
      </c>
      <c r="Q307" s="222" t="n">
        <v>0</v>
      </c>
      <c r="R307" s="222" t="n">
        <f aca="false">Q307*H307</f>
        <v>0</v>
      </c>
      <c r="S307" s="222" t="n">
        <v>0</v>
      </c>
      <c r="T307" s="223" t="n">
        <f aca="false">S307*H307</f>
        <v>0</v>
      </c>
      <c r="AR307" s="224" t="s">
        <v>683</v>
      </c>
      <c r="AT307" s="224" t="s">
        <v>140</v>
      </c>
      <c r="AU307" s="224" t="s">
        <v>87</v>
      </c>
      <c r="AY307" s="3" t="s">
        <v>138</v>
      </c>
      <c r="BE307" s="225" t="n">
        <f aca="false">IF(N307="základní",J307,0)</f>
        <v>0</v>
      </c>
      <c r="BF307" s="225" t="n">
        <f aca="false">IF(N307="snížená",J307,0)</f>
        <v>0</v>
      </c>
      <c r="BG307" s="225" t="n">
        <f aca="false">IF(N307="zákl. přenesená",J307,0)</f>
        <v>0</v>
      </c>
      <c r="BH307" s="225" t="n">
        <f aca="false">IF(N307="sníž. přenesená",J307,0)</f>
        <v>0</v>
      </c>
      <c r="BI307" s="225" t="n">
        <f aca="false">IF(N307="nulová",J307,0)</f>
        <v>0</v>
      </c>
      <c r="BJ307" s="3" t="s">
        <v>85</v>
      </c>
      <c r="BK307" s="225" t="n">
        <f aca="false">ROUND(I307*H307,2)</f>
        <v>0</v>
      </c>
      <c r="BL307" s="3" t="s">
        <v>683</v>
      </c>
      <c r="BM307" s="224" t="s">
        <v>949</v>
      </c>
    </row>
    <row r="308" customFormat="false" ht="12.8" hidden="false" customHeight="false" outlineLevel="0" collapsed="false">
      <c r="A308" s="25"/>
      <c r="B308" s="26"/>
      <c r="C308" s="27"/>
      <c r="D308" s="229" t="s">
        <v>355</v>
      </c>
      <c r="E308" s="27"/>
      <c r="F308" s="261" t="s">
        <v>950</v>
      </c>
      <c r="G308" s="27"/>
      <c r="H308" s="27"/>
      <c r="I308" s="130"/>
      <c r="J308" s="27"/>
      <c r="K308" s="27"/>
      <c r="L308" s="31"/>
      <c r="M308" s="262"/>
      <c r="N308" s="67"/>
      <c r="O308" s="67"/>
      <c r="P308" s="67"/>
      <c r="Q308" s="67"/>
      <c r="R308" s="67"/>
      <c r="S308" s="67"/>
      <c r="T308" s="68"/>
      <c r="AT308" s="3" t="s">
        <v>355</v>
      </c>
      <c r="AU308" s="3" t="s">
        <v>87</v>
      </c>
    </row>
    <row r="309" customFormat="false" ht="36" hidden="false" customHeight="true" outlineLevel="0" collapsed="false">
      <c r="A309" s="25"/>
      <c r="B309" s="26"/>
      <c r="C309" s="213" t="s">
        <v>544</v>
      </c>
      <c r="D309" s="213" t="s">
        <v>140</v>
      </c>
      <c r="E309" s="214" t="s">
        <v>756</v>
      </c>
      <c r="F309" s="215" t="s">
        <v>757</v>
      </c>
      <c r="G309" s="216" t="s">
        <v>728</v>
      </c>
      <c r="H309" s="217" t="n">
        <v>1</v>
      </c>
      <c r="I309" s="218"/>
      <c r="J309" s="219" t="n">
        <f aca="false">ROUND(I309*H309,2)</f>
        <v>0</v>
      </c>
      <c r="K309" s="215"/>
      <c r="L309" s="31"/>
      <c r="M309" s="220"/>
      <c r="N309" s="221" t="s">
        <v>49</v>
      </c>
      <c r="O309" s="67"/>
      <c r="P309" s="222" t="n">
        <f aca="false">O309*H309</f>
        <v>0</v>
      </c>
      <c r="Q309" s="222" t="n">
        <v>0</v>
      </c>
      <c r="R309" s="222" t="n">
        <f aca="false">Q309*H309</f>
        <v>0</v>
      </c>
      <c r="S309" s="222" t="n">
        <v>0</v>
      </c>
      <c r="T309" s="223" t="n">
        <f aca="false">S309*H309</f>
        <v>0</v>
      </c>
      <c r="AR309" s="224" t="s">
        <v>683</v>
      </c>
      <c r="AT309" s="224" t="s">
        <v>140</v>
      </c>
      <c r="AU309" s="224" t="s">
        <v>87</v>
      </c>
      <c r="AY309" s="3" t="s">
        <v>138</v>
      </c>
      <c r="BE309" s="225" t="n">
        <f aca="false">IF(N309="základní",J309,0)</f>
        <v>0</v>
      </c>
      <c r="BF309" s="225" t="n">
        <f aca="false">IF(N309="snížená",J309,0)</f>
        <v>0</v>
      </c>
      <c r="BG309" s="225" t="n">
        <f aca="false">IF(N309="zákl. přenesená",J309,0)</f>
        <v>0</v>
      </c>
      <c r="BH309" s="225" t="n">
        <f aca="false">IF(N309="sníž. přenesená",J309,0)</f>
        <v>0</v>
      </c>
      <c r="BI309" s="225" t="n">
        <f aca="false">IF(N309="nulová",J309,0)</f>
        <v>0</v>
      </c>
      <c r="BJ309" s="3" t="s">
        <v>85</v>
      </c>
      <c r="BK309" s="225" t="n">
        <f aca="false">ROUND(I309*H309,2)</f>
        <v>0</v>
      </c>
      <c r="BL309" s="3" t="s">
        <v>683</v>
      </c>
      <c r="BM309" s="224" t="s">
        <v>951</v>
      </c>
    </row>
    <row r="310" customFormat="false" ht="12.8" hidden="false" customHeight="false" outlineLevel="0" collapsed="false">
      <c r="A310" s="25"/>
      <c r="B310" s="26"/>
      <c r="C310" s="27"/>
      <c r="D310" s="229" t="s">
        <v>355</v>
      </c>
      <c r="E310" s="27"/>
      <c r="F310" s="261" t="s">
        <v>754</v>
      </c>
      <c r="G310" s="27"/>
      <c r="H310" s="27"/>
      <c r="I310" s="130"/>
      <c r="J310" s="27"/>
      <c r="K310" s="27"/>
      <c r="L310" s="31"/>
      <c r="M310" s="262"/>
      <c r="N310" s="67"/>
      <c r="O310" s="67"/>
      <c r="P310" s="67"/>
      <c r="Q310" s="67"/>
      <c r="R310" s="67"/>
      <c r="S310" s="67"/>
      <c r="T310" s="68"/>
      <c r="AT310" s="3" t="s">
        <v>355</v>
      </c>
      <c r="AU310" s="3" t="s">
        <v>87</v>
      </c>
    </row>
    <row r="311" customFormat="false" ht="16.5" hidden="false" customHeight="true" outlineLevel="0" collapsed="false">
      <c r="A311" s="25"/>
      <c r="B311" s="26"/>
      <c r="C311" s="213" t="s">
        <v>548</v>
      </c>
      <c r="D311" s="213" t="s">
        <v>140</v>
      </c>
      <c r="E311" s="214" t="s">
        <v>760</v>
      </c>
      <c r="F311" s="215" t="s">
        <v>761</v>
      </c>
      <c r="G311" s="216" t="s">
        <v>728</v>
      </c>
      <c r="H311" s="217" t="n">
        <v>1</v>
      </c>
      <c r="I311" s="218"/>
      <c r="J311" s="219" t="n">
        <f aca="false">ROUND(I311*H311,2)</f>
        <v>0</v>
      </c>
      <c r="K311" s="215"/>
      <c r="L311" s="31"/>
      <c r="M311" s="220"/>
      <c r="N311" s="221" t="s">
        <v>49</v>
      </c>
      <c r="O311" s="67"/>
      <c r="P311" s="222" t="n">
        <f aca="false">O311*H311</f>
        <v>0</v>
      </c>
      <c r="Q311" s="222" t="n">
        <v>0</v>
      </c>
      <c r="R311" s="222" t="n">
        <f aca="false">Q311*H311</f>
        <v>0</v>
      </c>
      <c r="S311" s="222" t="n">
        <v>0</v>
      </c>
      <c r="T311" s="223" t="n">
        <f aca="false">S311*H311</f>
        <v>0</v>
      </c>
      <c r="AR311" s="224" t="s">
        <v>683</v>
      </c>
      <c r="AT311" s="224" t="s">
        <v>140</v>
      </c>
      <c r="AU311" s="224" t="s">
        <v>87</v>
      </c>
      <c r="AY311" s="3" t="s">
        <v>138</v>
      </c>
      <c r="BE311" s="225" t="n">
        <f aca="false">IF(N311="základní",J311,0)</f>
        <v>0</v>
      </c>
      <c r="BF311" s="225" t="n">
        <f aca="false">IF(N311="snížená",J311,0)</f>
        <v>0</v>
      </c>
      <c r="BG311" s="225" t="n">
        <f aca="false">IF(N311="zákl. přenesená",J311,0)</f>
        <v>0</v>
      </c>
      <c r="BH311" s="225" t="n">
        <f aca="false">IF(N311="sníž. přenesená",J311,0)</f>
        <v>0</v>
      </c>
      <c r="BI311" s="225" t="n">
        <f aca="false">IF(N311="nulová",J311,0)</f>
        <v>0</v>
      </c>
      <c r="BJ311" s="3" t="s">
        <v>85</v>
      </c>
      <c r="BK311" s="225" t="n">
        <f aca="false">ROUND(I311*H311,2)</f>
        <v>0</v>
      </c>
      <c r="BL311" s="3" t="s">
        <v>683</v>
      </c>
      <c r="BM311" s="224" t="s">
        <v>952</v>
      </c>
    </row>
    <row r="312" customFormat="false" ht="12.8" hidden="false" customHeight="false" outlineLevel="0" collapsed="false">
      <c r="A312" s="25"/>
      <c r="B312" s="26"/>
      <c r="C312" s="27"/>
      <c r="D312" s="229" t="s">
        <v>355</v>
      </c>
      <c r="E312" s="27"/>
      <c r="F312" s="261" t="s">
        <v>763</v>
      </c>
      <c r="G312" s="27"/>
      <c r="H312" s="27"/>
      <c r="I312" s="130"/>
      <c r="J312" s="27"/>
      <c r="K312" s="27"/>
      <c r="L312" s="31"/>
      <c r="M312" s="262"/>
      <c r="N312" s="67"/>
      <c r="O312" s="67"/>
      <c r="P312" s="67"/>
      <c r="Q312" s="67"/>
      <c r="R312" s="67"/>
      <c r="S312" s="67"/>
      <c r="T312" s="68"/>
      <c r="AT312" s="3" t="s">
        <v>355</v>
      </c>
      <c r="AU312" s="3" t="s">
        <v>87</v>
      </c>
    </row>
    <row r="313" customFormat="false" ht="16.5" hidden="false" customHeight="true" outlineLevel="0" collapsed="false">
      <c r="A313" s="25"/>
      <c r="B313" s="26"/>
      <c r="C313" s="213" t="s">
        <v>552</v>
      </c>
      <c r="D313" s="213" t="s">
        <v>140</v>
      </c>
      <c r="E313" s="214" t="s">
        <v>765</v>
      </c>
      <c r="F313" s="215" t="s">
        <v>766</v>
      </c>
      <c r="G313" s="216" t="s">
        <v>728</v>
      </c>
      <c r="H313" s="217" t="n">
        <v>1</v>
      </c>
      <c r="I313" s="218"/>
      <c r="J313" s="219" t="n">
        <f aca="false">ROUND(I313*H313,2)</f>
        <v>0</v>
      </c>
      <c r="K313" s="215"/>
      <c r="L313" s="31"/>
      <c r="M313" s="220"/>
      <c r="N313" s="221" t="s">
        <v>49</v>
      </c>
      <c r="O313" s="67"/>
      <c r="P313" s="222" t="n">
        <f aca="false">O313*H313</f>
        <v>0</v>
      </c>
      <c r="Q313" s="222" t="n">
        <v>0</v>
      </c>
      <c r="R313" s="222" t="n">
        <f aca="false">Q313*H313</f>
        <v>0</v>
      </c>
      <c r="S313" s="222" t="n">
        <v>0</v>
      </c>
      <c r="T313" s="223" t="n">
        <f aca="false">S313*H313</f>
        <v>0</v>
      </c>
      <c r="AR313" s="224" t="s">
        <v>683</v>
      </c>
      <c r="AT313" s="224" t="s">
        <v>140</v>
      </c>
      <c r="AU313" s="224" t="s">
        <v>87</v>
      </c>
      <c r="AY313" s="3" t="s">
        <v>138</v>
      </c>
      <c r="BE313" s="225" t="n">
        <f aca="false">IF(N313="základní",J313,0)</f>
        <v>0</v>
      </c>
      <c r="BF313" s="225" t="n">
        <f aca="false">IF(N313="snížená",J313,0)</f>
        <v>0</v>
      </c>
      <c r="BG313" s="225" t="n">
        <f aca="false">IF(N313="zákl. přenesená",J313,0)</f>
        <v>0</v>
      </c>
      <c r="BH313" s="225" t="n">
        <f aca="false">IF(N313="sníž. přenesená",J313,0)</f>
        <v>0</v>
      </c>
      <c r="BI313" s="225" t="n">
        <f aca="false">IF(N313="nulová",J313,0)</f>
        <v>0</v>
      </c>
      <c r="BJ313" s="3" t="s">
        <v>85</v>
      </c>
      <c r="BK313" s="225" t="n">
        <f aca="false">ROUND(I313*H313,2)</f>
        <v>0</v>
      </c>
      <c r="BL313" s="3" t="s">
        <v>683</v>
      </c>
      <c r="BM313" s="224" t="s">
        <v>953</v>
      </c>
    </row>
    <row r="314" customFormat="false" ht="12.8" hidden="false" customHeight="false" outlineLevel="0" collapsed="false">
      <c r="A314" s="25"/>
      <c r="B314" s="26"/>
      <c r="C314" s="27"/>
      <c r="D314" s="229" t="s">
        <v>355</v>
      </c>
      <c r="E314" s="27"/>
      <c r="F314" s="261" t="s">
        <v>768</v>
      </c>
      <c r="G314" s="27"/>
      <c r="H314" s="27"/>
      <c r="I314" s="130"/>
      <c r="J314" s="27"/>
      <c r="K314" s="27"/>
      <c r="L314" s="31"/>
      <c r="M314" s="262"/>
      <c r="N314" s="67"/>
      <c r="O314" s="67"/>
      <c r="P314" s="67"/>
      <c r="Q314" s="67"/>
      <c r="R314" s="67"/>
      <c r="S314" s="67"/>
      <c r="T314" s="68"/>
      <c r="AT314" s="3" t="s">
        <v>355</v>
      </c>
      <c r="AU314" s="3" t="s">
        <v>87</v>
      </c>
    </row>
    <row r="315" customFormat="false" ht="16.5" hidden="false" customHeight="true" outlineLevel="0" collapsed="false">
      <c r="A315" s="25"/>
      <c r="B315" s="26"/>
      <c r="C315" s="213" t="s">
        <v>556</v>
      </c>
      <c r="D315" s="213" t="s">
        <v>140</v>
      </c>
      <c r="E315" s="214" t="s">
        <v>770</v>
      </c>
      <c r="F315" s="215" t="s">
        <v>771</v>
      </c>
      <c r="G315" s="216" t="s">
        <v>748</v>
      </c>
      <c r="H315" s="217" t="n">
        <v>1</v>
      </c>
      <c r="I315" s="218"/>
      <c r="J315" s="219" t="n">
        <f aca="false">ROUND(I315*H315,2)</f>
        <v>0</v>
      </c>
      <c r="K315" s="215"/>
      <c r="L315" s="31"/>
      <c r="M315" s="220"/>
      <c r="N315" s="221" t="s">
        <v>49</v>
      </c>
      <c r="O315" s="67"/>
      <c r="P315" s="222" t="n">
        <f aca="false">O315*H315</f>
        <v>0</v>
      </c>
      <c r="Q315" s="222" t="n">
        <v>0</v>
      </c>
      <c r="R315" s="222" t="n">
        <f aca="false">Q315*H315</f>
        <v>0</v>
      </c>
      <c r="S315" s="222" t="n">
        <v>0</v>
      </c>
      <c r="T315" s="223" t="n">
        <f aca="false">S315*H315</f>
        <v>0</v>
      </c>
      <c r="AR315" s="224" t="s">
        <v>683</v>
      </c>
      <c r="AT315" s="224" t="s">
        <v>140</v>
      </c>
      <c r="AU315" s="224" t="s">
        <v>87</v>
      </c>
      <c r="AY315" s="3" t="s">
        <v>138</v>
      </c>
      <c r="BE315" s="225" t="n">
        <f aca="false">IF(N315="základní",J315,0)</f>
        <v>0</v>
      </c>
      <c r="BF315" s="225" t="n">
        <f aca="false">IF(N315="snížená",J315,0)</f>
        <v>0</v>
      </c>
      <c r="BG315" s="225" t="n">
        <f aca="false">IF(N315="zákl. přenesená",J315,0)</f>
        <v>0</v>
      </c>
      <c r="BH315" s="225" t="n">
        <f aca="false">IF(N315="sníž. přenesená",J315,0)</f>
        <v>0</v>
      </c>
      <c r="BI315" s="225" t="n">
        <f aca="false">IF(N315="nulová",J315,0)</f>
        <v>0</v>
      </c>
      <c r="BJ315" s="3" t="s">
        <v>85</v>
      </c>
      <c r="BK315" s="225" t="n">
        <f aca="false">ROUND(I315*H315,2)</f>
        <v>0</v>
      </c>
      <c r="BL315" s="3" t="s">
        <v>683</v>
      </c>
      <c r="BM315" s="224" t="s">
        <v>954</v>
      </c>
    </row>
    <row r="316" customFormat="false" ht="12.8" hidden="false" customHeight="false" outlineLevel="0" collapsed="false">
      <c r="A316" s="25"/>
      <c r="B316" s="26"/>
      <c r="C316" s="27"/>
      <c r="D316" s="229" t="s">
        <v>355</v>
      </c>
      <c r="E316" s="27"/>
      <c r="F316" s="261" t="s">
        <v>773</v>
      </c>
      <c r="G316" s="27"/>
      <c r="H316" s="27"/>
      <c r="I316" s="130"/>
      <c r="J316" s="27"/>
      <c r="K316" s="27"/>
      <c r="L316" s="31"/>
      <c r="M316" s="263"/>
      <c r="N316" s="264"/>
      <c r="O316" s="264"/>
      <c r="P316" s="264"/>
      <c r="Q316" s="264"/>
      <c r="R316" s="264"/>
      <c r="S316" s="264"/>
      <c r="T316" s="265"/>
      <c r="AT316" s="3" t="s">
        <v>355</v>
      </c>
      <c r="AU316" s="3" t="s">
        <v>87</v>
      </c>
    </row>
    <row r="317" customFormat="false" ht="6.95" hidden="false" customHeight="true" outlineLevel="0" collapsed="false">
      <c r="A317" s="25"/>
      <c r="B317" s="45"/>
      <c r="C317" s="46"/>
      <c r="D317" s="46"/>
      <c r="E317" s="46"/>
      <c r="F317" s="46"/>
      <c r="G317" s="46"/>
      <c r="H317" s="46"/>
      <c r="I317" s="157"/>
      <c r="J317" s="46"/>
      <c r="K317" s="46"/>
      <c r="L317" s="31"/>
    </row>
  </sheetData>
  <sheetProtection sheet="true" password="b036" objects="true" scenarios="true" formatColumns="false" formatRows="false" autoFilter="false"/>
  <autoFilter ref="C98:K316"/>
  <mergeCells count="12">
    <mergeCell ref="L2:V2"/>
    <mergeCell ref="E7:H7"/>
    <mergeCell ref="E9:H9"/>
    <mergeCell ref="E11:H11"/>
    <mergeCell ref="E20:H20"/>
    <mergeCell ref="E29:H29"/>
    <mergeCell ref="E50:H50"/>
    <mergeCell ref="E52:H52"/>
    <mergeCell ref="E54:H54"/>
    <mergeCell ref="E87:H87"/>
    <mergeCell ref="E89:H89"/>
    <mergeCell ref="E91:H91"/>
  </mergeCells>
  <printOptions headings="false" gridLines="false" gridLinesSet="true" horizontalCentered="false" verticalCentered="false"/>
  <pageMargins left="0.39375" right="0.39375" top="0.39375" bottom="0.39375" header="0.511805555555555" footer="0"/>
  <pageSetup paperSize="9" scale="100" firstPageNumber="0" fitToWidth="1" fitToHeight="100" pageOrder="downThenOver" orientation="portrait" usePrinterDefaults="false" blackAndWhite="false" draft="false" cellComments="none" useFirstPageNumber="false" horizontalDpi="300" verticalDpi="300" copies="1"/>
  <headerFooter differentFirst="false" differentOddEven="false">
    <oddHeader/>
    <oddFooter>&amp;CStrana &amp;P z &amp;N</oddFooter>
  </headerFooter>
  <drawing r:id="rId1"/>
</worksheet>
</file>

<file path=xl/worksheets/sheet4.xml><?xml version="1.0" encoding="utf-8"?>
<worksheet xmlns="http://schemas.openxmlformats.org/spreadsheetml/2006/main" xmlns:r="http://schemas.openxmlformats.org/officeDocument/2006/relationships">
  <sheetPr filterMode="false">
    <pageSetUpPr fitToPage="true"/>
  </sheetPr>
  <dimension ref="A1:K218"/>
  <sheetViews>
    <sheetView windowProtection="false" showFormulas="false" showGridLines="false" showRowColHeaders="true" showZeros="true" rightToLeft="false" tabSelected="false" showOutlineSymbols="true" defaultGridColor="true" view="normal" topLeftCell="A1" colorId="64" zoomScale="110" zoomScaleNormal="110" zoomScalePageLayoutView="100" workbookViewId="0">
      <selection pane="topLeft" activeCell="A1" activeCellId="0" sqref="A1"/>
    </sheetView>
  </sheetViews>
  <sheetFormatPr defaultRowHeight="13.5"/>
  <cols>
    <col collapsed="false" hidden="false" max="1" min="1" style="266" width="8.76433121019108"/>
    <col collapsed="false" hidden="false" max="2" min="2" style="266" width="1.68789808917197"/>
    <col collapsed="false" hidden="false" max="4" min="3" style="266" width="5.22292993630573"/>
    <col collapsed="false" hidden="false" max="5" min="5" style="266" width="12.2993630573248"/>
    <col collapsed="false" hidden="false" max="6" min="6" style="266" width="9.60509554140127"/>
    <col collapsed="false" hidden="false" max="7" min="7" style="266" width="5.22292993630573"/>
    <col collapsed="false" hidden="false" max="8" min="8" style="266" width="82.2420382165605"/>
    <col collapsed="false" hidden="false" max="10" min="9" style="266" width="21.0636942675159"/>
    <col collapsed="false" hidden="false" max="11" min="11" style="266" width="1.68789808917197"/>
  </cols>
  <sheetData>
    <row r="1" customFormat="false" ht="37.5" hidden="false" customHeight="true" outlineLevel="0" collapsed="false">
      <c r="A1" s="0"/>
      <c r="B1" s="0"/>
      <c r="C1" s="0"/>
      <c r="D1" s="0"/>
      <c r="E1" s="0"/>
      <c r="F1" s="0"/>
      <c r="G1" s="0"/>
      <c r="H1" s="0"/>
      <c r="I1" s="0"/>
      <c r="J1" s="0"/>
      <c r="K1" s="0"/>
    </row>
    <row r="2" customFormat="false" ht="7.5" hidden="false" customHeight="true" outlineLevel="0" collapsed="false">
      <c r="A2" s="0"/>
      <c r="B2" s="267"/>
      <c r="C2" s="268"/>
      <c r="D2" s="268"/>
      <c r="E2" s="268"/>
      <c r="F2" s="268"/>
      <c r="G2" s="268"/>
      <c r="H2" s="268"/>
      <c r="I2" s="268"/>
      <c r="J2" s="268"/>
      <c r="K2" s="269"/>
    </row>
    <row r="3" s="270" customFormat="true" ht="45" hidden="false" customHeight="true" outlineLevel="0" collapsed="false">
      <c r="B3" s="271"/>
      <c r="C3" s="272" t="s">
        <v>955</v>
      </c>
      <c r="D3" s="272"/>
      <c r="E3" s="272"/>
      <c r="F3" s="272"/>
      <c r="G3" s="272"/>
      <c r="H3" s="272"/>
      <c r="I3" s="272"/>
      <c r="J3" s="272"/>
      <c r="K3" s="273"/>
    </row>
    <row r="4" customFormat="false" ht="25.5" hidden="false" customHeight="true" outlineLevel="0" collapsed="false">
      <c r="B4" s="274"/>
      <c r="C4" s="275" t="s">
        <v>956</v>
      </c>
      <c r="D4" s="275"/>
      <c r="E4" s="275"/>
      <c r="F4" s="275"/>
      <c r="G4" s="275"/>
      <c r="H4" s="275"/>
      <c r="I4" s="275"/>
      <c r="J4" s="275"/>
      <c r="K4" s="276"/>
    </row>
    <row r="5" customFormat="false" ht="5.25" hidden="false" customHeight="true" outlineLevel="0" collapsed="false">
      <c r="B5" s="274"/>
      <c r="C5" s="277"/>
      <c r="D5" s="277"/>
      <c r="E5" s="277"/>
      <c r="F5" s="277"/>
      <c r="G5" s="277"/>
      <c r="H5" s="277"/>
      <c r="I5" s="277"/>
      <c r="J5" s="277"/>
      <c r="K5" s="276"/>
    </row>
    <row r="6" customFormat="false" ht="15" hidden="false" customHeight="true" outlineLevel="0" collapsed="false">
      <c r="B6" s="274"/>
      <c r="C6" s="278" t="s">
        <v>957</v>
      </c>
      <c r="D6" s="278"/>
      <c r="E6" s="278"/>
      <c r="F6" s="278"/>
      <c r="G6" s="278"/>
      <c r="H6" s="278"/>
      <c r="I6" s="278"/>
      <c r="J6" s="278"/>
      <c r="K6" s="276"/>
    </row>
    <row r="7" customFormat="false" ht="15" hidden="false" customHeight="true" outlineLevel="0" collapsed="false">
      <c r="B7" s="279"/>
      <c r="C7" s="278" t="s">
        <v>958</v>
      </c>
      <c r="D7" s="278"/>
      <c r="E7" s="278"/>
      <c r="F7" s="278"/>
      <c r="G7" s="278"/>
      <c r="H7" s="278"/>
      <c r="I7" s="278"/>
      <c r="J7" s="278"/>
      <c r="K7" s="276"/>
    </row>
    <row r="8" customFormat="false" ht="12.75" hidden="false" customHeight="true" outlineLevel="0" collapsed="false">
      <c r="B8" s="279"/>
      <c r="C8" s="278"/>
      <c r="D8" s="278"/>
      <c r="E8" s="278"/>
      <c r="F8" s="278"/>
      <c r="G8" s="278"/>
      <c r="H8" s="278"/>
      <c r="I8" s="278"/>
      <c r="J8" s="278"/>
      <c r="K8" s="276"/>
    </row>
    <row r="9" customFormat="false" ht="15" hidden="false" customHeight="true" outlineLevel="0" collapsed="false">
      <c r="B9" s="279"/>
      <c r="C9" s="280" t="s">
        <v>959</v>
      </c>
      <c r="D9" s="280"/>
      <c r="E9" s="280"/>
      <c r="F9" s="280"/>
      <c r="G9" s="280"/>
      <c r="H9" s="280"/>
      <c r="I9" s="280"/>
      <c r="J9" s="280"/>
      <c r="K9" s="276"/>
    </row>
    <row r="10" customFormat="false" ht="15" hidden="false" customHeight="true" outlineLevel="0" collapsed="false">
      <c r="B10" s="279"/>
      <c r="C10" s="278"/>
      <c r="D10" s="278" t="s">
        <v>960</v>
      </c>
      <c r="E10" s="278"/>
      <c r="F10" s="278"/>
      <c r="G10" s="278"/>
      <c r="H10" s="278"/>
      <c r="I10" s="278"/>
      <c r="J10" s="278"/>
      <c r="K10" s="276"/>
    </row>
    <row r="11" customFormat="false" ht="15" hidden="false" customHeight="true" outlineLevel="0" collapsed="false">
      <c r="B11" s="279"/>
      <c r="C11" s="281"/>
      <c r="D11" s="278" t="s">
        <v>961</v>
      </c>
      <c r="E11" s="278"/>
      <c r="F11" s="278"/>
      <c r="G11" s="278"/>
      <c r="H11" s="278"/>
      <c r="I11" s="278"/>
      <c r="J11" s="278"/>
      <c r="K11" s="276"/>
    </row>
    <row r="12" customFormat="false" ht="15" hidden="false" customHeight="true" outlineLevel="0" collapsed="false">
      <c r="B12" s="279"/>
      <c r="C12" s="281"/>
      <c r="D12" s="278"/>
      <c r="E12" s="278"/>
      <c r="F12" s="278"/>
      <c r="G12" s="278"/>
      <c r="H12" s="278"/>
      <c r="I12" s="278"/>
      <c r="J12" s="278"/>
      <c r="K12" s="276"/>
    </row>
    <row r="13" customFormat="false" ht="15" hidden="false" customHeight="true" outlineLevel="0" collapsed="false">
      <c r="B13" s="279"/>
      <c r="C13" s="281"/>
      <c r="D13" s="282" t="s">
        <v>962</v>
      </c>
      <c r="E13" s="278"/>
      <c r="F13" s="278"/>
      <c r="G13" s="278"/>
      <c r="H13" s="278"/>
      <c r="I13" s="278"/>
      <c r="J13" s="278"/>
      <c r="K13" s="276"/>
    </row>
    <row r="14" customFormat="false" ht="12.75" hidden="false" customHeight="true" outlineLevel="0" collapsed="false">
      <c r="B14" s="279"/>
      <c r="C14" s="281"/>
      <c r="D14" s="281"/>
      <c r="E14" s="281"/>
      <c r="F14" s="281"/>
      <c r="G14" s="281"/>
      <c r="H14" s="281"/>
      <c r="I14" s="281"/>
      <c r="J14" s="281"/>
      <c r="K14" s="276"/>
    </row>
    <row r="15" customFormat="false" ht="15" hidden="false" customHeight="true" outlineLevel="0" collapsed="false">
      <c r="B15" s="279"/>
      <c r="C15" s="281"/>
      <c r="D15" s="278" t="s">
        <v>963</v>
      </c>
      <c r="E15" s="278"/>
      <c r="F15" s="278"/>
      <c r="G15" s="278"/>
      <c r="H15" s="278"/>
      <c r="I15" s="278"/>
      <c r="J15" s="278"/>
      <c r="K15" s="276"/>
    </row>
    <row r="16" customFormat="false" ht="15" hidden="false" customHeight="true" outlineLevel="0" collapsed="false">
      <c r="B16" s="279"/>
      <c r="C16" s="281"/>
      <c r="D16" s="278" t="s">
        <v>964</v>
      </c>
      <c r="E16" s="278"/>
      <c r="F16" s="278"/>
      <c r="G16" s="278"/>
      <c r="H16" s="278"/>
      <c r="I16" s="278"/>
      <c r="J16" s="278"/>
      <c r="K16" s="276"/>
    </row>
    <row r="17" customFormat="false" ht="15" hidden="false" customHeight="true" outlineLevel="0" collapsed="false">
      <c r="B17" s="279"/>
      <c r="C17" s="281"/>
      <c r="D17" s="278" t="s">
        <v>965</v>
      </c>
      <c r="E17" s="278"/>
      <c r="F17" s="278"/>
      <c r="G17" s="278"/>
      <c r="H17" s="278"/>
      <c r="I17" s="278"/>
      <c r="J17" s="278"/>
      <c r="K17" s="276"/>
    </row>
    <row r="18" customFormat="false" ht="15" hidden="false" customHeight="true" outlineLevel="0" collapsed="false">
      <c r="B18" s="279"/>
      <c r="C18" s="281"/>
      <c r="D18" s="281"/>
      <c r="E18" s="283" t="s">
        <v>84</v>
      </c>
      <c r="F18" s="278" t="s">
        <v>966</v>
      </c>
      <c r="G18" s="278"/>
      <c r="H18" s="278"/>
      <c r="I18" s="278"/>
      <c r="J18" s="278"/>
      <c r="K18" s="276"/>
    </row>
    <row r="19" customFormat="false" ht="15" hidden="false" customHeight="true" outlineLevel="0" collapsed="false">
      <c r="B19" s="279"/>
      <c r="C19" s="281"/>
      <c r="D19" s="281"/>
      <c r="E19" s="283" t="s">
        <v>967</v>
      </c>
      <c r="F19" s="278" t="s">
        <v>968</v>
      </c>
      <c r="G19" s="278"/>
      <c r="H19" s="278"/>
      <c r="I19" s="278"/>
      <c r="J19" s="278"/>
      <c r="K19" s="276"/>
    </row>
    <row r="20" customFormat="false" ht="15" hidden="false" customHeight="true" outlineLevel="0" collapsed="false">
      <c r="B20" s="279"/>
      <c r="C20" s="281"/>
      <c r="D20" s="281"/>
      <c r="E20" s="283" t="s">
        <v>969</v>
      </c>
      <c r="F20" s="278" t="s">
        <v>970</v>
      </c>
      <c r="G20" s="278"/>
      <c r="H20" s="278"/>
      <c r="I20" s="278"/>
      <c r="J20" s="278"/>
      <c r="K20" s="276"/>
    </row>
    <row r="21" customFormat="false" ht="15" hidden="false" customHeight="true" outlineLevel="0" collapsed="false">
      <c r="B21" s="279"/>
      <c r="C21" s="281"/>
      <c r="D21" s="281"/>
      <c r="E21" s="283" t="s">
        <v>971</v>
      </c>
      <c r="F21" s="278" t="s">
        <v>972</v>
      </c>
      <c r="G21" s="278"/>
      <c r="H21" s="278"/>
      <c r="I21" s="278"/>
      <c r="J21" s="278"/>
      <c r="K21" s="276"/>
    </row>
    <row r="22" customFormat="false" ht="15" hidden="false" customHeight="true" outlineLevel="0" collapsed="false">
      <c r="B22" s="279"/>
      <c r="C22" s="281"/>
      <c r="D22" s="281"/>
      <c r="E22" s="283" t="s">
        <v>973</v>
      </c>
      <c r="F22" s="278" t="s">
        <v>974</v>
      </c>
      <c r="G22" s="278"/>
      <c r="H22" s="278"/>
      <c r="I22" s="278"/>
      <c r="J22" s="278"/>
      <c r="K22" s="276"/>
    </row>
    <row r="23" customFormat="false" ht="15" hidden="false" customHeight="true" outlineLevel="0" collapsed="false">
      <c r="B23" s="279"/>
      <c r="C23" s="281"/>
      <c r="D23" s="281"/>
      <c r="E23" s="283" t="s">
        <v>91</v>
      </c>
      <c r="F23" s="278" t="s">
        <v>975</v>
      </c>
      <c r="G23" s="278"/>
      <c r="H23" s="278"/>
      <c r="I23" s="278"/>
      <c r="J23" s="278"/>
      <c r="K23" s="276"/>
    </row>
    <row r="24" customFormat="false" ht="12.75" hidden="false" customHeight="true" outlineLevel="0" collapsed="false">
      <c r="B24" s="279"/>
      <c r="C24" s="281"/>
      <c r="D24" s="281"/>
      <c r="E24" s="281"/>
      <c r="F24" s="281"/>
      <c r="G24" s="281"/>
      <c r="H24" s="281"/>
      <c r="I24" s="281"/>
      <c r="J24" s="281"/>
      <c r="K24" s="276"/>
    </row>
    <row r="25" customFormat="false" ht="15" hidden="false" customHeight="true" outlineLevel="0" collapsed="false">
      <c r="B25" s="279"/>
      <c r="C25" s="280" t="s">
        <v>976</v>
      </c>
      <c r="D25" s="280"/>
      <c r="E25" s="280"/>
      <c r="F25" s="280"/>
      <c r="G25" s="280"/>
      <c r="H25" s="280"/>
      <c r="I25" s="280"/>
      <c r="J25" s="280"/>
      <c r="K25" s="276"/>
    </row>
    <row r="26" customFormat="false" ht="15" hidden="false" customHeight="true" outlineLevel="0" collapsed="false">
      <c r="B26" s="279"/>
      <c r="C26" s="278" t="s">
        <v>977</v>
      </c>
      <c r="D26" s="278"/>
      <c r="E26" s="278"/>
      <c r="F26" s="278"/>
      <c r="G26" s="278"/>
      <c r="H26" s="278"/>
      <c r="I26" s="278"/>
      <c r="J26" s="278"/>
      <c r="K26" s="276"/>
    </row>
    <row r="27" customFormat="false" ht="15" hidden="false" customHeight="true" outlineLevel="0" collapsed="false">
      <c r="B27" s="279"/>
      <c r="C27" s="278"/>
      <c r="D27" s="284" t="s">
        <v>978</v>
      </c>
      <c r="E27" s="284"/>
      <c r="F27" s="284"/>
      <c r="G27" s="284"/>
      <c r="H27" s="284"/>
      <c r="I27" s="284"/>
      <c r="J27" s="284"/>
      <c r="K27" s="276"/>
    </row>
    <row r="28" customFormat="false" ht="15" hidden="false" customHeight="true" outlineLevel="0" collapsed="false">
      <c r="B28" s="279"/>
      <c r="C28" s="281"/>
      <c r="D28" s="278" t="s">
        <v>979</v>
      </c>
      <c r="E28" s="278"/>
      <c r="F28" s="278"/>
      <c r="G28" s="278"/>
      <c r="H28" s="278"/>
      <c r="I28" s="278"/>
      <c r="J28" s="278"/>
      <c r="K28" s="276"/>
    </row>
    <row r="29" customFormat="false" ht="12.75" hidden="false" customHeight="true" outlineLevel="0" collapsed="false">
      <c r="B29" s="279"/>
      <c r="C29" s="281"/>
      <c r="D29" s="281"/>
      <c r="E29" s="281"/>
      <c r="F29" s="281"/>
      <c r="G29" s="281"/>
      <c r="H29" s="281"/>
      <c r="I29" s="281"/>
      <c r="J29" s="281"/>
      <c r="K29" s="276"/>
    </row>
    <row r="30" customFormat="false" ht="15" hidden="false" customHeight="true" outlineLevel="0" collapsed="false">
      <c r="B30" s="279"/>
      <c r="C30" s="281"/>
      <c r="D30" s="284" t="s">
        <v>980</v>
      </c>
      <c r="E30" s="284"/>
      <c r="F30" s="284"/>
      <c r="G30" s="284"/>
      <c r="H30" s="284"/>
      <c r="I30" s="284"/>
      <c r="J30" s="284"/>
      <c r="K30" s="276"/>
    </row>
    <row r="31" customFormat="false" ht="15" hidden="false" customHeight="true" outlineLevel="0" collapsed="false">
      <c r="B31" s="279"/>
      <c r="C31" s="281"/>
      <c r="D31" s="278" t="s">
        <v>981</v>
      </c>
      <c r="E31" s="278"/>
      <c r="F31" s="278"/>
      <c r="G31" s="278"/>
      <c r="H31" s="278"/>
      <c r="I31" s="278"/>
      <c r="J31" s="278"/>
      <c r="K31" s="276"/>
    </row>
    <row r="32" customFormat="false" ht="12.75" hidden="false" customHeight="true" outlineLevel="0" collapsed="false">
      <c r="B32" s="279"/>
      <c r="C32" s="281"/>
      <c r="D32" s="281"/>
      <c r="E32" s="281"/>
      <c r="F32" s="281"/>
      <c r="G32" s="281"/>
      <c r="H32" s="281"/>
      <c r="I32" s="281"/>
      <c r="J32" s="281"/>
      <c r="K32" s="276"/>
    </row>
    <row r="33" customFormat="false" ht="15" hidden="false" customHeight="true" outlineLevel="0" collapsed="false">
      <c r="B33" s="279"/>
      <c r="C33" s="281"/>
      <c r="D33" s="284" t="s">
        <v>982</v>
      </c>
      <c r="E33" s="284"/>
      <c r="F33" s="284"/>
      <c r="G33" s="284"/>
      <c r="H33" s="284"/>
      <c r="I33" s="284"/>
      <c r="J33" s="284"/>
      <c r="K33" s="276"/>
    </row>
    <row r="34" customFormat="false" ht="15" hidden="false" customHeight="true" outlineLevel="0" collapsed="false">
      <c r="B34" s="279"/>
      <c r="C34" s="281"/>
      <c r="D34" s="278" t="s">
        <v>983</v>
      </c>
      <c r="E34" s="278"/>
      <c r="F34" s="278"/>
      <c r="G34" s="278"/>
      <c r="H34" s="278"/>
      <c r="I34" s="278"/>
      <c r="J34" s="278"/>
      <c r="K34" s="276"/>
    </row>
    <row r="35" customFormat="false" ht="15" hidden="false" customHeight="true" outlineLevel="0" collapsed="false">
      <c r="B35" s="279"/>
      <c r="C35" s="281"/>
      <c r="D35" s="278" t="s">
        <v>984</v>
      </c>
      <c r="E35" s="278"/>
      <c r="F35" s="278"/>
      <c r="G35" s="278"/>
      <c r="H35" s="278"/>
      <c r="I35" s="278"/>
      <c r="J35" s="278"/>
      <c r="K35" s="276"/>
    </row>
    <row r="36" customFormat="false" ht="15" hidden="false" customHeight="true" outlineLevel="0" collapsed="false">
      <c r="B36" s="279"/>
      <c r="C36" s="281"/>
      <c r="D36" s="278"/>
      <c r="E36" s="282" t="s">
        <v>124</v>
      </c>
      <c r="F36" s="278"/>
      <c r="G36" s="278" t="s">
        <v>985</v>
      </c>
      <c r="H36" s="278"/>
      <c r="I36" s="278"/>
      <c r="J36" s="278"/>
      <c r="K36" s="276"/>
    </row>
    <row r="37" customFormat="false" ht="30.75" hidden="false" customHeight="true" outlineLevel="0" collapsed="false">
      <c r="B37" s="279"/>
      <c r="C37" s="281"/>
      <c r="D37" s="278"/>
      <c r="E37" s="282" t="s">
        <v>986</v>
      </c>
      <c r="F37" s="278"/>
      <c r="G37" s="278" t="s">
        <v>987</v>
      </c>
      <c r="H37" s="278"/>
      <c r="I37" s="278"/>
      <c r="J37" s="278"/>
      <c r="K37" s="276"/>
    </row>
    <row r="38" customFormat="false" ht="15" hidden="false" customHeight="true" outlineLevel="0" collapsed="false">
      <c r="B38" s="279"/>
      <c r="C38" s="281"/>
      <c r="D38" s="278"/>
      <c r="E38" s="282" t="s">
        <v>59</v>
      </c>
      <c r="F38" s="278"/>
      <c r="G38" s="278" t="s">
        <v>988</v>
      </c>
      <c r="H38" s="278"/>
      <c r="I38" s="278"/>
      <c r="J38" s="278"/>
      <c r="K38" s="276"/>
    </row>
    <row r="39" customFormat="false" ht="15" hidden="false" customHeight="true" outlineLevel="0" collapsed="false">
      <c r="B39" s="279"/>
      <c r="C39" s="281"/>
      <c r="D39" s="278"/>
      <c r="E39" s="282" t="s">
        <v>60</v>
      </c>
      <c r="F39" s="278"/>
      <c r="G39" s="278" t="s">
        <v>989</v>
      </c>
      <c r="H39" s="278"/>
      <c r="I39" s="278"/>
      <c r="J39" s="278"/>
      <c r="K39" s="276"/>
    </row>
    <row r="40" customFormat="false" ht="15" hidden="false" customHeight="true" outlineLevel="0" collapsed="false">
      <c r="B40" s="279"/>
      <c r="C40" s="281"/>
      <c r="D40" s="278"/>
      <c r="E40" s="282" t="s">
        <v>125</v>
      </c>
      <c r="F40" s="278"/>
      <c r="G40" s="278" t="s">
        <v>990</v>
      </c>
      <c r="H40" s="278"/>
      <c r="I40" s="278"/>
      <c r="J40" s="278"/>
      <c r="K40" s="276"/>
    </row>
    <row r="41" customFormat="false" ht="15" hidden="false" customHeight="true" outlineLevel="0" collapsed="false">
      <c r="B41" s="279"/>
      <c r="C41" s="281"/>
      <c r="D41" s="278"/>
      <c r="E41" s="282" t="s">
        <v>126</v>
      </c>
      <c r="F41" s="278"/>
      <c r="G41" s="278" t="s">
        <v>991</v>
      </c>
      <c r="H41" s="278"/>
      <c r="I41" s="278"/>
      <c r="J41" s="278"/>
      <c r="K41" s="276"/>
    </row>
    <row r="42" customFormat="false" ht="15" hidden="false" customHeight="true" outlineLevel="0" collapsed="false">
      <c r="B42" s="279"/>
      <c r="C42" s="281"/>
      <c r="D42" s="278"/>
      <c r="E42" s="282" t="s">
        <v>992</v>
      </c>
      <c r="F42" s="278"/>
      <c r="G42" s="278" t="s">
        <v>993</v>
      </c>
      <c r="H42" s="278"/>
      <c r="I42" s="278"/>
      <c r="J42" s="278"/>
      <c r="K42" s="276"/>
    </row>
    <row r="43" customFormat="false" ht="15" hidden="false" customHeight="true" outlineLevel="0" collapsed="false">
      <c r="B43" s="279"/>
      <c r="C43" s="281"/>
      <c r="D43" s="278"/>
      <c r="E43" s="282"/>
      <c r="F43" s="278"/>
      <c r="G43" s="278" t="s">
        <v>994</v>
      </c>
      <c r="H43" s="278"/>
      <c r="I43" s="278"/>
      <c r="J43" s="278"/>
      <c r="K43" s="276"/>
    </row>
    <row r="44" customFormat="false" ht="15" hidden="false" customHeight="true" outlineLevel="0" collapsed="false">
      <c r="B44" s="279"/>
      <c r="C44" s="281"/>
      <c r="D44" s="278"/>
      <c r="E44" s="282" t="s">
        <v>995</v>
      </c>
      <c r="F44" s="278"/>
      <c r="G44" s="278" t="s">
        <v>996</v>
      </c>
      <c r="H44" s="278"/>
      <c r="I44" s="278"/>
      <c r="J44" s="278"/>
      <c r="K44" s="276"/>
    </row>
    <row r="45" customFormat="false" ht="15" hidden="false" customHeight="true" outlineLevel="0" collapsed="false">
      <c r="B45" s="279"/>
      <c r="C45" s="281"/>
      <c r="D45" s="278"/>
      <c r="E45" s="282" t="s">
        <v>128</v>
      </c>
      <c r="F45" s="278"/>
      <c r="G45" s="278" t="s">
        <v>997</v>
      </c>
      <c r="H45" s="278"/>
      <c r="I45" s="278"/>
      <c r="J45" s="278"/>
      <c r="K45" s="276"/>
    </row>
    <row r="46" customFormat="false" ht="12.75" hidden="false" customHeight="true" outlineLevel="0" collapsed="false">
      <c r="B46" s="279"/>
      <c r="C46" s="281"/>
      <c r="D46" s="278"/>
      <c r="E46" s="278"/>
      <c r="F46" s="278"/>
      <c r="G46" s="278"/>
      <c r="H46" s="278"/>
      <c r="I46" s="278"/>
      <c r="J46" s="278"/>
      <c r="K46" s="276"/>
    </row>
    <row r="47" customFormat="false" ht="15" hidden="false" customHeight="true" outlineLevel="0" collapsed="false">
      <c r="B47" s="279"/>
      <c r="C47" s="281"/>
      <c r="D47" s="278" t="s">
        <v>998</v>
      </c>
      <c r="E47" s="278"/>
      <c r="F47" s="278"/>
      <c r="G47" s="278"/>
      <c r="H47" s="278"/>
      <c r="I47" s="278"/>
      <c r="J47" s="278"/>
      <c r="K47" s="276"/>
    </row>
    <row r="48" customFormat="false" ht="15" hidden="false" customHeight="true" outlineLevel="0" collapsed="false">
      <c r="B48" s="279"/>
      <c r="C48" s="281"/>
      <c r="D48" s="281"/>
      <c r="E48" s="278" t="s">
        <v>999</v>
      </c>
      <c r="F48" s="278"/>
      <c r="G48" s="278"/>
      <c r="H48" s="278"/>
      <c r="I48" s="278"/>
      <c r="J48" s="278"/>
      <c r="K48" s="276"/>
    </row>
    <row r="49" customFormat="false" ht="15" hidden="false" customHeight="true" outlineLevel="0" collapsed="false">
      <c r="B49" s="279"/>
      <c r="C49" s="281"/>
      <c r="D49" s="281"/>
      <c r="E49" s="278" t="s">
        <v>1000</v>
      </c>
      <c r="F49" s="278"/>
      <c r="G49" s="278"/>
      <c r="H49" s="278"/>
      <c r="I49" s="278"/>
      <c r="J49" s="278"/>
      <c r="K49" s="276"/>
    </row>
    <row r="50" customFormat="false" ht="15" hidden="false" customHeight="true" outlineLevel="0" collapsed="false">
      <c r="B50" s="279"/>
      <c r="C50" s="281"/>
      <c r="D50" s="281"/>
      <c r="E50" s="278" t="s">
        <v>1001</v>
      </c>
      <c r="F50" s="278"/>
      <c r="G50" s="278"/>
      <c r="H50" s="278"/>
      <c r="I50" s="278"/>
      <c r="J50" s="278"/>
      <c r="K50" s="276"/>
    </row>
    <row r="51" customFormat="false" ht="15" hidden="false" customHeight="true" outlineLevel="0" collapsed="false">
      <c r="B51" s="279"/>
      <c r="C51" s="281"/>
      <c r="D51" s="278" t="s">
        <v>1002</v>
      </c>
      <c r="E51" s="278"/>
      <c r="F51" s="278"/>
      <c r="G51" s="278"/>
      <c r="H51" s="278"/>
      <c r="I51" s="278"/>
      <c r="J51" s="278"/>
      <c r="K51" s="276"/>
    </row>
    <row r="52" customFormat="false" ht="25.5" hidden="false" customHeight="true" outlineLevel="0" collapsed="false">
      <c r="B52" s="274"/>
      <c r="C52" s="275" t="s">
        <v>1003</v>
      </c>
      <c r="D52" s="275"/>
      <c r="E52" s="275"/>
      <c r="F52" s="275"/>
      <c r="G52" s="275"/>
      <c r="H52" s="275"/>
      <c r="I52" s="275"/>
      <c r="J52" s="275"/>
      <c r="K52" s="276"/>
    </row>
    <row r="53" customFormat="false" ht="5.25" hidden="false" customHeight="true" outlineLevel="0" collapsed="false">
      <c r="B53" s="274"/>
      <c r="C53" s="277"/>
      <c r="D53" s="277"/>
      <c r="E53" s="277"/>
      <c r="F53" s="277"/>
      <c r="G53" s="277"/>
      <c r="H53" s="277"/>
      <c r="I53" s="277"/>
      <c r="J53" s="277"/>
      <c r="K53" s="276"/>
    </row>
    <row r="54" customFormat="false" ht="15" hidden="false" customHeight="true" outlineLevel="0" collapsed="false">
      <c r="B54" s="274"/>
      <c r="C54" s="278" t="s">
        <v>1004</v>
      </c>
      <c r="D54" s="278"/>
      <c r="E54" s="278"/>
      <c r="F54" s="278"/>
      <c r="G54" s="278"/>
      <c r="H54" s="278"/>
      <c r="I54" s="278"/>
      <c r="J54" s="278"/>
      <c r="K54" s="276"/>
    </row>
    <row r="55" customFormat="false" ht="15" hidden="false" customHeight="true" outlineLevel="0" collapsed="false">
      <c r="B55" s="274"/>
      <c r="C55" s="278" t="s">
        <v>1005</v>
      </c>
      <c r="D55" s="278"/>
      <c r="E55" s="278"/>
      <c r="F55" s="278"/>
      <c r="G55" s="278"/>
      <c r="H55" s="278"/>
      <c r="I55" s="278"/>
      <c r="J55" s="278"/>
      <c r="K55" s="276"/>
    </row>
    <row r="56" customFormat="false" ht="12.75" hidden="false" customHeight="true" outlineLevel="0" collapsed="false">
      <c r="B56" s="274"/>
      <c r="C56" s="278"/>
      <c r="D56" s="278"/>
      <c r="E56" s="278"/>
      <c r="F56" s="278"/>
      <c r="G56" s="278"/>
      <c r="H56" s="278"/>
      <c r="I56" s="278"/>
      <c r="J56" s="278"/>
      <c r="K56" s="276"/>
    </row>
    <row r="57" customFormat="false" ht="15" hidden="false" customHeight="true" outlineLevel="0" collapsed="false">
      <c r="B57" s="274"/>
      <c r="C57" s="278" t="s">
        <v>1006</v>
      </c>
      <c r="D57" s="278"/>
      <c r="E57" s="278"/>
      <c r="F57" s="278"/>
      <c r="G57" s="278"/>
      <c r="H57" s="278"/>
      <c r="I57" s="278"/>
      <c r="J57" s="278"/>
      <c r="K57" s="276"/>
    </row>
    <row r="58" customFormat="false" ht="15" hidden="false" customHeight="true" outlineLevel="0" collapsed="false">
      <c r="B58" s="274"/>
      <c r="C58" s="281"/>
      <c r="D58" s="278" t="s">
        <v>1007</v>
      </c>
      <c r="E58" s="278"/>
      <c r="F58" s="278"/>
      <c r="G58" s="278"/>
      <c r="H58" s="278"/>
      <c r="I58" s="278"/>
      <c r="J58" s="278"/>
      <c r="K58" s="276"/>
    </row>
    <row r="59" customFormat="false" ht="15" hidden="false" customHeight="true" outlineLevel="0" collapsed="false">
      <c r="B59" s="274"/>
      <c r="C59" s="281"/>
      <c r="D59" s="278" t="s">
        <v>1008</v>
      </c>
      <c r="E59" s="278"/>
      <c r="F59" s="278"/>
      <c r="G59" s="278"/>
      <c r="H59" s="278"/>
      <c r="I59" s="278"/>
      <c r="J59" s="278"/>
      <c r="K59" s="276"/>
    </row>
    <row r="60" customFormat="false" ht="15" hidden="false" customHeight="true" outlineLevel="0" collapsed="false">
      <c r="B60" s="274"/>
      <c r="C60" s="281"/>
      <c r="D60" s="278" t="s">
        <v>1009</v>
      </c>
      <c r="E60" s="278"/>
      <c r="F60" s="278"/>
      <c r="G60" s="278"/>
      <c r="H60" s="278"/>
      <c r="I60" s="278"/>
      <c r="J60" s="278"/>
      <c r="K60" s="276"/>
    </row>
    <row r="61" customFormat="false" ht="15" hidden="false" customHeight="true" outlineLevel="0" collapsed="false">
      <c r="B61" s="274"/>
      <c r="C61" s="281"/>
      <c r="D61" s="278" t="s">
        <v>1010</v>
      </c>
      <c r="E61" s="278"/>
      <c r="F61" s="278"/>
      <c r="G61" s="278"/>
      <c r="H61" s="278"/>
      <c r="I61" s="278"/>
      <c r="J61" s="278"/>
      <c r="K61" s="276"/>
    </row>
    <row r="62" customFormat="false" ht="15" hidden="false" customHeight="true" outlineLevel="0" collapsed="false">
      <c r="B62" s="274"/>
      <c r="C62" s="281"/>
      <c r="D62" s="285" t="s">
        <v>1011</v>
      </c>
      <c r="E62" s="285"/>
      <c r="F62" s="285"/>
      <c r="G62" s="285"/>
      <c r="H62" s="285"/>
      <c r="I62" s="285"/>
      <c r="J62" s="285"/>
      <c r="K62" s="276"/>
    </row>
    <row r="63" customFormat="false" ht="15" hidden="false" customHeight="true" outlineLevel="0" collapsed="false">
      <c r="B63" s="274"/>
      <c r="C63" s="281"/>
      <c r="D63" s="278" t="s">
        <v>1012</v>
      </c>
      <c r="E63" s="278"/>
      <c r="F63" s="278"/>
      <c r="G63" s="278"/>
      <c r="H63" s="278"/>
      <c r="I63" s="278"/>
      <c r="J63" s="278"/>
      <c r="K63" s="276"/>
    </row>
    <row r="64" customFormat="false" ht="12.75" hidden="false" customHeight="true" outlineLevel="0" collapsed="false">
      <c r="B64" s="274"/>
      <c r="C64" s="281"/>
      <c r="D64" s="281"/>
      <c r="E64" s="286"/>
      <c r="F64" s="281"/>
      <c r="G64" s="281"/>
      <c r="H64" s="281"/>
      <c r="I64" s="281"/>
      <c r="J64" s="281"/>
      <c r="K64" s="276"/>
    </row>
    <row r="65" customFormat="false" ht="15" hidden="false" customHeight="true" outlineLevel="0" collapsed="false">
      <c r="B65" s="274"/>
      <c r="C65" s="281"/>
      <c r="D65" s="278" t="s">
        <v>1013</v>
      </c>
      <c r="E65" s="278"/>
      <c r="F65" s="278"/>
      <c r="G65" s="278"/>
      <c r="H65" s="278"/>
      <c r="I65" s="278"/>
      <c r="J65" s="278"/>
      <c r="K65" s="276"/>
    </row>
    <row r="66" customFormat="false" ht="15" hidden="false" customHeight="true" outlineLevel="0" collapsed="false">
      <c r="B66" s="274"/>
      <c r="C66" s="281"/>
      <c r="D66" s="285" t="s">
        <v>1014</v>
      </c>
      <c r="E66" s="285"/>
      <c r="F66" s="285"/>
      <c r="G66" s="285"/>
      <c r="H66" s="285"/>
      <c r="I66" s="285"/>
      <c r="J66" s="285"/>
      <c r="K66" s="276"/>
    </row>
    <row r="67" customFormat="false" ht="15" hidden="false" customHeight="true" outlineLevel="0" collapsed="false">
      <c r="B67" s="274"/>
      <c r="C67" s="281"/>
      <c r="D67" s="278" t="s">
        <v>1015</v>
      </c>
      <c r="E67" s="278"/>
      <c r="F67" s="278"/>
      <c r="G67" s="278"/>
      <c r="H67" s="278"/>
      <c r="I67" s="278"/>
      <c r="J67" s="278"/>
      <c r="K67" s="276"/>
    </row>
    <row r="68" customFormat="false" ht="15" hidden="false" customHeight="true" outlineLevel="0" collapsed="false">
      <c r="B68" s="274"/>
      <c r="C68" s="281"/>
      <c r="D68" s="278" t="s">
        <v>1016</v>
      </c>
      <c r="E68" s="278"/>
      <c r="F68" s="278"/>
      <c r="G68" s="278"/>
      <c r="H68" s="278"/>
      <c r="I68" s="278"/>
      <c r="J68" s="278"/>
      <c r="K68" s="276"/>
    </row>
    <row r="69" customFormat="false" ht="15" hidden="false" customHeight="true" outlineLevel="0" collapsed="false">
      <c r="B69" s="274"/>
      <c r="C69" s="281"/>
      <c r="D69" s="278" t="s">
        <v>1017</v>
      </c>
      <c r="E69" s="278"/>
      <c r="F69" s="278"/>
      <c r="G69" s="278"/>
      <c r="H69" s="278"/>
      <c r="I69" s="278"/>
      <c r="J69" s="278"/>
      <c r="K69" s="276"/>
    </row>
    <row r="70" customFormat="false" ht="15" hidden="false" customHeight="true" outlineLevel="0" collapsed="false">
      <c r="B70" s="274"/>
      <c r="C70" s="281"/>
      <c r="D70" s="278" t="s">
        <v>1018</v>
      </c>
      <c r="E70" s="278"/>
      <c r="F70" s="278"/>
      <c r="G70" s="278"/>
      <c r="H70" s="278"/>
      <c r="I70" s="278"/>
      <c r="J70" s="278"/>
      <c r="K70" s="276"/>
    </row>
    <row r="71" customFormat="false" ht="12.75" hidden="false" customHeight="true" outlineLevel="0" collapsed="false">
      <c r="B71" s="287"/>
      <c r="C71" s="288"/>
      <c r="D71" s="288"/>
      <c r="E71" s="288"/>
      <c r="F71" s="288"/>
      <c r="G71" s="288"/>
      <c r="H71" s="288"/>
      <c r="I71" s="288"/>
      <c r="J71" s="288"/>
      <c r="K71" s="289"/>
    </row>
    <row r="72" customFormat="false" ht="18.75" hidden="false" customHeight="true" outlineLevel="0" collapsed="false">
      <c r="B72" s="290"/>
      <c r="C72" s="290"/>
      <c r="D72" s="290"/>
      <c r="E72" s="290"/>
      <c r="F72" s="290"/>
      <c r="G72" s="290"/>
      <c r="H72" s="290"/>
      <c r="I72" s="290"/>
      <c r="J72" s="290"/>
      <c r="K72" s="291"/>
    </row>
    <row r="73" customFormat="false" ht="18.75" hidden="false" customHeight="true" outlineLevel="0" collapsed="false">
      <c r="B73" s="291"/>
      <c r="C73" s="291"/>
      <c r="D73" s="291"/>
      <c r="E73" s="291"/>
      <c r="F73" s="291"/>
      <c r="G73" s="291"/>
      <c r="H73" s="291"/>
      <c r="I73" s="291"/>
      <c r="J73" s="291"/>
      <c r="K73" s="291"/>
    </row>
    <row r="74" customFormat="false" ht="7.5" hidden="false" customHeight="true" outlineLevel="0" collapsed="false">
      <c r="B74" s="292"/>
      <c r="C74" s="293"/>
      <c r="D74" s="293"/>
      <c r="E74" s="293"/>
      <c r="F74" s="293"/>
      <c r="G74" s="293"/>
      <c r="H74" s="293"/>
      <c r="I74" s="293"/>
      <c r="J74" s="293"/>
      <c r="K74" s="294"/>
    </row>
    <row r="75" customFormat="false" ht="45" hidden="false" customHeight="true" outlineLevel="0" collapsed="false">
      <c r="B75" s="295"/>
      <c r="C75" s="296" t="s">
        <v>1019</v>
      </c>
      <c r="D75" s="296"/>
      <c r="E75" s="296"/>
      <c r="F75" s="296"/>
      <c r="G75" s="296"/>
      <c r="H75" s="296"/>
      <c r="I75" s="296"/>
      <c r="J75" s="296"/>
      <c r="K75" s="297"/>
    </row>
    <row r="76" customFormat="false" ht="17.25" hidden="false" customHeight="true" outlineLevel="0" collapsed="false">
      <c r="B76" s="295"/>
      <c r="C76" s="298" t="s">
        <v>1020</v>
      </c>
      <c r="D76" s="298"/>
      <c r="E76" s="298"/>
      <c r="F76" s="298" t="s">
        <v>1021</v>
      </c>
      <c r="G76" s="299"/>
      <c r="H76" s="298" t="s">
        <v>60</v>
      </c>
      <c r="I76" s="298" t="s">
        <v>63</v>
      </c>
      <c r="J76" s="298" t="s">
        <v>1022</v>
      </c>
      <c r="K76" s="297"/>
    </row>
    <row r="77" customFormat="false" ht="17.25" hidden="false" customHeight="true" outlineLevel="0" collapsed="false">
      <c r="B77" s="295"/>
      <c r="C77" s="300" t="s">
        <v>1023</v>
      </c>
      <c r="D77" s="300"/>
      <c r="E77" s="300"/>
      <c r="F77" s="301" t="s">
        <v>1024</v>
      </c>
      <c r="G77" s="302"/>
      <c r="H77" s="300"/>
      <c r="I77" s="300"/>
      <c r="J77" s="300" t="s">
        <v>1025</v>
      </c>
      <c r="K77" s="297"/>
    </row>
    <row r="78" customFormat="false" ht="5.25" hidden="false" customHeight="true" outlineLevel="0" collapsed="false">
      <c r="B78" s="295"/>
      <c r="C78" s="303"/>
      <c r="D78" s="303"/>
      <c r="E78" s="303"/>
      <c r="F78" s="303"/>
      <c r="G78" s="304"/>
      <c r="H78" s="303"/>
      <c r="I78" s="303"/>
      <c r="J78" s="303"/>
      <c r="K78" s="297"/>
    </row>
    <row r="79" customFormat="false" ht="15" hidden="false" customHeight="true" outlineLevel="0" collapsed="false">
      <c r="B79" s="295"/>
      <c r="C79" s="282" t="s">
        <v>59</v>
      </c>
      <c r="D79" s="303"/>
      <c r="E79" s="303"/>
      <c r="F79" s="305" t="s">
        <v>1026</v>
      </c>
      <c r="G79" s="304"/>
      <c r="H79" s="282" t="s">
        <v>1027</v>
      </c>
      <c r="I79" s="282" t="s">
        <v>1028</v>
      </c>
      <c r="J79" s="282" t="n">
        <v>20</v>
      </c>
      <c r="K79" s="297"/>
    </row>
    <row r="80" customFormat="false" ht="15" hidden="false" customHeight="true" outlineLevel="0" collapsed="false">
      <c r="B80" s="295"/>
      <c r="C80" s="282" t="s">
        <v>1029</v>
      </c>
      <c r="D80" s="282"/>
      <c r="E80" s="282"/>
      <c r="F80" s="305" t="s">
        <v>1026</v>
      </c>
      <c r="G80" s="304"/>
      <c r="H80" s="282" t="s">
        <v>1030</v>
      </c>
      <c r="I80" s="282" t="s">
        <v>1028</v>
      </c>
      <c r="J80" s="282" t="n">
        <v>120</v>
      </c>
      <c r="K80" s="297"/>
    </row>
    <row r="81" customFormat="false" ht="15" hidden="false" customHeight="true" outlineLevel="0" collapsed="false">
      <c r="B81" s="306"/>
      <c r="C81" s="282" t="s">
        <v>1031</v>
      </c>
      <c r="D81" s="282"/>
      <c r="E81" s="282"/>
      <c r="F81" s="305" t="s">
        <v>1032</v>
      </c>
      <c r="G81" s="304"/>
      <c r="H81" s="282" t="s">
        <v>1033</v>
      </c>
      <c r="I81" s="282" t="s">
        <v>1028</v>
      </c>
      <c r="J81" s="282" t="n">
        <v>50</v>
      </c>
      <c r="K81" s="297"/>
    </row>
    <row r="82" customFormat="false" ht="15" hidden="false" customHeight="true" outlineLevel="0" collapsed="false">
      <c r="B82" s="306"/>
      <c r="C82" s="282" t="s">
        <v>1034</v>
      </c>
      <c r="D82" s="282"/>
      <c r="E82" s="282"/>
      <c r="F82" s="305" t="s">
        <v>1026</v>
      </c>
      <c r="G82" s="304"/>
      <c r="H82" s="282" t="s">
        <v>1035</v>
      </c>
      <c r="I82" s="282" t="s">
        <v>1036</v>
      </c>
      <c r="J82" s="282"/>
      <c r="K82" s="297"/>
    </row>
    <row r="83" customFormat="false" ht="15" hidden="false" customHeight="true" outlineLevel="0" collapsed="false">
      <c r="B83" s="306"/>
      <c r="C83" s="307" t="s">
        <v>1037</v>
      </c>
      <c r="D83" s="307"/>
      <c r="E83" s="307"/>
      <c r="F83" s="308" t="s">
        <v>1032</v>
      </c>
      <c r="G83" s="307"/>
      <c r="H83" s="307" t="s">
        <v>1038</v>
      </c>
      <c r="I83" s="307" t="s">
        <v>1028</v>
      </c>
      <c r="J83" s="307" t="n">
        <v>15</v>
      </c>
      <c r="K83" s="297"/>
    </row>
    <row r="84" customFormat="false" ht="15" hidden="false" customHeight="true" outlineLevel="0" collapsed="false">
      <c r="B84" s="306"/>
      <c r="C84" s="307" t="s">
        <v>1039</v>
      </c>
      <c r="D84" s="307"/>
      <c r="E84" s="307"/>
      <c r="F84" s="308" t="s">
        <v>1032</v>
      </c>
      <c r="G84" s="307"/>
      <c r="H84" s="307" t="s">
        <v>1040</v>
      </c>
      <c r="I84" s="307" t="s">
        <v>1028</v>
      </c>
      <c r="J84" s="307" t="n">
        <v>15</v>
      </c>
      <c r="K84" s="297"/>
    </row>
    <row r="85" customFormat="false" ht="15" hidden="false" customHeight="true" outlineLevel="0" collapsed="false">
      <c r="B85" s="306"/>
      <c r="C85" s="307" t="s">
        <v>1041</v>
      </c>
      <c r="D85" s="307"/>
      <c r="E85" s="307"/>
      <c r="F85" s="308" t="s">
        <v>1032</v>
      </c>
      <c r="G85" s="307"/>
      <c r="H85" s="307" t="s">
        <v>1042</v>
      </c>
      <c r="I85" s="307" t="s">
        <v>1028</v>
      </c>
      <c r="J85" s="307" t="n">
        <v>20</v>
      </c>
      <c r="K85" s="297"/>
    </row>
    <row r="86" customFormat="false" ht="15" hidden="false" customHeight="true" outlineLevel="0" collapsed="false">
      <c r="B86" s="306"/>
      <c r="C86" s="307" t="s">
        <v>1043</v>
      </c>
      <c r="D86" s="307"/>
      <c r="E86" s="307"/>
      <c r="F86" s="308" t="s">
        <v>1032</v>
      </c>
      <c r="G86" s="307"/>
      <c r="H86" s="307" t="s">
        <v>1044</v>
      </c>
      <c r="I86" s="307" t="s">
        <v>1028</v>
      </c>
      <c r="J86" s="307" t="n">
        <v>20</v>
      </c>
      <c r="K86" s="297"/>
    </row>
    <row r="87" customFormat="false" ht="15" hidden="false" customHeight="true" outlineLevel="0" collapsed="false">
      <c r="B87" s="306"/>
      <c r="C87" s="282" t="s">
        <v>1045</v>
      </c>
      <c r="D87" s="282"/>
      <c r="E87" s="282"/>
      <c r="F87" s="305" t="s">
        <v>1032</v>
      </c>
      <c r="G87" s="304"/>
      <c r="H87" s="282" t="s">
        <v>1046</v>
      </c>
      <c r="I87" s="282" t="s">
        <v>1028</v>
      </c>
      <c r="J87" s="282" t="n">
        <v>50</v>
      </c>
      <c r="K87" s="297"/>
    </row>
    <row r="88" customFormat="false" ht="15" hidden="false" customHeight="true" outlineLevel="0" collapsed="false">
      <c r="B88" s="306"/>
      <c r="C88" s="282" t="s">
        <v>1047</v>
      </c>
      <c r="D88" s="282"/>
      <c r="E88" s="282"/>
      <c r="F88" s="305" t="s">
        <v>1032</v>
      </c>
      <c r="G88" s="304"/>
      <c r="H88" s="282" t="s">
        <v>1048</v>
      </c>
      <c r="I88" s="282" t="s">
        <v>1028</v>
      </c>
      <c r="J88" s="282" t="n">
        <v>20</v>
      </c>
      <c r="K88" s="297"/>
    </row>
    <row r="89" customFormat="false" ht="15" hidden="false" customHeight="true" outlineLevel="0" collapsed="false">
      <c r="B89" s="306"/>
      <c r="C89" s="282" t="s">
        <v>1049</v>
      </c>
      <c r="D89" s="282"/>
      <c r="E89" s="282"/>
      <c r="F89" s="305" t="s">
        <v>1032</v>
      </c>
      <c r="G89" s="304"/>
      <c r="H89" s="282" t="s">
        <v>1050</v>
      </c>
      <c r="I89" s="282" t="s">
        <v>1028</v>
      </c>
      <c r="J89" s="282" t="n">
        <v>20</v>
      </c>
      <c r="K89" s="297"/>
    </row>
    <row r="90" customFormat="false" ht="15" hidden="false" customHeight="true" outlineLevel="0" collapsed="false">
      <c r="B90" s="306"/>
      <c r="C90" s="282" t="s">
        <v>1051</v>
      </c>
      <c r="D90" s="282"/>
      <c r="E90" s="282"/>
      <c r="F90" s="305" t="s">
        <v>1032</v>
      </c>
      <c r="G90" s="304"/>
      <c r="H90" s="282" t="s">
        <v>1052</v>
      </c>
      <c r="I90" s="282" t="s">
        <v>1028</v>
      </c>
      <c r="J90" s="282" t="n">
        <v>50</v>
      </c>
      <c r="K90" s="297"/>
    </row>
    <row r="91" customFormat="false" ht="15" hidden="false" customHeight="true" outlineLevel="0" collapsed="false">
      <c r="B91" s="306"/>
      <c r="C91" s="282" t="s">
        <v>1053</v>
      </c>
      <c r="D91" s="282"/>
      <c r="E91" s="282"/>
      <c r="F91" s="305" t="s">
        <v>1032</v>
      </c>
      <c r="G91" s="304"/>
      <c r="H91" s="282" t="s">
        <v>1053</v>
      </c>
      <c r="I91" s="282" t="s">
        <v>1028</v>
      </c>
      <c r="J91" s="282" t="n">
        <v>50</v>
      </c>
      <c r="K91" s="297"/>
    </row>
    <row r="92" customFormat="false" ht="15" hidden="false" customHeight="true" outlineLevel="0" collapsed="false">
      <c r="B92" s="306"/>
      <c r="C92" s="282" t="s">
        <v>1054</v>
      </c>
      <c r="D92" s="282"/>
      <c r="E92" s="282"/>
      <c r="F92" s="305" t="s">
        <v>1032</v>
      </c>
      <c r="G92" s="304"/>
      <c r="H92" s="282" t="s">
        <v>1055</v>
      </c>
      <c r="I92" s="282" t="s">
        <v>1028</v>
      </c>
      <c r="J92" s="282" t="n">
        <v>255</v>
      </c>
      <c r="K92" s="297"/>
    </row>
    <row r="93" customFormat="false" ht="15" hidden="false" customHeight="true" outlineLevel="0" collapsed="false">
      <c r="B93" s="306"/>
      <c r="C93" s="282" t="s">
        <v>1056</v>
      </c>
      <c r="D93" s="282"/>
      <c r="E93" s="282"/>
      <c r="F93" s="305" t="s">
        <v>1026</v>
      </c>
      <c r="G93" s="304"/>
      <c r="H93" s="282" t="s">
        <v>1057</v>
      </c>
      <c r="I93" s="282" t="s">
        <v>1058</v>
      </c>
      <c r="J93" s="282"/>
      <c r="K93" s="297"/>
    </row>
    <row r="94" customFormat="false" ht="15" hidden="false" customHeight="true" outlineLevel="0" collapsed="false">
      <c r="B94" s="306"/>
      <c r="C94" s="282" t="s">
        <v>1059</v>
      </c>
      <c r="D94" s="282"/>
      <c r="E94" s="282"/>
      <c r="F94" s="305" t="s">
        <v>1026</v>
      </c>
      <c r="G94" s="304"/>
      <c r="H94" s="282" t="s">
        <v>1060</v>
      </c>
      <c r="I94" s="282" t="s">
        <v>1061</v>
      </c>
      <c r="J94" s="282"/>
      <c r="K94" s="297"/>
    </row>
    <row r="95" customFormat="false" ht="15" hidden="false" customHeight="true" outlineLevel="0" collapsed="false">
      <c r="B95" s="306"/>
      <c r="C95" s="282" t="s">
        <v>1062</v>
      </c>
      <c r="D95" s="282"/>
      <c r="E95" s="282"/>
      <c r="F95" s="305" t="s">
        <v>1026</v>
      </c>
      <c r="G95" s="304"/>
      <c r="H95" s="282" t="s">
        <v>1062</v>
      </c>
      <c r="I95" s="282" t="s">
        <v>1061</v>
      </c>
      <c r="J95" s="282"/>
      <c r="K95" s="297"/>
    </row>
    <row r="96" customFormat="false" ht="15" hidden="false" customHeight="true" outlineLevel="0" collapsed="false">
      <c r="B96" s="306"/>
      <c r="C96" s="282" t="s">
        <v>44</v>
      </c>
      <c r="D96" s="282"/>
      <c r="E96" s="282"/>
      <c r="F96" s="305" t="s">
        <v>1026</v>
      </c>
      <c r="G96" s="304"/>
      <c r="H96" s="282" t="s">
        <v>1063</v>
      </c>
      <c r="I96" s="282" t="s">
        <v>1061</v>
      </c>
      <c r="J96" s="282"/>
      <c r="K96" s="297"/>
    </row>
    <row r="97" customFormat="false" ht="15" hidden="false" customHeight="true" outlineLevel="0" collapsed="false">
      <c r="B97" s="306"/>
      <c r="C97" s="282" t="s">
        <v>54</v>
      </c>
      <c r="D97" s="282"/>
      <c r="E97" s="282"/>
      <c r="F97" s="305" t="s">
        <v>1026</v>
      </c>
      <c r="G97" s="304"/>
      <c r="H97" s="282" t="s">
        <v>1064</v>
      </c>
      <c r="I97" s="282" t="s">
        <v>1061</v>
      </c>
      <c r="J97" s="282"/>
      <c r="K97" s="297"/>
    </row>
    <row r="98" customFormat="false" ht="15" hidden="false" customHeight="true" outlineLevel="0" collapsed="false">
      <c r="B98" s="309"/>
      <c r="C98" s="310"/>
      <c r="D98" s="310"/>
      <c r="E98" s="310"/>
      <c r="F98" s="310"/>
      <c r="G98" s="310"/>
      <c r="H98" s="310"/>
      <c r="I98" s="310"/>
      <c r="J98" s="310"/>
      <c r="K98" s="311"/>
    </row>
    <row r="99" customFormat="false" ht="18.75" hidden="false" customHeight="true" outlineLevel="0" collapsed="false">
      <c r="B99" s="312"/>
      <c r="C99" s="313"/>
      <c r="D99" s="313"/>
      <c r="E99" s="313"/>
      <c r="F99" s="313"/>
      <c r="G99" s="313"/>
      <c r="H99" s="313"/>
      <c r="I99" s="313"/>
      <c r="J99" s="313"/>
      <c r="K99" s="312"/>
    </row>
    <row r="100" customFormat="false" ht="18.75" hidden="false" customHeight="true" outlineLevel="0" collapsed="false">
      <c r="B100" s="291"/>
      <c r="C100" s="291"/>
      <c r="D100" s="291"/>
      <c r="E100" s="291"/>
      <c r="F100" s="291"/>
      <c r="G100" s="291"/>
      <c r="H100" s="291"/>
      <c r="I100" s="291"/>
      <c r="J100" s="291"/>
      <c r="K100" s="291"/>
    </row>
    <row r="101" customFormat="false" ht="7.5" hidden="false" customHeight="true" outlineLevel="0" collapsed="false">
      <c r="B101" s="292"/>
      <c r="C101" s="293"/>
      <c r="D101" s="293"/>
      <c r="E101" s="293"/>
      <c r="F101" s="293"/>
      <c r="G101" s="293"/>
      <c r="H101" s="293"/>
      <c r="I101" s="293"/>
      <c r="J101" s="293"/>
      <c r="K101" s="294"/>
    </row>
    <row r="102" customFormat="false" ht="45" hidden="false" customHeight="true" outlineLevel="0" collapsed="false">
      <c r="B102" s="295"/>
      <c r="C102" s="296" t="s">
        <v>1065</v>
      </c>
      <c r="D102" s="296"/>
      <c r="E102" s="296"/>
      <c r="F102" s="296"/>
      <c r="G102" s="296"/>
      <c r="H102" s="296"/>
      <c r="I102" s="296"/>
      <c r="J102" s="296"/>
      <c r="K102" s="297"/>
    </row>
    <row r="103" customFormat="false" ht="17.25" hidden="false" customHeight="true" outlineLevel="0" collapsed="false">
      <c r="B103" s="295"/>
      <c r="C103" s="298" t="s">
        <v>1020</v>
      </c>
      <c r="D103" s="298"/>
      <c r="E103" s="298"/>
      <c r="F103" s="298" t="s">
        <v>1021</v>
      </c>
      <c r="G103" s="299"/>
      <c r="H103" s="298" t="s">
        <v>60</v>
      </c>
      <c r="I103" s="298" t="s">
        <v>63</v>
      </c>
      <c r="J103" s="298" t="s">
        <v>1022</v>
      </c>
      <c r="K103" s="297"/>
    </row>
    <row r="104" customFormat="false" ht="17.25" hidden="false" customHeight="true" outlineLevel="0" collapsed="false">
      <c r="B104" s="295"/>
      <c r="C104" s="300" t="s">
        <v>1023</v>
      </c>
      <c r="D104" s="300"/>
      <c r="E104" s="300"/>
      <c r="F104" s="301" t="s">
        <v>1024</v>
      </c>
      <c r="G104" s="302"/>
      <c r="H104" s="300"/>
      <c r="I104" s="300"/>
      <c r="J104" s="300" t="s">
        <v>1025</v>
      </c>
      <c r="K104" s="297"/>
    </row>
    <row r="105" customFormat="false" ht="5.25" hidden="false" customHeight="true" outlineLevel="0" collapsed="false">
      <c r="B105" s="295"/>
      <c r="C105" s="298"/>
      <c r="D105" s="298"/>
      <c r="E105" s="298"/>
      <c r="F105" s="298"/>
      <c r="G105" s="314"/>
      <c r="H105" s="298"/>
      <c r="I105" s="298"/>
      <c r="J105" s="298"/>
      <c r="K105" s="297"/>
    </row>
    <row r="106" customFormat="false" ht="15" hidden="false" customHeight="true" outlineLevel="0" collapsed="false">
      <c r="B106" s="295"/>
      <c r="C106" s="282" t="s">
        <v>59</v>
      </c>
      <c r="D106" s="303"/>
      <c r="E106" s="303"/>
      <c r="F106" s="305" t="s">
        <v>1026</v>
      </c>
      <c r="G106" s="314"/>
      <c r="H106" s="282" t="s">
        <v>1066</v>
      </c>
      <c r="I106" s="282" t="s">
        <v>1028</v>
      </c>
      <c r="J106" s="282" t="n">
        <v>20</v>
      </c>
      <c r="K106" s="297"/>
    </row>
    <row r="107" customFormat="false" ht="15" hidden="false" customHeight="true" outlineLevel="0" collapsed="false">
      <c r="B107" s="295"/>
      <c r="C107" s="282" t="s">
        <v>1029</v>
      </c>
      <c r="D107" s="282"/>
      <c r="E107" s="282"/>
      <c r="F107" s="305" t="s">
        <v>1026</v>
      </c>
      <c r="G107" s="282"/>
      <c r="H107" s="282" t="s">
        <v>1066</v>
      </c>
      <c r="I107" s="282" t="s">
        <v>1028</v>
      </c>
      <c r="J107" s="282" t="n">
        <v>120</v>
      </c>
      <c r="K107" s="297"/>
    </row>
    <row r="108" customFormat="false" ht="15" hidden="false" customHeight="true" outlineLevel="0" collapsed="false">
      <c r="B108" s="306"/>
      <c r="C108" s="282" t="s">
        <v>1031</v>
      </c>
      <c r="D108" s="282"/>
      <c r="E108" s="282"/>
      <c r="F108" s="305" t="s">
        <v>1032</v>
      </c>
      <c r="G108" s="282"/>
      <c r="H108" s="282" t="s">
        <v>1066</v>
      </c>
      <c r="I108" s="282" t="s">
        <v>1028</v>
      </c>
      <c r="J108" s="282" t="n">
        <v>50</v>
      </c>
      <c r="K108" s="297"/>
    </row>
    <row r="109" customFormat="false" ht="15" hidden="false" customHeight="true" outlineLevel="0" collapsed="false">
      <c r="B109" s="306"/>
      <c r="C109" s="282" t="s">
        <v>1034</v>
      </c>
      <c r="D109" s="282"/>
      <c r="E109" s="282"/>
      <c r="F109" s="305" t="s">
        <v>1026</v>
      </c>
      <c r="G109" s="282"/>
      <c r="H109" s="282" t="s">
        <v>1066</v>
      </c>
      <c r="I109" s="282" t="s">
        <v>1036</v>
      </c>
      <c r="J109" s="282"/>
      <c r="K109" s="297"/>
    </row>
    <row r="110" customFormat="false" ht="15" hidden="false" customHeight="true" outlineLevel="0" collapsed="false">
      <c r="B110" s="306"/>
      <c r="C110" s="282" t="s">
        <v>1045</v>
      </c>
      <c r="D110" s="282"/>
      <c r="E110" s="282"/>
      <c r="F110" s="305" t="s">
        <v>1032</v>
      </c>
      <c r="G110" s="282"/>
      <c r="H110" s="282" t="s">
        <v>1066</v>
      </c>
      <c r="I110" s="282" t="s">
        <v>1028</v>
      </c>
      <c r="J110" s="282" t="n">
        <v>50</v>
      </c>
      <c r="K110" s="297"/>
    </row>
    <row r="111" customFormat="false" ht="15" hidden="false" customHeight="true" outlineLevel="0" collapsed="false">
      <c r="B111" s="306"/>
      <c r="C111" s="282" t="s">
        <v>1053</v>
      </c>
      <c r="D111" s="282"/>
      <c r="E111" s="282"/>
      <c r="F111" s="305" t="s">
        <v>1032</v>
      </c>
      <c r="G111" s="282"/>
      <c r="H111" s="282" t="s">
        <v>1066</v>
      </c>
      <c r="I111" s="282" t="s">
        <v>1028</v>
      </c>
      <c r="J111" s="282" t="n">
        <v>50</v>
      </c>
      <c r="K111" s="297"/>
    </row>
    <row r="112" customFormat="false" ht="15" hidden="false" customHeight="true" outlineLevel="0" collapsed="false">
      <c r="B112" s="306"/>
      <c r="C112" s="282" t="s">
        <v>1051</v>
      </c>
      <c r="D112" s="282"/>
      <c r="E112" s="282"/>
      <c r="F112" s="305" t="s">
        <v>1032</v>
      </c>
      <c r="G112" s="282"/>
      <c r="H112" s="282" t="s">
        <v>1066</v>
      </c>
      <c r="I112" s="282" t="s">
        <v>1028</v>
      </c>
      <c r="J112" s="282" t="n">
        <v>50</v>
      </c>
      <c r="K112" s="297"/>
    </row>
    <row r="113" customFormat="false" ht="15" hidden="false" customHeight="true" outlineLevel="0" collapsed="false">
      <c r="B113" s="306"/>
      <c r="C113" s="282" t="s">
        <v>59</v>
      </c>
      <c r="D113" s="282"/>
      <c r="E113" s="282"/>
      <c r="F113" s="305" t="s">
        <v>1026</v>
      </c>
      <c r="G113" s="282"/>
      <c r="H113" s="282" t="s">
        <v>1067</v>
      </c>
      <c r="I113" s="282" t="s">
        <v>1028</v>
      </c>
      <c r="J113" s="282" t="n">
        <v>20</v>
      </c>
      <c r="K113" s="297"/>
    </row>
    <row r="114" customFormat="false" ht="15" hidden="false" customHeight="true" outlineLevel="0" collapsed="false">
      <c r="B114" s="306"/>
      <c r="C114" s="282" t="s">
        <v>1068</v>
      </c>
      <c r="D114" s="282"/>
      <c r="E114" s="282"/>
      <c r="F114" s="305" t="s">
        <v>1026</v>
      </c>
      <c r="G114" s="282"/>
      <c r="H114" s="282" t="s">
        <v>1069</v>
      </c>
      <c r="I114" s="282" t="s">
        <v>1028</v>
      </c>
      <c r="J114" s="282" t="n">
        <v>120</v>
      </c>
      <c r="K114" s="297"/>
    </row>
    <row r="115" customFormat="false" ht="15" hidden="false" customHeight="true" outlineLevel="0" collapsed="false">
      <c r="B115" s="306"/>
      <c r="C115" s="282" t="s">
        <v>44</v>
      </c>
      <c r="D115" s="282"/>
      <c r="E115" s="282"/>
      <c r="F115" s="305" t="s">
        <v>1026</v>
      </c>
      <c r="G115" s="282"/>
      <c r="H115" s="282" t="s">
        <v>1070</v>
      </c>
      <c r="I115" s="282" t="s">
        <v>1061</v>
      </c>
      <c r="J115" s="282"/>
      <c r="K115" s="297"/>
    </row>
    <row r="116" customFormat="false" ht="15" hidden="false" customHeight="true" outlineLevel="0" collapsed="false">
      <c r="B116" s="306"/>
      <c r="C116" s="282" t="s">
        <v>54</v>
      </c>
      <c r="D116" s="282"/>
      <c r="E116" s="282"/>
      <c r="F116" s="305" t="s">
        <v>1026</v>
      </c>
      <c r="G116" s="282"/>
      <c r="H116" s="282" t="s">
        <v>1071</v>
      </c>
      <c r="I116" s="282" t="s">
        <v>1061</v>
      </c>
      <c r="J116" s="282"/>
      <c r="K116" s="297"/>
    </row>
    <row r="117" customFormat="false" ht="15" hidden="false" customHeight="true" outlineLevel="0" collapsed="false">
      <c r="B117" s="306"/>
      <c r="C117" s="282" t="s">
        <v>63</v>
      </c>
      <c r="D117" s="282"/>
      <c r="E117" s="282"/>
      <c r="F117" s="305" t="s">
        <v>1026</v>
      </c>
      <c r="G117" s="282"/>
      <c r="H117" s="282" t="s">
        <v>1072</v>
      </c>
      <c r="I117" s="282" t="s">
        <v>1073</v>
      </c>
      <c r="J117" s="282"/>
      <c r="K117" s="297"/>
    </row>
    <row r="118" customFormat="false" ht="15" hidden="false" customHeight="true" outlineLevel="0" collapsed="false">
      <c r="B118" s="309"/>
      <c r="C118" s="315"/>
      <c r="D118" s="315"/>
      <c r="E118" s="315"/>
      <c r="F118" s="315"/>
      <c r="G118" s="315"/>
      <c r="H118" s="315"/>
      <c r="I118" s="315"/>
      <c r="J118" s="315"/>
      <c r="K118" s="311"/>
    </row>
    <row r="119" customFormat="false" ht="18.75" hidden="false" customHeight="true" outlineLevel="0" collapsed="false">
      <c r="B119" s="316"/>
      <c r="C119" s="278"/>
      <c r="D119" s="278"/>
      <c r="E119" s="278"/>
      <c r="F119" s="317"/>
      <c r="G119" s="278"/>
      <c r="H119" s="278"/>
      <c r="I119" s="278"/>
      <c r="J119" s="278"/>
      <c r="K119" s="316"/>
    </row>
    <row r="120" customFormat="false" ht="18.75" hidden="false" customHeight="true" outlineLevel="0" collapsed="false">
      <c r="B120" s="291"/>
      <c r="C120" s="291"/>
      <c r="D120" s="291"/>
      <c r="E120" s="291"/>
      <c r="F120" s="291"/>
      <c r="G120" s="291"/>
      <c r="H120" s="291"/>
      <c r="I120" s="291"/>
      <c r="J120" s="291"/>
      <c r="K120" s="291"/>
    </row>
    <row r="121" customFormat="false" ht="7.5" hidden="false" customHeight="true" outlineLevel="0" collapsed="false">
      <c r="B121" s="318"/>
      <c r="C121" s="319"/>
      <c r="D121" s="319"/>
      <c r="E121" s="319"/>
      <c r="F121" s="319"/>
      <c r="G121" s="319"/>
      <c r="H121" s="319"/>
      <c r="I121" s="319"/>
      <c r="J121" s="319"/>
      <c r="K121" s="320"/>
    </row>
    <row r="122" customFormat="false" ht="45" hidden="false" customHeight="true" outlineLevel="0" collapsed="false">
      <c r="B122" s="321"/>
      <c r="C122" s="272" t="s">
        <v>1074</v>
      </c>
      <c r="D122" s="272"/>
      <c r="E122" s="272"/>
      <c r="F122" s="272"/>
      <c r="G122" s="272"/>
      <c r="H122" s="272"/>
      <c r="I122" s="272"/>
      <c r="J122" s="272"/>
      <c r="K122" s="322"/>
    </row>
    <row r="123" customFormat="false" ht="17.25" hidden="false" customHeight="true" outlineLevel="0" collapsed="false">
      <c r="B123" s="323"/>
      <c r="C123" s="298" t="s">
        <v>1020</v>
      </c>
      <c r="D123" s="298"/>
      <c r="E123" s="298"/>
      <c r="F123" s="298" t="s">
        <v>1021</v>
      </c>
      <c r="G123" s="299"/>
      <c r="H123" s="298" t="s">
        <v>60</v>
      </c>
      <c r="I123" s="298" t="s">
        <v>63</v>
      </c>
      <c r="J123" s="298" t="s">
        <v>1022</v>
      </c>
      <c r="K123" s="324"/>
    </row>
    <row r="124" customFormat="false" ht="17.25" hidden="false" customHeight="true" outlineLevel="0" collapsed="false">
      <c r="B124" s="323"/>
      <c r="C124" s="300" t="s">
        <v>1023</v>
      </c>
      <c r="D124" s="300"/>
      <c r="E124" s="300"/>
      <c r="F124" s="301" t="s">
        <v>1024</v>
      </c>
      <c r="G124" s="302"/>
      <c r="H124" s="300"/>
      <c r="I124" s="300"/>
      <c r="J124" s="300" t="s">
        <v>1025</v>
      </c>
      <c r="K124" s="324"/>
    </row>
    <row r="125" customFormat="false" ht="5.25" hidden="false" customHeight="true" outlineLevel="0" collapsed="false">
      <c r="B125" s="325"/>
      <c r="C125" s="303"/>
      <c r="D125" s="303"/>
      <c r="E125" s="303"/>
      <c r="F125" s="303"/>
      <c r="G125" s="282"/>
      <c r="H125" s="303"/>
      <c r="I125" s="303"/>
      <c r="J125" s="303"/>
      <c r="K125" s="326"/>
    </row>
    <row r="126" customFormat="false" ht="15" hidden="false" customHeight="true" outlineLevel="0" collapsed="false">
      <c r="B126" s="325"/>
      <c r="C126" s="282" t="s">
        <v>1029</v>
      </c>
      <c r="D126" s="303"/>
      <c r="E126" s="303"/>
      <c r="F126" s="305" t="s">
        <v>1026</v>
      </c>
      <c r="G126" s="282"/>
      <c r="H126" s="282" t="s">
        <v>1066</v>
      </c>
      <c r="I126" s="282" t="s">
        <v>1028</v>
      </c>
      <c r="J126" s="282" t="n">
        <v>120</v>
      </c>
      <c r="K126" s="327"/>
    </row>
    <row r="127" customFormat="false" ht="15" hidden="false" customHeight="true" outlineLevel="0" collapsed="false">
      <c r="B127" s="325"/>
      <c r="C127" s="282" t="s">
        <v>1075</v>
      </c>
      <c r="D127" s="282"/>
      <c r="E127" s="282"/>
      <c r="F127" s="305" t="s">
        <v>1026</v>
      </c>
      <c r="G127" s="282"/>
      <c r="H127" s="282" t="s">
        <v>1076</v>
      </c>
      <c r="I127" s="282" t="s">
        <v>1028</v>
      </c>
      <c r="J127" s="282" t="s">
        <v>1077</v>
      </c>
      <c r="K127" s="327"/>
    </row>
    <row r="128" customFormat="false" ht="15" hidden="false" customHeight="true" outlineLevel="0" collapsed="false">
      <c r="B128" s="325"/>
      <c r="C128" s="282" t="s">
        <v>91</v>
      </c>
      <c r="D128" s="282"/>
      <c r="E128" s="282"/>
      <c r="F128" s="305" t="s">
        <v>1026</v>
      </c>
      <c r="G128" s="282"/>
      <c r="H128" s="282" t="s">
        <v>1078</v>
      </c>
      <c r="I128" s="282" t="s">
        <v>1028</v>
      </c>
      <c r="J128" s="282" t="s">
        <v>1077</v>
      </c>
      <c r="K128" s="327"/>
    </row>
    <row r="129" customFormat="false" ht="15" hidden="false" customHeight="true" outlineLevel="0" collapsed="false">
      <c r="B129" s="325"/>
      <c r="C129" s="282" t="s">
        <v>1037</v>
      </c>
      <c r="D129" s="282"/>
      <c r="E129" s="282"/>
      <c r="F129" s="305" t="s">
        <v>1032</v>
      </c>
      <c r="G129" s="282"/>
      <c r="H129" s="282" t="s">
        <v>1038</v>
      </c>
      <c r="I129" s="282" t="s">
        <v>1028</v>
      </c>
      <c r="J129" s="282" t="n">
        <v>15</v>
      </c>
      <c r="K129" s="327"/>
    </row>
    <row r="130" customFormat="false" ht="15" hidden="false" customHeight="true" outlineLevel="0" collapsed="false">
      <c r="B130" s="325"/>
      <c r="C130" s="307" t="s">
        <v>1039</v>
      </c>
      <c r="D130" s="307"/>
      <c r="E130" s="307"/>
      <c r="F130" s="308" t="s">
        <v>1032</v>
      </c>
      <c r="G130" s="307"/>
      <c r="H130" s="307" t="s">
        <v>1040</v>
      </c>
      <c r="I130" s="307" t="s">
        <v>1028</v>
      </c>
      <c r="J130" s="307" t="n">
        <v>15</v>
      </c>
      <c r="K130" s="327"/>
    </row>
    <row r="131" customFormat="false" ht="15" hidden="false" customHeight="true" outlineLevel="0" collapsed="false">
      <c r="B131" s="325"/>
      <c r="C131" s="307" t="s">
        <v>1041</v>
      </c>
      <c r="D131" s="307"/>
      <c r="E131" s="307"/>
      <c r="F131" s="308" t="s">
        <v>1032</v>
      </c>
      <c r="G131" s="307"/>
      <c r="H131" s="307" t="s">
        <v>1042</v>
      </c>
      <c r="I131" s="307" t="s">
        <v>1028</v>
      </c>
      <c r="J131" s="307" t="n">
        <v>20</v>
      </c>
      <c r="K131" s="327"/>
    </row>
    <row r="132" customFormat="false" ht="15" hidden="false" customHeight="true" outlineLevel="0" collapsed="false">
      <c r="B132" s="325"/>
      <c r="C132" s="307" t="s">
        <v>1043</v>
      </c>
      <c r="D132" s="307"/>
      <c r="E132" s="307"/>
      <c r="F132" s="308" t="s">
        <v>1032</v>
      </c>
      <c r="G132" s="307"/>
      <c r="H132" s="307" t="s">
        <v>1044</v>
      </c>
      <c r="I132" s="307" t="s">
        <v>1028</v>
      </c>
      <c r="J132" s="307" t="n">
        <v>20</v>
      </c>
      <c r="K132" s="327"/>
    </row>
    <row r="133" customFormat="false" ht="15" hidden="false" customHeight="true" outlineLevel="0" collapsed="false">
      <c r="B133" s="325"/>
      <c r="C133" s="282" t="s">
        <v>1031</v>
      </c>
      <c r="D133" s="282"/>
      <c r="E133" s="282"/>
      <c r="F133" s="305" t="s">
        <v>1032</v>
      </c>
      <c r="G133" s="282"/>
      <c r="H133" s="282" t="s">
        <v>1066</v>
      </c>
      <c r="I133" s="282" t="s">
        <v>1028</v>
      </c>
      <c r="J133" s="282" t="n">
        <v>50</v>
      </c>
      <c r="K133" s="327"/>
    </row>
    <row r="134" customFormat="false" ht="15" hidden="false" customHeight="true" outlineLevel="0" collapsed="false">
      <c r="B134" s="325"/>
      <c r="C134" s="282" t="s">
        <v>1045</v>
      </c>
      <c r="D134" s="282"/>
      <c r="E134" s="282"/>
      <c r="F134" s="305" t="s">
        <v>1032</v>
      </c>
      <c r="G134" s="282"/>
      <c r="H134" s="282" t="s">
        <v>1066</v>
      </c>
      <c r="I134" s="282" t="s">
        <v>1028</v>
      </c>
      <c r="J134" s="282" t="n">
        <v>50</v>
      </c>
      <c r="K134" s="327"/>
    </row>
    <row r="135" customFormat="false" ht="15" hidden="false" customHeight="true" outlineLevel="0" collapsed="false">
      <c r="B135" s="325"/>
      <c r="C135" s="282" t="s">
        <v>1051</v>
      </c>
      <c r="D135" s="282"/>
      <c r="E135" s="282"/>
      <c r="F135" s="305" t="s">
        <v>1032</v>
      </c>
      <c r="G135" s="282"/>
      <c r="H135" s="282" t="s">
        <v>1066</v>
      </c>
      <c r="I135" s="282" t="s">
        <v>1028</v>
      </c>
      <c r="J135" s="282" t="n">
        <v>50</v>
      </c>
      <c r="K135" s="327"/>
    </row>
    <row r="136" customFormat="false" ht="15" hidden="false" customHeight="true" outlineLevel="0" collapsed="false">
      <c r="B136" s="325"/>
      <c r="C136" s="282" t="s">
        <v>1053</v>
      </c>
      <c r="D136" s="282"/>
      <c r="E136" s="282"/>
      <c r="F136" s="305" t="s">
        <v>1032</v>
      </c>
      <c r="G136" s="282"/>
      <c r="H136" s="282" t="s">
        <v>1066</v>
      </c>
      <c r="I136" s="282" t="s">
        <v>1028</v>
      </c>
      <c r="J136" s="282" t="n">
        <v>50</v>
      </c>
      <c r="K136" s="327"/>
    </row>
    <row r="137" customFormat="false" ht="15" hidden="false" customHeight="true" outlineLevel="0" collapsed="false">
      <c r="B137" s="325"/>
      <c r="C137" s="282" t="s">
        <v>1054</v>
      </c>
      <c r="D137" s="282"/>
      <c r="E137" s="282"/>
      <c r="F137" s="305" t="s">
        <v>1032</v>
      </c>
      <c r="G137" s="282"/>
      <c r="H137" s="282" t="s">
        <v>1079</v>
      </c>
      <c r="I137" s="282" t="s">
        <v>1028</v>
      </c>
      <c r="J137" s="282" t="n">
        <v>255</v>
      </c>
      <c r="K137" s="327"/>
    </row>
    <row r="138" customFormat="false" ht="15" hidden="false" customHeight="true" outlineLevel="0" collapsed="false">
      <c r="B138" s="325"/>
      <c r="C138" s="282" t="s">
        <v>1056</v>
      </c>
      <c r="D138" s="282"/>
      <c r="E138" s="282"/>
      <c r="F138" s="305" t="s">
        <v>1026</v>
      </c>
      <c r="G138" s="282"/>
      <c r="H138" s="282" t="s">
        <v>1080</v>
      </c>
      <c r="I138" s="282" t="s">
        <v>1058</v>
      </c>
      <c r="J138" s="282"/>
      <c r="K138" s="327"/>
    </row>
    <row r="139" customFormat="false" ht="15" hidden="false" customHeight="true" outlineLevel="0" collapsed="false">
      <c r="B139" s="325"/>
      <c r="C139" s="282" t="s">
        <v>1059</v>
      </c>
      <c r="D139" s="282"/>
      <c r="E139" s="282"/>
      <c r="F139" s="305" t="s">
        <v>1026</v>
      </c>
      <c r="G139" s="282"/>
      <c r="H139" s="282" t="s">
        <v>1081</v>
      </c>
      <c r="I139" s="282" t="s">
        <v>1061</v>
      </c>
      <c r="J139" s="282"/>
      <c r="K139" s="327"/>
    </row>
    <row r="140" customFormat="false" ht="15" hidden="false" customHeight="true" outlineLevel="0" collapsed="false">
      <c r="B140" s="325"/>
      <c r="C140" s="282" t="s">
        <v>1062</v>
      </c>
      <c r="D140" s="282"/>
      <c r="E140" s="282"/>
      <c r="F140" s="305" t="s">
        <v>1026</v>
      </c>
      <c r="G140" s="282"/>
      <c r="H140" s="282" t="s">
        <v>1062</v>
      </c>
      <c r="I140" s="282" t="s">
        <v>1061</v>
      </c>
      <c r="J140" s="282"/>
      <c r="K140" s="327"/>
    </row>
    <row r="141" customFormat="false" ht="15" hidden="false" customHeight="true" outlineLevel="0" collapsed="false">
      <c r="B141" s="325"/>
      <c r="C141" s="282" t="s">
        <v>44</v>
      </c>
      <c r="D141" s="282"/>
      <c r="E141" s="282"/>
      <c r="F141" s="305" t="s">
        <v>1026</v>
      </c>
      <c r="G141" s="282"/>
      <c r="H141" s="282" t="s">
        <v>1082</v>
      </c>
      <c r="I141" s="282" t="s">
        <v>1061</v>
      </c>
      <c r="J141" s="282"/>
      <c r="K141" s="327"/>
    </row>
    <row r="142" customFormat="false" ht="15" hidden="false" customHeight="true" outlineLevel="0" collapsed="false">
      <c r="B142" s="325"/>
      <c r="C142" s="282" t="s">
        <v>1083</v>
      </c>
      <c r="D142" s="282"/>
      <c r="E142" s="282"/>
      <c r="F142" s="305" t="s">
        <v>1026</v>
      </c>
      <c r="G142" s="282"/>
      <c r="H142" s="282" t="s">
        <v>1084</v>
      </c>
      <c r="I142" s="282" t="s">
        <v>1061</v>
      </c>
      <c r="J142" s="282"/>
      <c r="K142" s="327"/>
    </row>
    <row r="143" customFormat="false" ht="15" hidden="false" customHeight="true" outlineLevel="0" collapsed="false">
      <c r="B143" s="328"/>
      <c r="C143" s="329"/>
      <c r="D143" s="329"/>
      <c r="E143" s="329"/>
      <c r="F143" s="329"/>
      <c r="G143" s="329"/>
      <c r="H143" s="329"/>
      <c r="I143" s="329"/>
      <c r="J143" s="329"/>
      <c r="K143" s="330"/>
    </row>
    <row r="144" customFormat="false" ht="18.75" hidden="false" customHeight="true" outlineLevel="0" collapsed="false">
      <c r="B144" s="278"/>
      <c r="C144" s="278"/>
      <c r="D144" s="278"/>
      <c r="E144" s="278"/>
      <c r="F144" s="317"/>
      <c r="G144" s="278"/>
      <c r="H144" s="278"/>
      <c r="I144" s="278"/>
      <c r="J144" s="278"/>
      <c r="K144" s="278"/>
    </row>
    <row r="145" customFormat="false" ht="18.75" hidden="false" customHeight="true" outlineLevel="0" collapsed="false">
      <c r="B145" s="291"/>
      <c r="C145" s="291"/>
      <c r="D145" s="291"/>
      <c r="E145" s="291"/>
      <c r="F145" s="291"/>
      <c r="G145" s="291"/>
      <c r="H145" s="291"/>
      <c r="I145" s="291"/>
      <c r="J145" s="291"/>
      <c r="K145" s="291"/>
    </row>
    <row r="146" customFormat="false" ht="7.5" hidden="false" customHeight="true" outlineLevel="0" collapsed="false">
      <c r="B146" s="292"/>
      <c r="C146" s="293"/>
      <c r="D146" s="293"/>
      <c r="E146" s="293"/>
      <c r="F146" s="293"/>
      <c r="G146" s="293"/>
      <c r="H146" s="293"/>
      <c r="I146" s="293"/>
      <c r="J146" s="293"/>
      <c r="K146" s="294"/>
    </row>
    <row r="147" customFormat="false" ht="45" hidden="false" customHeight="true" outlineLevel="0" collapsed="false">
      <c r="B147" s="295"/>
      <c r="C147" s="296" t="s">
        <v>1085</v>
      </c>
      <c r="D147" s="296"/>
      <c r="E147" s="296"/>
      <c r="F147" s="296"/>
      <c r="G147" s="296"/>
      <c r="H147" s="296"/>
      <c r="I147" s="296"/>
      <c r="J147" s="296"/>
      <c r="K147" s="297"/>
    </row>
    <row r="148" customFormat="false" ht="17.25" hidden="false" customHeight="true" outlineLevel="0" collapsed="false">
      <c r="B148" s="295"/>
      <c r="C148" s="298" t="s">
        <v>1020</v>
      </c>
      <c r="D148" s="298"/>
      <c r="E148" s="298"/>
      <c r="F148" s="298" t="s">
        <v>1021</v>
      </c>
      <c r="G148" s="299"/>
      <c r="H148" s="298" t="s">
        <v>60</v>
      </c>
      <c r="I148" s="298" t="s">
        <v>63</v>
      </c>
      <c r="J148" s="298" t="s">
        <v>1022</v>
      </c>
      <c r="K148" s="297"/>
    </row>
    <row r="149" customFormat="false" ht="17.25" hidden="false" customHeight="true" outlineLevel="0" collapsed="false">
      <c r="B149" s="295"/>
      <c r="C149" s="300" t="s">
        <v>1023</v>
      </c>
      <c r="D149" s="300"/>
      <c r="E149" s="300"/>
      <c r="F149" s="301" t="s">
        <v>1024</v>
      </c>
      <c r="G149" s="302"/>
      <c r="H149" s="300"/>
      <c r="I149" s="300"/>
      <c r="J149" s="300" t="s">
        <v>1025</v>
      </c>
      <c r="K149" s="297"/>
    </row>
    <row r="150" customFormat="false" ht="5.25" hidden="false" customHeight="true" outlineLevel="0" collapsed="false">
      <c r="B150" s="306"/>
      <c r="C150" s="303"/>
      <c r="D150" s="303"/>
      <c r="E150" s="303"/>
      <c r="F150" s="303"/>
      <c r="G150" s="304"/>
      <c r="H150" s="303"/>
      <c r="I150" s="303"/>
      <c r="J150" s="303"/>
      <c r="K150" s="327"/>
    </row>
    <row r="151" customFormat="false" ht="15" hidden="false" customHeight="true" outlineLevel="0" collapsed="false">
      <c r="B151" s="306"/>
      <c r="C151" s="331" t="s">
        <v>1029</v>
      </c>
      <c r="D151" s="282"/>
      <c r="E151" s="282"/>
      <c r="F151" s="332" t="s">
        <v>1026</v>
      </c>
      <c r="G151" s="282"/>
      <c r="H151" s="331" t="s">
        <v>1066</v>
      </c>
      <c r="I151" s="331" t="s">
        <v>1028</v>
      </c>
      <c r="J151" s="331" t="n">
        <v>120</v>
      </c>
      <c r="K151" s="327"/>
    </row>
    <row r="152" customFormat="false" ht="15" hidden="false" customHeight="true" outlineLevel="0" collapsed="false">
      <c r="B152" s="306"/>
      <c r="C152" s="331" t="s">
        <v>1075</v>
      </c>
      <c r="D152" s="282"/>
      <c r="E152" s="282"/>
      <c r="F152" s="332" t="s">
        <v>1026</v>
      </c>
      <c r="G152" s="282"/>
      <c r="H152" s="331" t="s">
        <v>1086</v>
      </c>
      <c r="I152" s="331" t="s">
        <v>1028</v>
      </c>
      <c r="J152" s="331" t="s">
        <v>1077</v>
      </c>
      <c r="K152" s="327"/>
    </row>
    <row r="153" customFormat="false" ht="15" hidden="false" customHeight="true" outlineLevel="0" collapsed="false">
      <c r="B153" s="306"/>
      <c r="C153" s="331" t="s">
        <v>91</v>
      </c>
      <c r="D153" s="282"/>
      <c r="E153" s="282"/>
      <c r="F153" s="332" t="s">
        <v>1026</v>
      </c>
      <c r="G153" s="282"/>
      <c r="H153" s="331" t="s">
        <v>1087</v>
      </c>
      <c r="I153" s="331" t="s">
        <v>1028</v>
      </c>
      <c r="J153" s="331" t="s">
        <v>1077</v>
      </c>
      <c r="K153" s="327"/>
    </row>
    <row r="154" customFormat="false" ht="15" hidden="false" customHeight="true" outlineLevel="0" collapsed="false">
      <c r="B154" s="306"/>
      <c r="C154" s="331" t="s">
        <v>1031</v>
      </c>
      <c r="D154" s="282"/>
      <c r="E154" s="282"/>
      <c r="F154" s="332" t="s">
        <v>1032</v>
      </c>
      <c r="G154" s="282"/>
      <c r="H154" s="331" t="s">
        <v>1066</v>
      </c>
      <c r="I154" s="331" t="s">
        <v>1028</v>
      </c>
      <c r="J154" s="331" t="n">
        <v>50</v>
      </c>
      <c r="K154" s="327"/>
    </row>
    <row r="155" customFormat="false" ht="15" hidden="false" customHeight="true" outlineLevel="0" collapsed="false">
      <c r="B155" s="306"/>
      <c r="C155" s="331" t="s">
        <v>1034</v>
      </c>
      <c r="D155" s="282"/>
      <c r="E155" s="282"/>
      <c r="F155" s="332" t="s">
        <v>1026</v>
      </c>
      <c r="G155" s="282"/>
      <c r="H155" s="331" t="s">
        <v>1066</v>
      </c>
      <c r="I155" s="331" t="s">
        <v>1036</v>
      </c>
      <c r="J155" s="331"/>
      <c r="K155" s="327"/>
    </row>
    <row r="156" customFormat="false" ht="15" hidden="false" customHeight="true" outlineLevel="0" collapsed="false">
      <c r="B156" s="306"/>
      <c r="C156" s="331" t="s">
        <v>1045</v>
      </c>
      <c r="D156" s="282"/>
      <c r="E156" s="282"/>
      <c r="F156" s="332" t="s">
        <v>1032</v>
      </c>
      <c r="G156" s="282"/>
      <c r="H156" s="331" t="s">
        <v>1066</v>
      </c>
      <c r="I156" s="331" t="s">
        <v>1028</v>
      </c>
      <c r="J156" s="331" t="n">
        <v>50</v>
      </c>
      <c r="K156" s="327"/>
    </row>
    <row r="157" customFormat="false" ht="15" hidden="false" customHeight="true" outlineLevel="0" collapsed="false">
      <c r="B157" s="306"/>
      <c r="C157" s="331" t="s">
        <v>1053</v>
      </c>
      <c r="D157" s="282"/>
      <c r="E157" s="282"/>
      <c r="F157" s="332" t="s">
        <v>1032</v>
      </c>
      <c r="G157" s="282"/>
      <c r="H157" s="331" t="s">
        <v>1066</v>
      </c>
      <c r="I157" s="331" t="s">
        <v>1028</v>
      </c>
      <c r="J157" s="331" t="n">
        <v>50</v>
      </c>
      <c r="K157" s="327"/>
    </row>
    <row r="158" customFormat="false" ht="15" hidden="false" customHeight="true" outlineLevel="0" collapsed="false">
      <c r="B158" s="306"/>
      <c r="C158" s="331" t="s">
        <v>1051</v>
      </c>
      <c r="D158" s="282"/>
      <c r="E158" s="282"/>
      <c r="F158" s="332" t="s">
        <v>1032</v>
      </c>
      <c r="G158" s="282"/>
      <c r="H158" s="331" t="s">
        <v>1066</v>
      </c>
      <c r="I158" s="331" t="s">
        <v>1028</v>
      </c>
      <c r="J158" s="331" t="n">
        <v>50</v>
      </c>
      <c r="K158" s="327"/>
    </row>
    <row r="159" customFormat="false" ht="15" hidden="false" customHeight="true" outlineLevel="0" collapsed="false">
      <c r="B159" s="306"/>
      <c r="C159" s="331" t="s">
        <v>104</v>
      </c>
      <c r="D159" s="282"/>
      <c r="E159" s="282"/>
      <c r="F159" s="332" t="s">
        <v>1026</v>
      </c>
      <c r="G159" s="282"/>
      <c r="H159" s="331" t="s">
        <v>1088</v>
      </c>
      <c r="I159" s="331" t="s">
        <v>1028</v>
      </c>
      <c r="J159" s="331" t="s">
        <v>1089</v>
      </c>
      <c r="K159" s="327"/>
    </row>
    <row r="160" customFormat="false" ht="15" hidden="false" customHeight="true" outlineLevel="0" collapsed="false">
      <c r="B160" s="306"/>
      <c r="C160" s="331" t="s">
        <v>1090</v>
      </c>
      <c r="D160" s="282"/>
      <c r="E160" s="282"/>
      <c r="F160" s="332" t="s">
        <v>1026</v>
      </c>
      <c r="G160" s="282"/>
      <c r="H160" s="331" t="s">
        <v>1091</v>
      </c>
      <c r="I160" s="331" t="s">
        <v>1061</v>
      </c>
      <c r="J160" s="331"/>
      <c r="K160" s="327"/>
    </row>
    <row r="161" customFormat="false" ht="15" hidden="false" customHeight="true" outlineLevel="0" collapsed="false">
      <c r="B161" s="333"/>
      <c r="C161" s="315"/>
      <c r="D161" s="315"/>
      <c r="E161" s="315"/>
      <c r="F161" s="315"/>
      <c r="G161" s="315"/>
      <c r="H161" s="315"/>
      <c r="I161" s="315"/>
      <c r="J161" s="315"/>
      <c r="K161" s="334"/>
    </row>
    <row r="162" customFormat="false" ht="18.75" hidden="false" customHeight="true" outlineLevel="0" collapsed="false">
      <c r="B162" s="278"/>
      <c r="C162" s="282"/>
      <c r="D162" s="282"/>
      <c r="E162" s="282"/>
      <c r="F162" s="305"/>
      <c r="G162" s="282"/>
      <c r="H162" s="282"/>
      <c r="I162" s="282"/>
      <c r="J162" s="282"/>
      <c r="K162" s="278"/>
    </row>
    <row r="163" customFormat="false" ht="18.75" hidden="false" customHeight="true" outlineLevel="0" collapsed="false">
      <c r="B163" s="291"/>
      <c r="C163" s="291"/>
      <c r="D163" s="291"/>
      <c r="E163" s="291"/>
      <c r="F163" s="291"/>
      <c r="G163" s="291"/>
      <c r="H163" s="291"/>
      <c r="I163" s="291"/>
      <c r="J163" s="291"/>
      <c r="K163" s="291"/>
    </row>
    <row r="164" customFormat="false" ht="7.5" hidden="false" customHeight="true" outlineLevel="0" collapsed="false">
      <c r="B164" s="267"/>
      <c r="C164" s="268"/>
      <c r="D164" s="268"/>
      <c r="E164" s="268"/>
      <c r="F164" s="268"/>
      <c r="G164" s="268"/>
      <c r="H164" s="268"/>
      <c r="I164" s="268"/>
      <c r="J164" s="268"/>
      <c r="K164" s="269"/>
    </row>
    <row r="165" customFormat="false" ht="45" hidden="false" customHeight="true" outlineLevel="0" collapsed="false">
      <c r="B165" s="271"/>
      <c r="C165" s="272" t="s">
        <v>1092</v>
      </c>
      <c r="D165" s="272"/>
      <c r="E165" s="272"/>
      <c r="F165" s="272"/>
      <c r="G165" s="272"/>
      <c r="H165" s="272"/>
      <c r="I165" s="272"/>
      <c r="J165" s="272"/>
      <c r="K165" s="273"/>
    </row>
    <row r="166" customFormat="false" ht="17.25" hidden="false" customHeight="true" outlineLevel="0" collapsed="false">
      <c r="B166" s="271"/>
      <c r="C166" s="298" t="s">
        <v>1020</v>
      </c>
      <c r="D166" s="298"/>
      <c r="E166" s="298"/>
      <c r="F166" s="298" t="s">
        <v>1021</v>
      </c>
      <c r="G166" s="335"/>
      <c r="H166" s="336" t="s">
        <v>60</v>
      </c>
      <c r="I166" s="336" t="s">
        <v>63</v>
      </c>
      <c r="J166" s="298" t="s">
        <v>1022</v>
      </c>
      <c r="K166" s="273"/>
    </row>
    <row r="167" customFormat="false" ht="17.25" hidden="false" customHeight="true" outlineLevel="0" collapsed="false">
      <c r="B167" s="274"/>
      <c r="C167" s="300" t="s">
        <v>1023</v>
      </c>
      <c r="D167" s="300"/>
      <c r="E167" s="300"/>
      <c r="F167" s="301" t="s">
        <v>1024</v>
      </c>
      <c r="G167" s="337"/>
      <c r="H167" s="338"/>
      <c r="I167" s="338"/>
      <c r="J167" s="300" t="s">
        <v>1025</v>
      </c>
      <c r="K167" s="276"/>
    </row>
    <row r="168" customFormat="false" ht="5.25" hidden="false" customHeight="true" outlineLevel="0" collapsed="false">
      <c r="B168" s="306"/>
      <c r="C168" s="303"/>
      <c r="D168" s="303"/>
      <c r="E168" s="303"/>
      <c r="F168" s="303"/>
      <c r="G168" s="304"/>
      <c r="H168" s="303"/>
      <c r="I168" s="303"/>
      <c r="J168" s="303"/>
      <c r="K168" s="327"/>
    </row>
    <row r="169" customFormat="false" ht="15" hidden="false" customHeight="true" outlineLevel="0" collapsed="false">
      <c r="B169" s="306"/>
      <c r="C169" s="282" t="s">
        <v>1029</v>
      </c>
      <c r="D169" s="282"/>
      <c r="E169" s="282"/>
      <c r="F169" s="305" t="s">
        <v>1026</v>
      </c>
      <c r="G169" s="282"/>
      <c r="H169" s="282" t="s">
        <v>1066</v>
      </c>
      <c r="I169" s="282" t="s">
        <v>1028</v>
      </c>
      <c r="J169" s="282" t="n">
        <v>120</v>
      </c>
      <c r="K169" s="327"/>
    </row>
    <row r="170" customFormat="false" ht="15" hidden="false" customHeight="true" outlineLevel="0" collapsed="false">
      <c r="B170" s="306"/>
      <c r="C170" s="282" t="s">
        <v>1075</v>
      </c>
      <c r="D170" s="282"/>
      <c r="E170" s="282"/>
      <c r="F170" s="305" t="s">
        <v>1026</v>
      </c>
      <c r="G170" s="282"/>
      <c r="H170" s="282" t="s">
        <v>1076</v>
      </c>
      <c r="I170" s="282" t="s">
        <v>1028</v>
      </c>
      <c r="J170" s="282" t="s">
        <v>1077</v>
      </c>
      <c r="K170" s="327"/>
    </row>
    <row r="171" customFormat="false" ht="15" hidden="false" customHeight="true" outlineLevel="0" collapsed="false">
      <c r="B171" s="306"/>
      <c r="C171" s="282" t="s">
        <v>91</v>
      </c>
      <c r="D171" s="282"/>
      <c r="E171" s="282"/>
      <c r="F171" s="305" t="s">
        <v>1026</v>
      </c>
      <c r="G171" s="282"/>
      <c r="H171" s="282" t="s">
        <v>1093</v>
      </c>
      <c r="I171" s="282" t="s">
        <v>1028</v>
      </c>
      <c r="J171" s="282" t="s">
        <v>1077</v>
      </c>
      <c r="K171" s="327"/>
    </row>
    <row r="172" customFormat="false" ht="15" hidden="false" customHeight="true" outlineLevel="0" collapsed="false">
      <c r="B172" s="306"/>
      <c r="C172" s="282" t="s">
        <v>1031</v>
      </c>
      <c r="D172" s="282"/>
      <c r="E172" s="282"/>
      <c r="F172" s="305" t="s">
        <v>1032</v>
      </c>
      <c r="G172" s="282"/>
      <c r="H172" s="282" t="s">
        <v>1093</v>
      </c>
      <c r="I172" s="282" t="s">
        <v>1028</v>
      </c>
      <c r="J172" s="282" t="n">
        <v>50</v>
      </c>
      <c r="K172" s="327"/>
    </row>
    <row r="173" customFormat="false" ht="15" hidden="false" customHeight="true" outlineLevel="0" collapsed="false">
      <c r="B173" s="306"/>
      <c r="C173" s="282" t="s">
        <v>1034</v>
      </c>
      <c r="D173" s="282"/>
      <c r="E173" s="282"/>
      <c r="F173" s="305" t="s">
        <v>1026</v>
      </c>
      <c r="G173" s="282"/>
      <c r="H173" s="282" t="s">
        <v>1093</v>
      </c>
      <c r="I173" s="282" t="s">
        <v>1036</v>
      </c>
      <c r="J173" s="282"/>
      <c r="K173" s="327"/>
    </row>
    <row r="174" customFormat="false" ht="15" hidden="false" customHeight="true" outlineLevel="0" collapsed="false">
      <c r="B174" s="306"/>
      <c r="C174" s="282" t="s">
        <v>1045</v>
      </c>
      <c r="D174" s="282"/>
      <c r="E174" s="282"/>
      <c r="F174" s="305" t="s">
        <v>1032</v>
      </c>
      <c r="G174" s="282"/>
      <c r="H174" s="282" t="s">
        <v>1093</v>
      </c>
      <c r="I174" s="282" t="s">
        <v>1028</v>
      </c>
      <c r="J174" s="282" t="n">
        <v>50</v>
      </c>
      <c r="K174" s="327"/>
    </row>
    <row r="175" customFormat="false" ht="15" hidden="false" customHeight="true" outlineLevel="0" collapsed="false">
      <c r="B175" s="306"/>
      <c r="C175" s="282" t="s">
        <v>1053</v>
      </c>
      <c r="D175" s="282"/>
      <c r="E175" s="282"/>
      <c r="F175" s="305" t="s">
        <v>1032</v>
      </c>
      <c r="G175" s="282"/>
      <c r="H175" s="282" t="s">
        <v>1093</v>
      </c>
      <c r="I175" s="282" t="s">
        <v>1028</v>
      </c>
      <c r="J175" s="282" t="n">
        <v>50</v>
      </c>
      <c r="K175" s="327"/>
    </row>
    <row r="176" customFormat="false" ht="15" hidden="false" customHeight="true" outlineLevel="0" collapsed="false">
      <c r="B176" s="306"/>
      <c r="C176" s="282" t="s">
        <v>1051</v>
      </c>
      <c r="D176" s="282"/>
      <c r="E176" s="282"/>
      <c r="F176" s="305" t="s">
        <v>1032</v>
      </c>
      <c r="G176" s="282"/>
      <c r="H176" s="282" t="s">
        <v>1093</v>
      </c>
      <c r="I176" s="282" t="s">
        <v>1028</v>
      </c>
      <c r="J176" s="282" t="n">
        <v>50</v>
      </c>
      <c r="K176" s="327"/>
    </row>
    <row r="177" customFormat="false" ht="15" hidden="false" customHeight="true" outlineLevel="0" collapsed="false">
      <c r="B177" s="306"/>
      <c r="C177" s="282" t="s">
        <v>124</v>
      </c>
      <c r="D177" s="282"/>
      <c r="E177" s="282"/>
      <c r="F177" s="305" t="s">
        <v>1026</v>
      </c>
      <c r="G177" s="282"/>
      <c r="H177" s="282" t="s">
        <v>1094</v>
      </c>
      <c r="I177" s="282" t="s">
        <v>1095</v>
      </c>
      <c r="J177" s="282"/>
      <c r="K177" s="327"/>
    </row>
    <row r="178" customFormat="false" ht="15" hidden="false" customHeight="true" outlineLevel="0" collapsed="false">
      <c r="B178" s="306"/>
      <c r="C178" s="282" t="s">
        <v>63</v>
      </c>
      <c r="D178" s="282"/>
      <c r="E178" s="282"/>
      <c r="F178" s="305" t="s">
        <v>1026</v>
      </c>
      <c r="G178" s="282"/>
      <c r="H178" s="282" t="s">
        <v>1096</v>
      </c>
      <c r="I178" s="282" t="s">
        <v>1097</v>
      </c>
      <c r="J178" s="282" t="n">
        <v>1</v>
      </c>
      <c r="K178" s="327"/>
    </row>
    <row r="179" customFormat="false" ht="15" hidden="false" customHeight="true" outlineLevel="0" collapsed="false">
      <c r="B179" s="306"/>
      <c r="C179" s="282" t="s">
        <v>59</v>
      </c>
      <c r="D179" s="282"/>
      <c r="E179" s="282"/>
      <c r="F179" s="305" t="s">
        <v>1026</v>
      </c>
      <c r="G179" s="282"/>
      <c r="H179" s="282" t="s">
        <v>1098</v>
      </c>
      <c r="I179" s="282" t="s">
        <v>1028</v>
      </c>
      <c r="J179" s="282" t="n">
        <v>20</v>
      </c>
      <c r="K179" s="327"/>
    </row>
    <row r="180" customFormat="false" ht="15" hidden="false" customHeight="true" outlineLevel="0" collapsed="false">
      <c r="B180" s="306"/>
      <c r="C180" s="282" t="s">
        <v>60</v>
      </c>
      <c r="D180" s="282"/>
      <c r="E180" s="282"/>
      <c r="F180" s="305" t="s">
        <v>1026</v>
      </c>
      <c r="G180" s="282"/>
      <c r="H180" s="282" t="s">
        <v>1099</v>
      </c>
      <c r="I180" s="282" t="s">
        <v>1028</v>
      </c>
      <c r="J180" s="282" t="n">
        <v>255</v>
      </c>
      <c r="K180" s="327"/>
    </row>
    <row r="181" customFormat="false" ht="15" hidden="false" customHeight="true" outlineLevel="0" collapsed="false">
      <c r="B181" s="306"/>
      <c r="C181" s="282" t="s">
        <v>125</v>
      </c>
      <c r="D181" s="282"/>
      <c r="E181" s="282"/>
      <c r="F181" s="305" t="s">
        <v>1026</v>
      </c>
      <c r="G181" s="282"/>
      <c r="H181" s="282" t="s">
        <v>990</v>
      </c>
      <c r="I181" s="282" t="s">
        <v>1028</v>
      </c>
      <c r="J181" s="282" t="n">
        <v>10</v>
      </c>
      <c r="K181" s="327"/>
    </row>
    <row r="182" customFormat="false" ht="15" hidden="false" customHeight="true" outlineLevel="0" collapsed="false">
      <c r="B182" s="306"/>
      <c r="C182" s="282" t="s">
        <v>126</v>
      </c>
      <c r="D182" s="282"/>
      <c r="E182" s="282"/>
      <c r="F182" s="305" t="s">
        <v>1026</v>
      </c>
      <c r="G182" s="282"/>
      <c r="H182" s="282" t="s">
        <v>1100</v>
      </c>
      <c r="I182" s="282" t="s">
        <v>1061</v>
      </c>
      <c r="J182" s="282"/>
      <c r="K182" s="327"/>
    </row>
    <row r="183" customFormat="false" ht="15" hidden="false" customHeight="true" outlineLevel="0" collapsed="false">
      <c r="B183" s="306"/>
      <c r="C183" s="282" t="s">
        <v>1101</v>
      </c>
      <c r="D183" s="282"/>
      <c r="E183" s="282"/>
      <c r="F183" s="305" t="s">
        <v>1026</v>
      </c>
      <c r="G183" s="282"/>
      <c r="H183" s="282" t="s">
        <v>1102</v>
      </c>
      <c r="I183" s="282" t="s">
        <v>1061</v>
      </c>
      <c r="J183" s="282"/>
      <c r="K183" s="327"/>
    </row>
    <row r="184" customFormat="false" ht="15" hidden="false" customHeight="true" outlineLevel="0" collapsed="false">
      <c r="B184" s="306"/>
      <c r="C184" s="282" t="s">
        <v>1090</v>
      </c>
      <c r="D184" s="282"/>
      <c r="E184" s="282"/>
      <c r="F184" s="305" t="s">
        <v>1026</v>
      </c>
      <c r="G184" s="282"/>
      <c r="H184" s="282" t="s">
        <v>1103</v>
      </c>
      <c r="I184" s="282" t="s">
        <v>1061</v>
      </c>
      <c r="J184" s="282"/>
      <c r="K184" s="327"/>
    </row>
    <row r="185" customFormat="false" ht="15" hidden="false" customHeight="true" outlineLevel="0" collapsed="false">
      <c r="B185" s="306"/>
      <c r="C185" s="282" t="s">
        <v>128</v>
      </c>
      <c r="D185" s="282"/>
      <c r="E185" s="282"/>
      <c r="F185" s="305" t="s">
        <v>1032</v>
      </c>
      <c r="G185" s="282"/>
      <c r="H185" s="282" t="s">
        <v>1104</v>
      </c>
      <c r="I185" s="282" t="s">
        <v>1028</v>
      </c>
      <c r="J185" s="282" t="n">
        <v>50</v>
      </c>
      <c r="K185" s="327"/>
    </row>
    <row r="186" customFormat="false" ht="15" hidden="false" customHeight="true" outlineLevel="0" collapsed="false">
      <c r="B186" s="306"/>
      <c r="C186" s="282" t="s">
        <v>1105</v>
      </c>
      <c r="D186" s="282"/>
      <c r="E186" s="282"/>
      <c r="F186" s="305" t="s">
        <v>1032</v>
      </c>
      <c r="G186" s="282"/>
      <c r="H186" s="282" t="s">
        <v>1106</v>
      </c>
      <c r="I186" s="282" t="s">
        <v>1107</v>
      </c>
      <c r="J186" s="282"/>
      <c r="K186" s="327"/>
    </row>
    <row r="187" customFormat="false" ht="15" hidden="false" customHeight="true" outlineLevel="0" collapsed="false">
      <c r="B187" s="306"/>
      <c r="C187" s="282" t="s">
        <v>1108</v>
      </c>
      <c r="D187" s="282"/>
      <c r="E187" s="282"/>
      <c r="F187" s="305" t="s">
        <v>1032</v>
      </c>
      <c r="G187" s="282"/>
      <c r="H187" s="282" t="s">
        <v>1109</v>
      </c>
      <c r="I187" s="282" t="s">
        <v>1107</v>
      </c>
      <c r="J187" s="282"/>
      <c r="K187" s="327"/>
    </row>
    <row r="188" customFormat="false" ht="15" hidden="false" customHeight="true" outlineLevel="0" collapsed="false">
      <c r="B188" s="306"/>
      <c r="C188" s="282" t="s">
        <v>1110</v>
      </c>
      <c r="D188" s="282"/>
      <c r="E188" s="282"/>
      <c r="F188" s="305" t="s">
        <v>1032</v>
      </c>
      <c r="G188" s="282"/>
      <c r="H188" s="282" t="s">
        <v>1111</v>
      </c>
      <c r="I188" s="282" t="s">
        <v>1107</v>
      </c>
      <c r="J188" s="282"/>
      <c r="K188" s="327"/>
    </row>
    <row r="189" customFormat="false" ht="15" hidden="false" customHeight="true" outlineLevel="0" collapsed="false">
      <c r="B189" s="306"/>
      <c r="C189" s="339" t="s">
        <v>1112</v>
      </c>
      <c r="D189" s="282"/>
      <c r="E189" s="282"/>
      <c r="F189" s="305" t="s">
        <v>1032</v>
      </c>
      <c r="G189" s="282"/>
      <c r="H189" s="282" t="s">
        <v>1113</v>
      </c>
      <c r="I189" s="282" t="s">
        <v>1114</v>
      </c>
      <c r="J189" s="340" t="s">
        <v>1115</v>
      </c>
      <c r="K189" s="327"/>
    </row>
    <row r="190" customFormat="false" ht="15" hidden="false" customHeight="true" outlineLevel="0" collapsed="false">
      <c r="B190" s="306"/>
      <c r="C190" s="290" t="s">
        <v>48</v>
      </c>
      <c r="D190" s="282"/>
      <c r="E190" s="282"/>
      <c r="F190" s="305" t="s">
        <v>1026</v>
      </c>
      <c r="G190" s="282"/>
      <c r="H190" s="278" t="s">
        <v>1116</v>
      </c>
      <c r="I190" s="282" t="s">
        <v>1117</v>
      </c>
      <c r="J190" s="282"/>
      <c r="K190" s="327"/>
    </row>
    <row r="191" customFormat="false" ht="15" hidden="false" customHeight="true" outlineLevel="0" collapsed="false">
      <c r="B191" s="306"/>
      <c r="C191" s="290" t="s">
        <v>1118</v>
      </c>
      <c r="D191" s="282"/>
      <c r="E191" s="282"/>
      <c r="F191" s="305" t="s">
        <v>1026</v>
      </c>
      <c r="G191" s="282"/>
      <c r="H191" s="282" t="s">
        <v>1119</v>
      </c>
      <c r="I191" s="282" t="s">
        <v>1061</v>
      </c>
      <c r="J191" s="282"/>
      <c r="K191" s="327"/>
    </row>
    <row r="192" customFormat="false" ht="15" hidden="false" customHeight="true" outlineLevel="0" collapsed="false">
      <c r="B192" s="306"/>
      <c r="C192" s="290" t="s">
        <v>1120</v>
      </c>
      <c r="D192" s="282"/>
      <c r="E192" s="282"/>
      <c r="F192" s="305" t="s">
        <v>1026</v>
      </c>
      <c r="G192" s="282"/>
      <c r="H192" s="282" t="s">
        <v>1121</v>
      </c>
      <c r="I192" s="282" t="s">
        <v>1061</v>
      </c>
      <c r="J192" s="282"/>
      <c r="K192" s="327"/>
    </row>
    <row r="193" customFormat="false" ht="15" hidden="false" customHeight="true" outlineLevel="0" collapsed="false">
      <c r="B193" s="306"/>
      <c r="C193" s="290" t="s">
        <v>1122</v>
      </c>
      <c r="D193" s="282"/>
      <c r="E193" s="282"/>
      <c r="F193" s="305" t="s">
        <v>1032</v>
      </c>
      <c r="G193" s="282"/>
      <c r="H193" s="282" t="s">
        <v>1123</v>
      </c>
      <c r="I193" s="282" t="s">
        <v>1061</v>
      </c>
      <c r="J193" s="282"/>
      <c r="K193" s="327"/>
    </row>
    <row r="194" customFormat="false" ht="15" hidden="false" customHeight="true" outlineLevel="0" collapsed="false">
      <c r="B194" s="333"/>
      <c r="C194" s="341"/>
      <c r="D194" s="315"/>
      <c r="E194" s="315"/>
      <c r="F194" s="315"/>
      <c r="G194" s="315"/>
      <c r="H194" s="315"/>
      <c r="I194" s="315"/>
      <c r="J194" s="315"/>
      <c r="K194" s="334"/>
    </row>
    <row r="195" customFormat="false" ht="18.75" hidden="false" customHeight="true" outlineLevel="0" collapsed="false">
      <c r="B195" s="278"/>
      <c r="C195" s="282"/>
      <c r="D195" s="282"/>
      <c r="E195" s="282"/>
      <c r="F195" s="305"/>
      <c r="G195" s="282"/>
      <c r="H195" s="282"/>
      <c r="I195" s="282"/>
      <c r="J195" s="282"/>
      <c r="K195" s="278"/>
    </row>
    <row r="196" customFormat="false" ht="18.75" hidden="false" customHeight="true" outlineLevel="0" collapsed="false">
      <c r="B196" s="278"/>
      <c r="C196" s="282"/>
      <c r="D196" s="282"/>
      <c r="E196" s="282"/>
      <c r="F196" s="305"/>
      <c r="G196" s="282"/>
      <c r="H196" s="282"/>
      <c r="I196" s="282"/>
      <c r="J196" s="282"/>
      <c r="K196" s="278"/>
    </row>
    <row r="197" customFormat="false" ht="18.75" hidden="false" customHeight="true" outlineLevel="0" collapsed="false">
      <c r="B197" s="291"/>
      <c r="C197" s="291"/>
      <c r="D197" s="291"/>
      <c r="E197" s="291"/>
      <c r="F197" s="291"/>
      <c r="G197" s="291"/>
      <c r="H197" s="291"/>
      <c r="I197" s="291"/>
      <c r="J197" s="291"/>
      <c r="K197" s="291"/>
    </row>
    <row r="198" customFormat="false" ht="13.5" hidden="false" customHeight="false" outlineLevel="0" collapsed="false">
      <c r="B198" s="267"/>
      <c r="C198" s="268"/>
      <c r="D198" s="268"/>
      <c r="E198" s="268"/>
      <c r="F198" s="268"/>
      <c r="G198" s="268"/>
      <c r="H198" s="268"/>
      <c r="I198" s="268"/>
      <c r="J198" s="268"/>
      <c r="K198" s="269"/>
    </row>
    <row r="199" customFormat="false" ht="21" hidden="false" customHeight="true" outlineLevel="0" collapsed="false">
      <c r="B199" s="271"/>
      <c r="C199" s="272" t="s">
        <v>1124</v>
      </c>
      <c r="D199" s="272"/>
      <c r="E199" s="272"/>
      <c r="F199" s="272"/>
      <c r="G199" s="272"/>
      <c r="H199" s="272"/>
      <c r="I199" s="272"/>
      <c r="J199" s="272"/>
      <c r="K199" s="273"/>
    </row>
    <row r="200" customFormat="false" ht="25.5" hidden="false" customHeight="true" outlineLevel="0" collapsed="false">
      <c r="B200" s="271"/>
      <c r="C200" s="342" t="s">
        <v>1125</v>
      </c>
      <c r="D200" s="342"/>
      <c r="E200" s="342"/>
      <c r="F200" s="342" t="s">
        <v>1126</v>
      </c>
      <c r="G200" s="343"/>
      <c r="H200" s="342" t="s">
        <v>1127</v>
      </c>
      <c r="I200" s="342"/>
      <c r="J200" s="342"/>
      <c r="K200" s="273"/>
    </row>
    <row r="201" customFormat="false" ht="5.25" hidden="false" customHeight="true" outlineLevel="0" collapsed="false">
      <c r="B201" s="306"/>
      <c r="C201" s="303"/>
      <c r="D201" s="303"/>
      <c r="E201" s="303"/>
      <c r="F201" s="303"/>
      <c r="G201" s="282"/>
      <c r="H201" s="303"/>
      <c r="I201" s="303"/>
      <c r="J201" s="303"/>
      <c r="K201" s="327"/>
    </row>
    <row r="202" customFormat="false" ht="15" hidden="false" customHeight="true" outlineLevel="0" collapsed="false">
      <c r="B202" s="306"/>
      <c r="C202" s="282" t="s">
        <v>1117</v>
      </c>
      <c r="D202" s="282"/>
      <c r="E202" s="282"/>
      <c r="F202" s="305" t="s">
        <v>49</v>
      </c>
      <c r="G202" s="282"/>
      <c r="H202" s="282" t="s">
        <v>1128</v>
      </c>
      <c r="I202" s="282"/>
      <c r="J202" s="282"/>
      <c r="K202" s="327"/>
    </row>
    <row r="203" customFormat="false" ht="15" hidden="false" customHeight="true" outlineLevel="0" collapsed="false">
      <c r="B203" s="306"/>
      <c r="C203" s="312"/>
      <c r="D203" s="282"/>
      <c r="E203" s="282"/>
      <c r="F203" s="305" t="s">
        <v>50</v>
      </c>
      <c r="G203" s="282"/>
      <c r="H203" s="282" t="s">
        <v>1129</v>
      </c>
      <c r="I203" s="282"/>
      <c r="J203" s="282"/>
      <c r="K203" s="327"/>
    </row>
    <row r="204" customFormat="false" ht="15" hidden="false" customHeight="true" outlineLevel="0" collapsed="false">
      <c r="B204" s="306"/>
      <c r="C204" s="312"/>
      <c r="D204" s="282"/>
      <c r="E204" s="282"/>
      <c r="F204" s="305" t="s">
        <v>53</v>
      </c>
      <c r="G204" s="282"/>
      <c r="H204" s="282" t="s">
        <v>1130</v>
      </c>
      <c r="I204" s="282"/>
      <c r="J204" s="282"/>
      <c r="K204" s="327"/>
    </row>
    <row r="205" customFormat="false" ht="15" hidden="false" customHeight="true" outlineLevel="0" collapsed="false">
      <c r="B205" s="306"/>
      <c r="C205" s="282"/>
      <c r="D205" s="282"/>
      <c r="E205" s="282"/>
      <c r="F205" s="305" t="s">
        <v>51</v>
      </c>
      <c r="G205" s="282"/>
      <c r="H205" s="282" t="s">
        <v>1131</v>
      </c>
      <c r="I205" s="282"/>
      <c r="J205" s="282"/>
      <c r="K205" s="327"/>
    </row>
    <row r="206" customFormat="false" ht="15" hidden="false" customHeight="true" outlineLevel="0" collapsed="false">
      <c r="B206" s="306"/>
      <c r="C206" s="282"/>
      <c r="D206" s="282"/>
      <c r="E206" s="282"/>
      <c r="F206" s="305" t="s">
        <v>52</v>
      </c>
      <c r="G206" s="282"/>
      <c r="H206" s="282" t="s">
        <v>1132</v>
      </c>
      <c r="I206" s="282"/>
      <c r="J206" s="282"/>
      <c r="K206" s="327"/>
    </row>
    <row r="207" customFormat="false" ht="15" hidden="false" customHeight="true" outlineLevel="0" collapsed="false">
      <c r="B207" s="306"/>
      <c r="C207" s="282"/>
      <c r="D207" s="282"/>
      <c r="E207" s="282"/>
      <c r="F207" s="305"/>
      <c r="G207" s="282"/>
      <c r="H207" s="282"/>
      <c r="I207" s="282"/>
      <c r="J207" s="282"/>
      <c r="K207" s="327"/>
    </row>
    <row r="208" customFormat="false" ht="15" hidden="false" customHeight="true" outlineLevel="0" collapsed="false">
      <c r="B208" s="306"/>
      <c r="C208" s="282" t="s">
        <v>1073</v>
      </c>
      <c r="D208" s="282"/>
      <c r="E208" s="282"/>
      <c r="F208" s="305" t="s">
        <v>84</v>
      </c>
      <c r="G208" s="282"/>
      <c r="H208" s="282" t="s">
        <v>1133</v>
      </c>
      <c r="I208" s="282"/>
      <c r="J208" s="282"/>
      <c r="K208" s="327"/>
    </row>
    <row r="209" customFormat="false" ht="15" hidden="false" customHeight="true" outlineLevel="0" collapsed="false">
      <c r="B209" s="306"/>
      <c r="C209" s="312"/>
      <c r="D209" s="282"/>
      <c r="E209" s="282"/>
      <c r="F209" s="305" t="s">
        <v>969</v>
      </c>
      <c r="G209" s="282"/>
      <c r="H209" s="282" t="s">
        <v>970</v>
      </c>
      <c r="I209" s="282"/>
      <c r="J209" s="282"/>
      <c r="K209" s="327"/>
    </row>
    <row r="210" customFormat="false" ht="15" hidden="false" customHeight="true" outlineLevel="0" collapsed="false">
      <c r="B210" s="306"/>
      <c r="C210" s="282"/>
      <c r="D210" s="282"/>
      <c r="E210" s="282"/>
      <c r="F210" s="305" t="s">
        <v>967</v>
      </c>
      <c r="G210" s="282"/>
      <c r="H210" s="282" t="s">
        <v>1134</v>
      </c>
      <c r="I210" s="282"/>
      <c r="J210" s="282"/>
      <c r="K210" s="327"/>
    </row>
    <row r="211" customFormat="false" ht="15" hidden="false" customHeight="true" outlineLevel="0" collapsed="false">
      <c r="B211" s="344"/>
      <c r="C211" s="312"/>
      <c r="D211" s="312"/>
      <c r="E211" s="312"/>
      <c r="F211" s="305" t="s">
        <v>971</v>
      </c>
      <c r="G211" s="290"/>
      <c r="H211" s="331" t="s">
        <v>972</v>
      </c>
      <c r="I211" s="331"/>
      <c r="J211" s="331"/>
      <c r="K211" s="345"/>
    </row>
    <row r="212" customFormat="false" ht="15" hidden="false" customHeight="true" outlineLevel="0" collapsed="false">
      <c r="B212" s="344"/>
      <c r="C212" s="312"/>
      <c r="D212" s="312"/>
      <c r="E212" s="312"/>
      <c r="F212" s="305" t="s">
        <v>973</v>
      </c>
      <c r="G212" s="290"/>
      <c r="H212" s="331" t="s">
        <v>679</v>
      </c>
      <c r="I212" s="331"/>
      <c r="J212" s="331"/>
      <c r="K212" s="345"/>
    </row>
    <row r="213" customFormat="false" ht="15" hidden="false" customHeight="true" outlineLevel="0" collapsed="false">
      <c r="B213" s="344"/>
      <c r="C213" s="312"/>
      <c r="D213" s="312"/>
      <c r="E213" s="312"/>
      <c r="F213" s="346"/>
      <c r="G213" s="290"/>
      <c r="H213" s="347"/>
      <c r="I213" s="347"/>
      <c r="J213" s="347"/>
      <c r="K213" s="345"/>
    </row>
    <row r="214" customFormat="false" ht="15" hidden="false" customHeight="true" outlineLevel="0" collapsed="false">
      <c r="B214" s="344"/>
      <c r="C214" s="282" t="s">
        <v>1097</v>
      </c>
      <c r="D214" s="312"/>
      <c r="E214" s="312"/>
      <c r="F214" s="305" t="n">
        <v>1</v>
      </c>
      <c r="G214" s="290"/>
      <c r="H214" s="331" t="s">
        <v>1135</v>
      </c>
      <c r="I214" s="331"/>
      <c r="J214" s="331"/>
      <c r="K214" s="345"/>
    </row>
    <row r="215" customFormat="false" ht="15" hidden="false" customHeight="true" outlineLevel="0" collapsed="false">
      <c r="B215" s="344"/>
      <c r="C215" s="312"/>
      <c r="D215" s="312"/>
      <c r="E215" s="312"/>
      <c r="F215" s="305" t="n">
        <v>2</v>
      </c>
      <c r="G215" s="290"/>
      <c r="H215" s="331" t="s">
        <v>1136</v>
      </c>
      <c r="I215" s="331"/>
      <c r="J215" s="331"/>
      <c r="K215" s="345"/>
    </row>
    <row r="216" customFormat="false" ht="15" hidden="false" customHeight="true" outlineLevel="0" collapsed="false">
      <c r="B216" s="344"/>
      <c r="C216" s="312"/>
      <c r="D216" s="312"/>
      <c r="E216" s="312"/>
      <c r="F216" s="305" t="n">
        <v>3</v>
      </c>
      <c r="G216" s="290"/>
      <c r="H216" s="331" t="s">
        <v>1137</v>
      </c>
      <c r="I216" s="331"/>
      <c r="J216" s="331"/>
      <c r="K216" s="345"/>
    </row>
    <row r="217" customFormat="false" ht="15" hidden="false" customHeight="true" outlineLevel="0" collapsed="false">
      <c r="B217" s="344"/>
      <c r="C217" s="312"/>
      <c r="D217" s="312"/>
      <c r="E217" s="312"/>
      <c r="F217" s="305" t="n">
        <v>4</v>
      </c>
      <c r="G217" s="290"/>
      <c r="H217" s="331" t="s">
        <v>1138</v>
      </c>
      <c r="I217" s="331"/>
      <c r="J217" s="331"/>
      <c r="K217" s="345"/>
    </row>
    <row r="218" customFormat="false" ht="12.75" hidden="false" customHeight="true" outlineLevel="0" collapsed="false">
      <c r="B218" s="348"/>
      <c r="C218" s="349"/>
      <c r="D218" s="349"/>
      <c r="E218" s="349"/>
      <c r="F218" s="349"/>
      <c r="G218" s="349"/>
      <c r="H218" s="349"/>
      <c r="I218" s="349"/>
      <c r="J218" s="349"/>
      <c r="K218" s="350"/>
    </row>
  </sheetData>
  <mergeCells count="77">
    <mergeCell ref="C3:J3"/>
    <mergeCell ref="C4:J4"/>
    <mergeCell ref="C6:J6"/>
    <mergeCell ref="C7:J7"/>
    <mergeCell ref="C9:J9"/>
    <mergeCell ref="D10:J10"/>
    <mergeCell ref="D11:J11"/>
    <mergeCell ref="D15:J15"/>
    <mergeCell ref="D16:J16"/>
    <mergeCell ref="D17:J17"/>
    <mergeCell ref="F18:J18"/>
    <mergeCell ref="F19:J19"/>
    <mergeCell ref="F20:J20"/>
    <mergeCell ref="F21:J21"/>
    <mergeCell ref="F22:J22"/>
    <mergeCell ref="F23:J23"/>
    <mergeCell ref="C25:J25"/>
    <mergeCell ref="C26:J26"/>
    <mergeCell ref="D27:J27"/>
    <mergeCell ref="D28:J28"/>
    <mergeCell ref="D30:J30"/>
    <mergeCell ref="D31:J31"/>
    <mergeCell ref="D33:J33"/>
    <mergeCell ref="D34:J34"/>
    <mergeCell ref="D35:J35"/>
    <mergeCell ref="G36:J36"/>
    <mergeCell ref="G37:J37"/>
    <mergeCell ref="G38:J38"/>
    <mergeCell ref="G39:J39"/>
    <mergeCell ref="G40:J40"/>
    <mergeCell ref="G41:J41"/>
    <mergeCell ref="G42:J42"/>
    <mergeCell ref="G43:J43"/>
    <mergeCell ref="G44:J44"/>
    <mergeCell ref="G45:J45"/>
    <mergeCell ref="D47:J47"/>
    <mergeCell ref="E48:J48"/>
    <mergeCell ref="E49:J49"/>
    <mergeCell ref="E50:J50"/>
    <mergeCell ref="D51:J51"/>
    <mergeCell ref="C52:J52"/>
    <mergeCell ref="C54:J54"/>
    <mergeCell ref="C55:J55"/>
    <mergeCell ref="C57:J57"/>
    <mergeCell ref="D58:J58"/>
    <mergeCell ref="D59:J59"/>
    <mergeCell ref="D60:J60"/>
    <mergeCell ref="D61:J61"/>
    <mergeCell ref="D62:J62"/>
    <mergeCell ref="D63:J63"/>
    <mergeCell ref="D65:J65"/>
    <mergeCell ref="D66:J66"/>
    <mergeCell ref="D67:J67"/>
    <mergeCell ref="D68:J68"/>
    <mergeCell ref="D69:J69"/>
    <mergeCell ref="D70:J70"/>
    <mergeCell ref="C75:J75"/>
    <mergeCell ref="C102:J102"/>
    <mergeCell ref="C122:J122"/>
    <mergeCell ref="C147:J147"/>
    <mergeCell ref="C165:J165"/>
    <mergeCell ref="C199:J199"/>
    <mergeCell ref="H200:J200"/>
    <mergeCell ref="H202:J202"/>
    <mergeCell ref="H203:J203"/>
    <mergeCell ref="H204:J204"/>
    <mergeCell ref="H205:J205"/>
    <mergeCell ref="H206:J206"/>
    <mergeCell ref="H208:J208"/>
    <mergeCell ref="H209:J209"/>
    <mergeCell ref="H210:J210"/>
    <mergeCell ref="H211:J211"/>
    <mergeCell ref="H212:J212"/>
    <mergeCell ref="H214:J214"/>
    <mergeCell ref="H215:J215"/>
    <mergeCell ref="H216:J216"/>
    <mergeCell ref="H217:J217"/>
  </mergeCells>
  <printOptions headings="false" gridLines="false" gridLinesSet="true" horizontalCentered="false" verticalCentered="false"/>
  <pageMargins left="0.590277777777778" right="0.590277777777778" top="0.590277777777778" bottom="0.590277777777778" header="0.511805555555555" footer="0.511805555555555"/>
  <pageSetup paperSize="9" scale="100" firstPageNumber="0" fitToWidth="1" fitToHeight="1" pageOrder="downThenOver" orientation="portrait" usePrinterDefaults="false" blackAndWhite="false" draft="false" cellComments="none" useFirstPageNumber="false" horizontalDpi="300" verticalDpi="300" copies="1"/>
  <headerFooter differentFirst="false" differentOddEven="false">
    <oddHeader/>
    <oddFooter/>
  </headerFooter>
</worksheet>
</file>

<file path=docProps/app.xml><?xml version="1.0" encoding="utf-8"?>
<Properties xmlns="http://schemas.openxmlformats.org/officeDocument/2006/extended-properties" xmlns:vt="http://schemas.openxmlformats.org/officeDocument/2006/docPropsVTypes">
  <TotalTime>0</TotalTime>
  <Application>LibreOffice/5.0.4.2$Windows_x86 LibreOffice_project/2b9802c1994aa0b7dc6079e128979269cf95bc78</Applicat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2019-08-12T16:41:45Z</dcterms:created>
  <dc:creator>volduchy-prace\sopatrny</dc:creator>
  <dc:language>cs-CZ</dc:language>
  <cp:lastModifiedBy>volduchy-prace\sopatrny</cp:lastModifiedBy>
  <dcterms:modified xsi:type="dcterms:W3CDTF">2019-08-12T16:41:49Z</dcterms:modified>
  <cp:revision>0</cp:revision>
</cp:coreProperties>
</file>