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255" windowHeight="6930"/>
  </bookViews>
  <sheets>
    <sheet name="List1" sheetId="1" r:id="rId1"/>
  </sheets>
  <definedNames>
    <definedName name="_xlnm.Print_Titles" localSheetId="0">List1!$1:$11</definedName>
    <definedName name="_xlnm.Print_Area" localSheetId="0">List1!$B$1:$M$231</definedName>
  </definedNames>
  <calcPr calcId="124519"/>
</workbook>
</file>

<file path=xl/calcChain.xml><?xml version="1.0" encoding="utf-8"?>
<calcChain xmlns="http://schemas.openxmlformats.org/spreadsheetml/2006/main">
  <c r="U218" i="1"/>
  <c r="S218"/>
  <c r="M218"/>
  <c r="M217"/>
  <c r="S217" s="1"/>
  <c r="S220" s="1"/>
  <c r="Q220"/>
  <c r="O220"/>
  <c r="M211"/>
  <c r="S211" s="1"/>
  <c r="S213" s="1"/>
  <c r="Q213"/>
  <c r="O213"/>
  <c r="M205"/>
  <c r="S205" s="1"/>
  <c r="M203"/>
  <c r="S203" s="1"/>
  <c r="U202"/>
  <c r="M202"/>
  <c r="S202" s="1"/>
  <c r="U201"/>
  <c r="S201"/>
  <c r="S207" s="1"/>
  <c r="M201"/>
  <c r="Q207"/>
  <c r="O207"/>
  <c r="U191"/>
  <c r="S191"/>
  <c r="O191"/>
  <c r="M191"/>
  <c r="U188"/>
  <c r="S188"/>
  <c r="O188"/>
  <c r="M188"/>
  <c r="U186"/>
  <c r="S186"/>
  <c r="O186"/>
  <c r="M186"/>
  <c r="U183"/>
  <c r="S183"/>
  <c r="O183"/>
  <c r="M183"/>
  <c r="S182"/>
  <c r="M182"/>
  <c r="U182" s="1"/>
  <c r="M181"/>
  <c r="S181" s="1"/>
  <c r="O176"/>
  <c r="M176"/>
  <c r="S176" s="1"/>
  <c r="O172"/>
  <c r="M172"/>
  <c r="S172" s="1"/>
  <c r="M168"/>
  <c r="S168" s="1"/>
  <c r="O165"/>
  <c r="M165"/>
  <c r="U165" s="1"/>
  <c r="O160"/>
  <c r="M160"/>
  <c r="U160" s="1"/>
  <c r="Q197"/>
  <c r="O197"/>
  <c r="M197"/>
  <c r="O152"/>
  <c r="M152"/>
  <c r="S152" s="1"/>
  <c r="M150"/>
  <c r="S150" s="1"/>
  <c r="O147"/>
  <c r="M147"/>
  <c r="U147" s="1"/>
  <c r="O144"/>
  <c r="M144"/>
  <c r="U144" s="1"/>
  <c r="O142"/>
  <c r="M142"/>
  <c r="U142" s="1"/>
  <c r="O139"/>
  <c r="M139"/>
  <c r="U139" s="1"/>
  <c r="O135"/>
  <c r="M135"/>
  <c r="U135" s="1"/>
  <c r="O132"/>
  <c r="M132"/>
  <c r="U132" s="1"/>
  <c r="O129"/>
  <c r="M129"/>
  <c r="U129" s="1"/>
  <c r="O126"/>
  <c r="M126"/>
  <c r="U126" s="1"/>
  <c r="O123"/>
  <c r="M123"/>
  <c r="U123" s="1"/>
  <c r="O120"/>
  <c r="M120"/>
  <c r="U120" s="1"/>
  <c r="O117"/>
  <c r="O156" s="1"/>
  <c r="M117"/>
  <c r="U117" s="1"/>
  <c r="Q156"/>
  <c r="S109"/>
  <c r="M109"/>
  <c r="U109" s="1"/>
  <c r="M99"/>
  <c r="U99" s="1"/>
  <c r="U113" s="1"/>
  <c r="Q113"/>
  <c r="O113"/>
  <c r="M91"/>
  <c r="U91" s="1"/>
  <c r="U88"/>
  <c r="S88"/>
  <c r="M88"/>
  <c r="U86"/>
  <c r="S86"/>
  <c r="O86"/>
  <c r="M86"/>
  <c r="U83"/>
  <c r="U95" s="1"/>
  <c r="S83"/>
  <c r="M83"/>
  <c r="M95" s="1"/>
  <c r="Q95"/>
  <c r="O95"/>
  <c r="U75"/>
  <c r="U79" s="1"/>
  <c r="S75"/>
  <c r="Q75"/>
  <c r="M75"/>
  <c r="S79"/>
  <c r="Q79"/>
  <c r="O79"/>
  <c r="M79"/>
  <c r="U67"/>
  <c r="S67"/>
  <c r="M67"/>
  <c r="U63"/>
  <c r="S63"/>
  <c r="O63"/>
  <c r="O223" s="1"/>
  <c r="M63"/>
  <c r="U60"/>
  <c r="S60"/>
  <c r="M60"/>
  <c r="S57"/>
  <c r="M57"/>
  <c r="U57" s="1"/>
  <c r="M55"/>
  <c r="U55" s="1"/>
  <c r="U53"/>
  <c r="S53"/>
  <c r="M53"/>
  <c r="U44"/>
  <c r="S44"/>
  <c r="M44"/>
  <c r="S32"/>
  <c r="M32"/>
  <c r="U32" s="1"/>
  <c r="M28"/>
  <c r="S28" s="1"/>
  <c r="U20"/>
  <c r="S20"/>
  <c r="M20"/>
  <c r="U17"/>
  <c r="S17"/>
  <c r="M17"/>
  <c r="S14"/>
  <c r="M14"/>
  <c r="M71" s="1"/>
  <c r="Q71"/>
  <c r="Q223" s="1"/>
  <c r="O71"/>
  <c r="U28" l="1"/>
  <c r="U14"/>
  <c r="S55"/>
  <c r="S91"/>
  <c r="S95" s="1"/>
  <c r="S99"/>
  <c r="S113" s="1"/>
  <c r="S117"/>
  <c r="S120"/>
  <c r="S123"/>
  <c r="S126"/>
  <c r="S129"/>
  <c r="S132"/>
  <c r="S135"/>
  <c r="S139"/>
  <c r="S142"/>
  <c r="S144"/>
  <c r="S147"/>
  <c r="U150"/>
  <c r="U156" s="1"/>
  <c r="U152"/>
  <c r="S160"/>
  <c r="S197" s="1"/>
  <c r="S165"/>
  <c r="U168"/>
  <c r="U197" s="1"/>
  <c r="U172"/>
  <c r="U176"/>
  <c r="U203"/>
  <c r="U207" s="1"/>
  <c r="M213"/>
  <c r="M220"/>
  <c r="U181"/>
  <c r="M207"/>
  <c r="U205"/>
  <c r="U211"/>
  <c r="U213" s="1"/>
  <c r="U217"/>
  <c r="U220" s="1"/>
  <c r="M113"/>
  <c r="M156"/>
  <c r="M223" s="1"/>
  <c r="M226" l="1"/>
  <c r="M225"/>
  <c r="U229" s="1"/>
  <c r="S223"/>
  <c r="S228" s="1"/>
  <c r="S71"/>
  <c r="U71"/>
  <c r="U223" s="1"/>
  <c r="U228" s="1"/>
  <c r="J229" s="1"/>
  <c r="M229" s="1"/>
  <c r="S156"/>
  <c r="M228" l="1"/>
  <c r="M231" s="1"/>
</calcChain>
</file>

<file path=xl/sharedStrings.xml><?xml version="1.0" encoding="utf-8"?>
<sst xmlns="http://schemas.openxmlformats.org/spreadsheetml/2006/main" count="719" uniqueCount="247">
  <si>
    <t>Datum tisku:</t>
  </si>
  <si>
    <t>25.01.2020</t>
  </si>
  <si>
    <t>Rozpočet</t>
  </si>
  <si>
    <t>Stavba:</t>
  </si>
  <si>
    <t>Roztoky</t>
  </si>
  <si>
    <t>Rekonstrukce obecního úřadu Roztoky,</t>
  </si>
  <si>
    <t>Kalkulant:</t>
  </si>
  <si>
    <t>Vratislav Tomášek</t>
  </si>
  <si>
    <t>Kraj, okres:</t>
  </si>
  <si>
    <t xml:space="preserve">    </t>
  </si>
  <si>
    <t>a příslušenství</t>
  </si>
  <si>
    <t>Objekt:</t>
  </si>
  <si>
    <t>SO 03-Venkovní úpravy,komunikace</t>
  </si>
  <si>
    <t>Kalkulace:</t>
  </si>
  <si>
    <t>3.stupně</t>
  </si>
  <si>
    <t>JKSO:</t>
  </si>
  <si>
    <t xml:space="preserve">            '</t>
  </si>
  <si>
    <t>Rozpočet:</t>
  </si>
  <si>
    <t>Vlastní objekt</t>
  </si>
  <si>
    <t>Datum kalk.:</t>
  </si>
  <si>
    <t>24.01.2020</t>
  </si>
  <si>
    <t>KSD:</t>
  </si>
  <si>
    <t xml:space="preserve">        </t>
  </si>
  <si>
    <t>POŘ</t>
  </si>
  <si>
    <t>D</t>
  </si>
  <si>
    <t>ČÍS.KP</t>
  </si>
  <si>
    <t>POL</t>
  </si>
  <si>
    <t>Č.ROZP.POL.</t>
  </si>
  <si>
    <t>POPIS POLOŽKY</t>
  </si>
  <si>
    <t>VÝMĚRA</t>
  </si>
  <si>
    <t>MJ</t>
  </si>
  <si>
    <t>JED.CENA</t>
  </si>
  <si>
    <t xml:space="preserve"> CELK.CENA</t>
  </si>
  <si>
    <t>JEDN.HMOTNOST</t>
  </si>
  <si>
    <t>CELK.HMOTNOST</t>
  </si>
  <si>
    <t>JEDN.HMOT.SUTI</t>
  </si>
  <si>
    <t>CELK.HMOT.SUTI</t>
  </si>
  <si>
    <t>DPH sníž.</t>
  </si>
  <si>
    <t>DPH zákl.</t>
  </si>
  <si>
    <t>TYP</t>
  </si>
  <si>
    <t xml:space="preserve">SKP       </t>
  </si>
  <si>
    <t>Č.SPECIFIKACE</t>
  </si>
  <si>
    <t>Kč</t>
  </si>
  <si>
    <t>t</t>
  </si>
  <si>
    <t>0100</t>
  </si>
  <si>
    <t>Zemní práce</t>
  </si>
  <si>
    <t xml:space="preserve">MEZISOUČET: </t>
  </si>
  <si>
    <t xml:space="preserve">   </t>
  </si>
  <si>
    <t>C12220-1102/00</t>
  </si>
  <si>
    <t>Odkopávky a prokopávky nezapažené v hornině tř. 3 objem do 1000 m3</t>
  </si>
  <si>
    <t xml:space="preserve">m3  </t>
  </si>
  <si>
    <t>K</t>
  </si>
  <si>
    <t/>
  </si>
  <si>
    <t>výměra dle projektanta</t>
  </si>
  <si>
    <t>V</t>
  </si>
  <si>
    <t xml:space="preserve">   (190,000)&lt;-</t>
  </si>
  <si>
    <t>190,0</t>
  </si>
  <si>
    <t>C12220-1109/00</t>
  </si>
  <si>
    <t>Příplatek za lepivost u odkopávek v hornině tř. 1 až 3</t>
  </si>
  <si>
    <t xml:space="preserve">C16230-1101/00
</t>
  </si>
  <si>
    <t>Vodorovné přemístění do 500 m výkopku z horniny tř. 1 až 4
Odvoz na mezideponii+přívoz pro zásyp a násyp.</t>
  </si>
  <si>
    <t>odvoz veškeré vykopané zeminy</t>
  </si>
  <si>
    <t>odkopávka do 1000m3</t>
  </si>
  <si>
    <t>přívoz zeminy pro násyp</t>
  </si>
  <si>
    <t xml:space="preserve">    (90,000)&lt;-</t>
  </si>
  <si>
    <t>90,0</t>
  </si>
  <si>
    <t xml:space="preserve">C17120-1201/00
</t>
  </si>
  <si>
    <t>Uložení sypaniny na skládky
 Mezideponie.</t>
  </si>
  <si>
    <t>mezideponie</t>
  </si>
  <si>
    <t>C16710-1102/00</t>
  </si>
  <si>
    <t>Nakládání výkopku z hornin tř. 1 až 4 přes 100 m3</t>
  </si>
  <si>
    <t>přívoz pro násyp</t>
  </si>
  <si>
    <t>odpočet</t>
  </si>
  <si>
    <t xml:space="preserve">   (-90,000)&lt;-</t>
  </si>
  <si>
    <t>-90,0</t>
  </si>
  <si>
    <t xml:space="preserve">C16270-1105/00
</t>
  </si>
  <si>
    <t>Vodorovné přemístění do 10000 m výkopku z horniny tř. 1 až 4
Odvoz zeminy na skládku.</t>
  </si>
  <si>
    <t>odvoz na skládku</t>
  </si>
  <si>
    <t xml:space="preserve">C16270-1109/00
</t>
  </si>
  <si>
    <t>Příplatek k vodorovnému přemístění výkopku z horniny tř. 1 až 4 ZKD 1000 m přes 10000 m
do 20km
Skládka Lány.</t>
  </si>
  <si>
    <t xml:space="preserve">  (1000,000)&lt;-</t>
  </si>
  <si>
    <t>100,0*10</t>
  </si>
  <si>
    <t xml:space="preserve">              </t>
  </si>
  <si>
    <t>Skládkovné zeminy</t>
  </si>
  <si>
    <t xml:space="preserve">t   </t>
  </si>
  <si>
    <t xml:space="preserve">   (160,000)&lt;-</t>
  </si>
  <si>
    <t>100,0*1,600</t>
  </si>
  <si>
    <t>C17110-1111/00</t>
  </si>
  <si>
    <t>Uložení sypaniny z hornin nesoudržných sypkých s vlhkostí l(d) 0,9 v aktivní zóně</t>
  </si>
  <si>
    <t>C18130-1111/00</t>
  </si>
  <si>
    <t>Rozprostření ornice tl vrstvy přes 100 mm pl do 500 m2 v rovině nebo ve svahu do 1:5</t>
  </si>
  <si>
    <t xml:space="preserve">m2  </t>
  </si>
  <si>
    <t xml:space="preserve">   (125,000)&lt;-</t>
  </si>
  <si>
    <t>125,0</t>
  </si>
  <si>
    <t>M</t>
  </si>
  <si>
    <t xml:space="preserve">00000-2204
</t>
  </si>
  <si>
    <t>Nákup ornice,vč.dopravy
Odhadová cena.</t>
  </si>
  <si>
    <t>plošná výměra dle projektanta</t>
  </si>
  <si>
    <t xml:space="preserve">    (19,500)&lt;-</t>
  </si>
  <si>
    <t>125,0*0,15*1,04</t>
  </si>
  <si>
    <t xml:space="preserve">C18120-1101/00
</t>
  </si>
  <si>
    <t>Úprava pláně na násypech v hornině tř. 1 až 4 bez zhutnění
Trávník.</t>
  </si>
  <si>
    <t>0110</t>
  </si>
  <si>
    <t>Přípravné práce</t>
  </si>
  <si>
    <t>C11310-7222/00</t>
  </si>
  <si>
    <t>Odstranění podkladu pl přes 200 m2 z kameniva drceného tl do 200mm</t>
  </si>
  <si>
    <t xml:space="preserve">   (400,000)&lt;-</t>
  </si>
  <si>
    <t>400,0</t>
  </si>
  <si>
    <t>0180</t>
  </si>
  <si>
    <t>Povrchové úpravy terénu</t>
  </si>
  <si>
    <t>C18040-2111/00</t>
  </si>
  <si>
    <t>Založení parkového trávníku výsevem v rovině a ve svahu do 1:5</t>
  </si>
  <si>
    <t xml:space="preserve">01.11.92      </t>
  </si>
  <si>
    <t xml:space="preserve">kg  </t>
  </si>
  <si>
    <t xml:space="preserve">0057241002
</t>
  </si>
  <si>
    <t>osivo směs travní parková rekreační
Je uvažováno 5dkg semene/m2 trávníku.</t>
  </si>
  <si>
    <t xml:space="preserve">     (6,438)&lt;-</t>
  </si>
  <si>
    <t>125,0*0,05*1,03</t>
  </si>
  <si>
    <t>C18580-4215/00</t>
  </si>
  <si>
    <t>Vypletí záhonu trávníku po výsevu s naložením a odvozem odpadu do 20 km v rovině a svahu do 1:5</t>
  </si>
  <si>
    <t>C18580-4312/00</t>
  </si>
  <si>
    <t>Zalití rostlin vodou plocha přes 20 m2</t>
  </si>
  <si>
    <t xml:space="preserve">    (18,750)&lt;-</t>
  </si>
  <si>
    <t>125,0*0,15</t>
  </si>
  <si>
    <t>0210</t>
  </si>
  <si>
    <t>Úprava podloží</t>
  </si>
  <si>
    <t xml:space="preserve">C21590-       
</t>
  </si>
  <si>
    <t>Zhutnění podloží z hornin nesoudržných
Pod chodníky+dlažbu pro invalidy.</t>
  </si>
  <si>
    <t>chodníky</t>
  </si>
  <si>
    <t xml:space="preserve">   (100,000)&lt;-</t>
  </si>
  <si>
    <t>100,0</t>
  </si>
  <si>
    <t>slepecká dlažba</t>
  </si>
  <si>
    <t xml:space="preserve">     (1,000)&lt;-</t>
  </si>
  <si>
    <t>1,0</t>
  </si>
  <si>
    <t>přechodová dlažba mezi slepeckou dlažbou a kamenným chodníkem</t>
  </si>
  <si>
    <t>Zhutnění podloží z hornin nesoudržných
Pod  komunikaci Edef,2 více nebo rovno 30 MPa.</t>
  </si>
  <si>
    <t>0500</t>
  </si>
  <si>
    <t>Komunikace</t>
  </si>
  <si>
    <t xml:space="preserve">C56485-1111/00
</t>
  </si>
  <si>
    <t>Podklad ze štěrkodrtě ŠD tl 150 mm
Kommunikace.</t>
  </si>
  <si>
    <t xml:space="preserve">C56494-2112/00
</t>
  </si>
  <si>
    <t>Podklad z mechanicky zpevněného kameniva MZK tl 130 mm
Komunikace,</t>
  </si>
  <si>
    <t xml:space="preserve">C59121-1111/00
</t>
  </si>
  <si>
    <t>Kladení dlažby z kostek drobných z kamene do lože z kameniva těženého tl 50 mm
Komunikace.
Vyplnění spár dlažby je uvažováno v ceně pokládky.</t>
  </si>
  <si>
    <t>00000-2205</t>
  </si>
  <si>
    <t>Žulová dlažba z kostek tl.10cm 100*100mm</t>
  </si>
  <si>
    <t>plocha dle projektanta</t>
  </si>
  <si>
    <t xml:space="preserve">    (96,960)&lt;-</t>
  </si>
  <si>
    <t>400*240*0,001*1,01</t>
  </si>
  <si>
    <t xml:space="preserve">C56483-1111/00
</t>
  </si>
  <si>
    <t>Podklad ze štěrkodrtě ŠD tl 100 mm
Chodníky.</t>
  </si>
  <si>
    <t>Kladení dlažby z kostek drobných (mozaika) do lože z kameniva těženého
Chodníky.
Vyplnění spár dlažby je uvažováno v ceně pokládky.</t>
  </si>
  <si>
    <t xml:space="preserve">00000-2206
</t>
  </si>
  <si>
    <t>Mozaiková žulová kostková dlažba
z kostek 6*6 cm</t>
  </si>
  <si>
    <t>ploch\a dle projektanta</t>
  </si>
  <si>
    <t xml:space="preserve">     (3,600)&lt;-</t>
  </si>
  <si>
    <t>0,06*0,06*1000</t>
  </si>
  <si>
    <t xml:space="preserve">    (40,800)&lt;-</t>
  </si>
  <si>
    <t>0,06*0,06*400*277,777*100,0*0,001*1,02</t>
  </si>
  <si>
    <t xml:space="preserve">C59621-1130/00
</t>
  </si>
  <si>
    <t>Kladení zámkové dlažby komunikací pro pěší tl 60 mm skupiny C pl do 50 m2
Slepecká dlažba.</t>
  </si>
  <si>
    <t xml:space="preserve">00000-1188
</t>
  </si>
  <si>
    <t>Zámková dlažba BEST tl.60mm pro nevidomé
barva červená
Dle vlastního výběru.
skladba C</t>
  </si>
  <si>
    <t xml:space="preserve">     (1,020)&lt;-</t>
  </si>
  <si>
    <t>1*1,02</t>
  </si>
  <si>
    <t>Podklad ze štěrkodrtě ŠD tl 100 mm
Slepecká dlažba.</t>
  </si>
  <si>
    <t xml:space="preserve">m   </t>
  </si>
  <si>
    <t xml:space="preserve">C91549-5113/00
</t>
  </si>
  <si>
    <t>Osazení desek z bílého betonu do lože z kameniva pásů a pruhů š 500 mm
Slepecká dlažba-přechod mezi slepeckou dlažbou a kamenným chodníkem.</t>
  </si>
  <si>
    <t xml:space="preserve">00000-2209
</t>
  </si>
  <si>
    <t>Kontrastní bílá deska
Hmo_x0014_nost pro přesun hmot je uvažovaná v ceně.</t>
  </si>
  <si>
    <t>Podklad ze štěrkodrtě ŠD tl 100 mm
Slepecká dlažba-přechod mezi slepeckou dlažbou a kamenným chodníkem.</t>
  </si>
  <si>
    <t>0910</t>
  </si>
  <si>
    <t>Doplňující konstrukce</t>
  </si>
  <si>
    <t xml:space="preserve">kus </t>
  </si>
  <si>
    <t xml:space="preserve">C91411-1111/00
</t>
  </si>
  <si>
    <t>Montáž svislé dopravní značky do velikosti 1 m2 objímkami na sloupek nebo konzolu
Nové svislé  dopravní značení.</t>
  </si>
  <si>
    <t>IP 12</t>
  </si>
  <si>
    <t>1</t>
  </si>
  <si>
    <t>symbol O1</t>
  </si>
  <si>
    <t xml:space="preserve">C91451-1111/00
</t>
  </si>
  <si>
    <t>Montáž sloupku dopravních značek délky do 3,5 m s betonovým základem
Nové svislé dopravní značení.</t>
  </si>
  <si>
    <t>IP 12 se symbolem O1</t>
  </si>
  <si>
    <t xml:space="preserve">kpl </t>
  </si>
  <si>
    <t xml:space="preserve">00000-2207
</t>
  </si>
  <si>
    <t>Kompletní dodání svislé dopravní značky IP12
se symbolem O1
hmotnost prot pro přesun hmot je uvažovaná v ceně.</t>
  </si>
  <si>
    <t>dle TZ.+v.č.06</t>
  </si>
  <si>
    <t>IP 12+E13</t>
  </si>
  <si>
    <t xml:space="preserve">C91523-1111/00
</t>
  </si>
  <si>
    <t>Vodorovné dopravní značení bílým plastem přechody pro chodce, šipky, symboly
Nové vodorovné značení.</t>
  </si>
  <si>
    <t>ozn.V 10f</t>
  </si>
  <si>
    <t>odhad</t>
  </si>
  <si>
    <t>Montáž svislé dopravní značky do velikosti 1 m2 objímkami na sloupek nebo konzolu
Přechodné značení.</t>
  </si>
  <si>
    <t>B1</t>
  </si>
  <si>
    <t xml:space="preserve">     (2,000)&lt;-</t>
  </si>
  <si>
    <t>2</t>
  </si>
  <si>
    <t>E12 doatková tabulka-text:MIMO VOZIDEL STAVBY</t>
  </si>
  <si>
    <t xml:space="preserve">00000-2210
</t>
  </si>
  <si>
    <t>Dodání svislé dopravní značky B1
s dodatkovou tabulkou E12-
-text MIMO VOZIDEL STAVBY-bez sloupků
Hmotnost prot pro přesun hmot je uvažovaná v ceně.</t>
  </si>
  <si>
    <t xml:space="preserve">              
</t>
  </si>
  <si>
    <t>D+M zábrana pro označení uzavírky Z2
Provizorní značení.</t>
  </si>
  <si>
    <t xml:space="preserve">C91613-1      </t>
  </si>
  <si>
    <t>Osazení silničního obrubníku kamenného stojatého s boční opěrou do lože z betonu prostého</t>
  </si>
  <si>
    <t>160,0</t>
  </si>
  <si>
    <t xml:space="preserve">00000-2211
</t>
  </si>
  <si>
    <t>Žulový silniční obrubník 100*30*15cm
Cena je srovnatelně i za oblouikový obrubník.</t>
  </si>
  <si>
    <t xml:space="preserve">   (161,600)&lt;-</t>
  </si>
  <si>
    <t>160*1,01</t>
  </si>
  <si>
    <t xml:space="preserve">C91633-1      </t>
  </si>
  <si>
    <t>Osazení zahradního obrubníku kamenného s boční opěrou do lože z betonu prostého</t>
  </si>
  <si>
    <t xml:space="preserve">    (80,000)&lt;-</t>
  </si>
  <si>
    <t>80,0</t>
  </si>
  <si>
    <t>00000-2212</t>
  </si>
  <si>
    <t>Záhonový žulový obrubník 500*250*80mm</t>
  </si>
  <si>
    <t xml:space="preserve">  (3555,556)&lt;-</t>
  </si>
  <si>
    <t>160/0,3/0,15</t>
  </si>
  <si>
    <t xml:space="preserve">    (35,550)&lt;-</t>
  </si>
  <si>
    <t>0,25*0,08*0,5*3555</t>
  </si>
  <si>
    <t>80*2*1,01</t>
  </si>
  <si>
    <t xml:space="preserve"> (19555,556)&lt;-</t>
  </si>
  <si>
    <t>880/0,3/0,15</t>
  </si>
  <si>
    <t>0970</t>
  </si>
  <si>
    <t>Ostatní bourací práce</t>
  </si>
  <si>
    <t>C97908-7212/00</t>
  </si>
  <si>
    <t>Nakládání na dopravní prostředky pro vodorovnou dopravu suti</t>
  </si>
  <si>
    <t>C97908-2213/00</t>
  </si>
  <si>
    <t>Vodorovná doprava suti po suchu do 1 km</t>
  </si>
  <si>
    <t xml:space="preserve">C97908-2219/00
</t>
  </si>
  <si>
    <t>Příplatek ZKD 1 km u vodorovné dopravy suti po suchu do 1 km
do 20km
Skládka Lány.</t>
  </si>
  <si>
    <t xml:space="preserve">  (1786,000)&lt;-</t>
  </si>
  <si>
    <t>94,0*19</t>
  </si>
  <si>
    <t>Skládkovné</t>
  </si>
  <si>
    <t>0990</t>
  </si>
  <si>
    <t>Přesun hmot HSV</t>
  </si>
  <si>
    <t>C99822-3011/00</t>
  </si>
  <si>
    <t>Přesun hmot pro pozemní komunikace s krytem dlážděným</t>
  </si>
  <si>
    <t>0991</t>
  </si>
  <si>
    <t>Ostatní práce HSV</t>
  </si>
  <si>
    <t>Kompletní konstrukce rampy
Hmotnost pro přesun hmot je uvažována v ceně.</t>
  </si>
  <si>
    <t>Kompletní konstrukce výstupního schodiště
Hmotnost pro přesun hmot je uvažována v ceně.</t>
  </si>
  <si>
    <t>CELKEM:</t>
  </si>
  <si>
    <t>Zařízení staveniště</t>
  </si>
  <si>
    <t>R</t>
  </si>
  <si>
    <t>Kompletační činnost</t>
  </si>
  <si>
    <t>CELKOVÝ SOUČET:</t>
  </si>
  <si>
    <t>DPH-SAZBA</t>
  </si>
  <si>
    <t>CELKOVÝ SOUČET VČETNĚ DPH: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</si>
</sst>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6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2" xfId="0" applyFont="1" applyBorder="1" applyAlignment="1"/>
    <xf numFmtId="0" fontId="4" fillId="0" borderId="2" xfId="0" applyFont="1" applyBorder="1" applyAlignment="1"/>
    <xf numFmtId="0" fontId="4" fillId="0" borderId="0" xfId="0" applyFont="1" applyAlignment="1"/>
    <xf numFmtId="49" fontId="1" fillId="0" borderId="0" xfId="0" quotePrefix="1" applyNumberFormat="1" applyFont="1"/>
    <xf numFmtId="0" fontId="1" fillId="0" borderId="3" xfId="0" applyFont="1" applyBorder="1"/>
    <xf numFmtId="0" fontId="1" fillId="0" borderId="1" xfId="0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 applyAlignment="1"/>
    <xf numFmtId="0" fontId="5" fillId="0" borderId="2" xfId="0" applyFont="1" applyBorder="1" applyAlignment="1"/>
    <xf numFmtId="49" fontId="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/>
    <xf numFmtId="3" fontId="1" fillId="0" borderId="0" xfId="0" applyNumberFormat="1" applyFont="1"/>
    <xf numFmtId="3" fontId="5" fillId="0" borderId="0" xfId="0" applyNumberFormat="1" applyFont="1"/>
    <xf numFmtId="164" fontId="5" fillId="0" borderId="0" xfId="0" applyNumberFormat="1" applyFont="1"/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2" fontId="1" fillId="0" borderId="0" xfId="0" applyNumberFormat="1" applyFont="1" applyAlignment="1">
      <alignment horizontal="right" vertical="top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1" fillId="0" borderId="4" xfId="0" applyFont="1" applyBorder="1" applyAlignment="1"/>
    <xf numFmtId="0" fontId="1" fillId="0" borderId="4" xfId="0" applyFont="1" applyBorder="1"/>
    <xf numFmtId="0" fontId="5" fillId="0" borderId="4" xfId="0" applyFont="1" applyBorder="1" applyAlignment="1"/>
    <xf numFmtId="3" fontId="5" fillId="0" borderId="4" xfId="0" applyNumberFormat="1" applyFont="1" applyBorder="1"/>
    <xf numFmtId="164" fontId="5" fillId="0" borderId="4" xfId="0" applyNumberFormat="1" applyFont="1" applyBorder="1"/>
    <xf numFmtId="0" fontId="5" fillId="0" borderId="4" xfId="0" applyFont="1" applyBorder="1"/>
    <xf numFmtId="9" fontId="1" fillId="0" borderId="0" xfId="0" applyNumberFormat="1" applyFont="1" applyAlignment="1">
      <alignment horizontal="center"/>
    </xf>
    <xf numFmtId="3" fontId="1" fillId="0" borderId="2" xfId="0" applyNumberFormat="1" applyFont="1" applyBorder="1" applyAlignment="1"/>
    <xf numFmtId="0" fontId="1" fillId="0" borderId="5" xfId="0" applyFont="1" applyBorder="1" applyAlignment="1"/>
    <xf numFmtId="0" fontId="1" fillId="0" borderId="5" xfId="0" applyFont="1" applyBorder="1"/>
    <xf numFmtId="0" fontId="5" fillId="0" borderId="5" xfId="0" applyFont="1" applyBorder="1" applyAlignment="1"/>
    <xf numFmtId="3" fontId="5" fillId="0" borderId="5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31"/>
  <sheetViews>
    <sheetView showZeros="0" tabSelected="1" workbookViewId="0"/>
  </sheetViews>
  <sheetFormatPr defaultRowHeight="15"/>
  <cols>
    <col min="1" max="1" width="4.28515625" style="1" customWidth="1"/>
    <col min="2" max="2" width="3.85546875" style="1" customWidth="1"/>
    <col min="3" max="3" width="2.7109375" style="1" customWidth="1"/>
    <col min="4" max="4" width="9.7109375" style="1" customWidth="1"/>
    <col min="5" max="5" width="4.5703125" style="1" customWidth="1"/>
    <col min="6" max="6" width="13.28515625" style="1" customWidth="1"/>
    <col min="7" max="7" width="54.140625" style="1" customWidth="1"/>
    <col min="8" max="8" width="11.140625" style="1" customWidth="1"/>
    <col min="9" max="9" width="13.42578125" style="1" customWidth="1"/>
    <col min="10" max="10" width="4.7109375" style="1" customWidth="1"/>
    <col min="11" max="11" width="11" style="1" customWidth="1"/>
    <col min="12" max="12" width="0" style="1" hidden="1" customWidth="1"/>
    <col min="13" max="13" width="13.5703125" style="1" customWidth="1"/>
    <col min="14" max="17" width="15.7109375" style="1" customWidth="1"/>
    <col min="18" max="18" width="9.7109375" style="1" customWidth="1"/>
    <col min="19" max="19" width="13.5703125" style="1" customWidth="1"/>
    <col min="20" max="20" width="9.7109375" style="1" customWidth="1"/>
    <col min="21" max="21" width="13.5703125" style="1" customWidth="1"/>
  </cols>
  <sheetData>
    <row r="1" spans="1:21" ht="16.5" customHeight="1">
      <c r="B1" s="3"/>
      <c r="C1" s="3"/>
      <c r="D1" s="3"/>
      <c r="E1" s="3"/>
      <c r="F1" s="3"/>
      <c r="G1" s="3"/>
      <c r="K1" s="4" t="s">
        <v>0</v>
      </c>
      <c r="M1" s="5" t="s">
        <v>1</v>
      </c>
    </row>
    <row r="2" spans="1:21" ht="16.5" customHeight="1"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21" ht="0.75" customHeight="1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7"/>
      <c r="P3" s="7"/>
      <c r="Q3" s="7"/>
    </row>
    <row r="4" spans="1:21" ht="13.5" customHeight="1">
      <c r="B4" s="9" t="s">
        <v>3</v>
      </c>
      <c r="C4" s="8"/>
      <c r="D4" s="8"/>
      <c r="E4" s="1">
        <v>3430</v>
      </c>
      <c r="F4" s="1" t="s">
        <v>4</v>
      </c>
      <c r="G4" s="1" t="s">
        <v>5</v>
      </c>
      <c r="H4" s="4" t="s">
        <v>6</v>
      </c>
      <c r="I4" s="8" t="s">
        <v>7</v>
      </c>
      <c r="J4" s="8"/>
      <c r="K4" s="4" t="s">
        <v>8</v>
      </c>
      <c r="M4" s="1" t="s">
        <v>9</v>
      </c>
    </row>
    <row r="5" spans="1:21" ht="12.75" customHeight="1">
      <c r="G5" s="1" t="s">
        <v>10</v>
      </c>
    </row>
    <row r="6" spans="1:21" ht="13.5" customHeight="1">
      <c r="B6" s="10" t="s">
        <v>11</v>
      </c>
      <c r="C6" s="2"/>
      <c r="D6" s="2"/>
      <c r="E6" s="1">
        <v>3</v>
      </c>
      <c r="G6" s="1" t="s">
        <v>12</v>
      </c>
      <c r="H6" s="4" t="s">
        <v>13</v>
      </c>
      <c r="I6" s="2" t="s">
        <v>14</v>
      </c>
      <c r="J6" s="2"/>
      <c r="K6" s="4" t="s">
        <v>15</v>
      </c>
      <c r="M6" s="11" t="s">
        <v>16</v>
      </c>
    </row>
    <row r="7" spans="1:21" ht="13.5" customHeight="1">
      <c r="B7" s="10" t="s">
        <v>17</v>
      </c>
      <c r="C7" s="2"/>
      <c r="D7" s="2"/>
      <c r="E7" s="1">
        <v>1</v>
      </c>
      <c r="G7" s="1" t="s">
        <v>18</v>
      </c>
      <c r="H7" s="4" t="s">
        <v>19</v>
      </c>
      <c r="I7" s="2" t="s">
        <v>20</v>
      </c>
      <c r="J7" s="2"/>
      <c r="K7" s="4" t="s">
        <v>21</v>
      </c>
      <c r="M7" s="1" t="s">
        <v>22</v>
      </c>
    </row>
    <row r="8" spans="1:21" ht="0.75" customHeight="1" thickBot="1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21" ht="15" customHeight="1" thickTop="1">
      <c r="A9" s="1" t="s">
        <v>39</v>
      </c>
      <c r="B9" s="1" t="s">
        <v>23</v>
      </c>
      <c r="C9" s="1" t="s">
        <v>24</v>
      </c>
      <c r="D9" s="1" t="s">
        <v>25</v>
      </c>
      <c r="E9" s="1" t="s">
        <v>26</v>
      </c>
      <c r="F9" s="1" t="s">
        <v>27</v>
      </c>
      <c r="G9" s="1" t="s">
        <v>28</v>
      </c>
      <c r="I9" s="5" t="s">
        <v>29</v>
      </c>
      <c r="J9" s="1" t="s">
        <v>30</v>
      </c>
      <c r="K9" s="5" t="s">
        <v>31</v>
      </c>
      <c r="M9" s="5" t="s">
        <v>32</v>
      </c>
      <c r="N9" s="1" t="s">
        <v>33</v>
      </c>
      <c r="O9" s="1" t="s">
        <v>34</v>
      </c>
      <c r="P9" s="1" t="s">
        <v>35</v>
      </c>
      <c r="Q9" s="1" t="s">
        <v>36</v>
      </c>
      <c r="R9" s="1" t="s">
        <v>37</v>
      </c>
      <c r="S9" s="1" t="s">
        <v>37</v>
      </c>
      <c r="T9" s="1" t="s">
        <v>38</v>
      </c>
      <c r="U9" s="1" t="s">
        <v>38</v>
      </c>
    </row>
    <row r="10" spans="1:21" ht="15" customHeight="1">
      <c r="B10" s="7"/>
      <c r="C10" s="7"/>
      <c r="D10" s="7" t="s">
        <v>40</v>
      </c>
      <c r="E10" s="7"/>
      <c r="F10" s="7" t="s">
        <v>41</v>
      </c>
      <c r="G10" s="7"/>
      <c r="H10" s="7"/>
      <c r="I10" s="7"/>
      <c r="J10" s="7"/>
      <c r="K10" s="13" t="s">
        <v>42</v>
      </c>
      <c r="L10" s="7"/>
      <c r="M10" s="13" t="s">
        <v>42</v>
      </c>
      <c r="N10" s="13" t="s">
        <v>43</v>
      </c>
      <c r="O10" s="13" t="s">
        <v>43</v>
      </c>
      <c r="P10" s="13" t="s">
        <v>43</v>
      </c>
      <c r="Q10" s="13" t="s">
        <v>43</v>
      </c>
      <c r="S10" s="5" t="s">
        <v>42</v>
      </c>
      <c r="U10" s="5" t="s">
        <v>42</v>
      </c>
    </row>
    <row r="11" spans="1:21" ht="12.75" customHeight="1"/>
    <row r="12" spans="1:21" ht="15" customHeight="1">
      <c r="A12" s="1" t="s">
        <v>24</v>
      </c>
      <c r="B12" s="6"/>
      <c r="C12" s="6"/>
      <c r="D12" s="6"/>
      <c r="E12" s="6"/>
      <c r="F12" s="14" t="s">
        <v>44</v>
      </c>
      <c r="G12" s="15" t="s">
        <v>45</v>
      </c>
      <c r="H12" s="6"/>
      <c r="I12" s="6"/>
      <c r="J12" s="6"/>
      <c r="K12" s="6"/>
      <c r="L12" s="6"/>
      <c r="M12" s="6"/>
      <c r="N12" s="7"/>
      <c r="O12" s="7"/>
      <c r="P12" s="7"/>
      <c r="Q12" s="7"/>
    </row>
    <row r="13" spans="1:21" ht="3" customHeight="1"/>
    <row r="14" spans="1:21" ht="12.75" customHeight="1">
      <c r="A14" s="1" t="s">
        <v>51</v>
      </c>
      <c r="B14" s="1">
        <v>1</v>
      </c>
      <c r="C14" s="1">
        <v>0</v>
      </c>
      <c r="D14" s="5">
        <v>1010128</v>
      </c>
      <c r="E14" s="1" t="s">
        <v>47</v>
      </c>
      <c r="F14" s="17" t="s">
        <v>48</v>
      </c>
      <c r="G14" s="23" t="s">
        <v>49</v>
      </c>
      <c r="H14" s="24"/>
      <c r="I14" s="25">
        <v>190</v>
      </c>
      <c r="J14" s="1" t="s">
        <v>50</v>
      </c>
      <c r="K14" s="26">
        <v>0</v>
      </c>
      <c r="M14" s="27">
        <f>ROUND(I14*K14,0)</f>
        <v>0</v>
      </c>
      <c r="R14" s="28">
        <v>0</v>
      </c>
      <c r="S14" s="29">
        <f>ROUND(M14*R14,2)</f>
        <v>0</v>
      </c>
      <c r="T14" s="28">
        <v>1</v>
      </c>
      <c r="U14" s="29">
        <f>ROUND(M14*T14,2)</f>
        <v>0</v>
      </c>
    </row>
    <row r="15" spans="1:21" s="40" customFormat="1">
      <c r="A15" s="30" t="s">
        <v>54</v>
      </c>
      <c r="B15" s="30"/>
      <c r="C15" s="30"/>
      <c r="D15" s="31"/>
      <c r="E15" s="30"/>
      <c r="F15" s="32" t="s">
        <v>52</v>
      </c>
      <c r="G15" s="33" t="s">
        <v>53</v>
      </c>
      <c r="H15" s="34"/>
      <c r="I15" s="35"/>
      <c r="J15" s="30"/>
      <c r="K15" s="36"/>
      <c r="L15" s="30"/>
      <c r="M15" s="37"/>
      <c r="N15" s="30"/>
      <c r="O15" s="30"/>
      <c r="P15" s="30"/>
      <c r="Q15" s="30"/>
      <c r="R15" s="38"/>
      <c r="S15" s="39"/>
      <c r="T15" s="38"/>
      <c r="U15" s="39"/>
    </row>
    <row r="16" spans="1:21" s="40" customFormat="1">
      <c r="A16" s="30" t="s">
        <v>54</v>
      </c>
      <c r="B16" s="30"/>
      <c r="C16" s="30"/>
      <c r="D16" s="31"/>
      <c r="E16" s="30"/>
      <c r="F16" s="32" t="s">
        <v>55</v>
      </c>
      <c r="G16" s="33" t="s">
        <v>56</v>
      </c>
      <c r="H16" s="34"/>
      <c r="I16" s="35"/>
      <c r="J16" s="30"/>
      <c r="K16" s="36"/>
      <c r="L16" s="30"/>
      <c r="M16" s="37"/>
      <c r="N16" s="30"/>
      <c r="O16" s="30"/>
      <c r="P16" s="30"/>
      <c r="Q16" s="30"/>
      <c r="R16" s="38"/>
      <c r="S16" s="39"/>
      <c r="T16" s="38"/>
      <c r="U16" s="39"/>
    </row>
    <row r="17" spans="1:21" s="40" customFormat="1" ht="12.75" customHeight="1">
      <c r="A17" s="30" t="s">
        <v>51</v>
      </c>
      <c r="B17" s="30">
        <v>2</v>
      </c>
      <c r="C17" s="30">
        <v>0</v>
      </c>
      <c r="D17" s="31">
        <v>1010131</v>
      </c>
      <c r="E17" s="30" t="s">
        <v>47</v>
      </c>
      <c r="F17" s="32" t="s">
        <v>57</v>
      </c>
      <c r="G17" s="41" t="s">
        <v>58</v>
      </c>
      <c r="H17" s="42"/>
      <c r="I17" s="35">
        <v>190</v>
      </c>
      <c r="J17" s="30" t="s">
        <v>50</v>
      </c>
      <c r="K17" s="36">
        <v>0</v>
      </c>
      <c r="L17" s="30"/>
      <c r="M17" s="37">
        <f>ROUND(I17*K17,0)</f>
        <v>0</v>
      </c>
      <c r="N17" s="30"/>
      <c r="O17" s="30"/>
      <c r="P17" s="30"/>
      <c r="Q17" s="30"/>
      <c r="R17" s="38">
        <v>0</v>
      </c>
      <c r="S17" s="39">
        <f>ROUND(M17*R17,2)</f>
        <v>0</v>
      </c>
      <c r="T17" s="38">
        <v>1</v>
      </c>
      <c r="U17" s="39">
        <f>ROUND(M17*T17,2)</f>
        <v>0</v>
      </c>
    </row>
    <row r="18" spans="1:21" s="40" customFormat="1">
      <c r="A18" s="30" t="s">
        <v>54</v>
      </c>
      <c r="B18" s="30"/>
      <c r="C18" s="30"/>
      <c r="D18" s="31"/>
      <c r="E18" s="30"/>
      <c r="F18" s="32" t="s">
        <v>52</v>
      </c>
      <c r="G18" s="33" t="s">
        <v>53</v>
      </c>
      <c r="H18" s="43"/>
      <c r="I18" s="35"/>
      <c r="J18" s="30"/>
      <c r="K18" s="36"/>
      <c r="L18" s="30"/>
      <c r="M18" s="37"/>
      <c r="N18" s="30"/>
      <c r="O18" s="30"/>
      <c r="P18" s="30"/>
      <c r="Q18" s="30"/>
      <c r="R18" s="38"/>
      <c r="S18" s="39"/>
      <c r="T18" s="38"/>
      <c r="U18" s="39"/>
    </row>
    <row r="19" spans="1:21" s="40" customFormat="1">
      <c r="A19" s="30" t="s">
        <v>54</v>
      </c>
      <c r="B19" s="30"/>
      <c r="C19" s="30"/>
      <c r="D19" s="31"/>
      <c r="E19" s="30"/>
      <c r="F19" s="32" t="s">
        <v>55</v>
      </c>
      <c r="G19" s="33" t="s">
        <v>56</v>
      </c>
      <c r="H19" s="43"/>
      <c r="I19" s="35"/>
      <c r="J19" s="30"/>
      <c r="K19" s="36"/>
      <c r="L19" s="30"/>
      <c r="M19" s="37"/>
      <c r="N19" s="30"/>
      <c r="O19" s="30"/>
      <c r="P19" s="30"/>
      <c r="Q19" s="30"/>
      <c r="R19" s="38"/>
      <c r="S19" s="39"/>
      <c r="T19" s="38"/>
      <c r="U19" s="39"/>
    </row>
    <row r="20" spans="1:21" s="40" customFormat="1" ht="25.5" customHeight="1">
      <c r="A20" s="30" t="s">
        <v>51</v>
      </c>
      <c r="B20" s="30">
        <v>3</v>
      </c>
      <c r="C20" s="30">
        <v>0</v>
      </c>
      <c r="D20" s="31">
        <v>1010602</v>
      </c>
      <c r="E20" s="30" t="s">
        <v>47</v>
      </c>
      <c r="F20" s="44" t="s">
        <v>59</v>
      </c>
      <c r="G20" s="41" t="s">
        <v>60</v>
      </c>
      <c r="H20" s="42"/>
      <c r="I20" s="35">
        <v>280</v>
      </c>
      <c r="J20" s="30" t="s">
        <v>50</v>
      </c>
      <c r="K20" s="36">
        <v>0</v>
      </c>
      <c r="L20" s="30"/>
      <c r="M20" s="37">
        <f>ROUND(I20*K20,0)</f>
        <v>0</v>
      </c>
      <c r="N20" s="30"/>
      <c r="O20" s="30"/>
      <c r="P20" s="30"/>
      <c r="Q20" s="30"/>
      <c r="R20" s="38">
        <v>0</v>
      </c>
      <c r="S20" s="39">
        <f>ROUND(M20*R20,2)</f>
        <v>0</v>
      </c>
      <c r="T20" s="38">
        <v>1</v>
      </c>
      <c r="U20" s="39">
        <f>ROUND(M20*T20,2)</f>
        <v>0</v>
      </c>
    </row>
    <row r="21" spans="1:21" s="40" customFormat="1">
      <c r="A21" s="30" t="s">
        <v>54</v>
      </c>
      <c r="B21" s="30"/>
      <c r="C21" s="30"/>
      <c r="D21" s="31"/>
      <c r="E21" s="30"/>
      <c r="F21" s="44" t="s">
        <v>52</v>
      </c>
      <c r="G21" s="33" t="s">
        <v>61</v>
      </c>
      <c r="H21" s="43"/>
      <c r="I21" s="35"/>
      <c r="J21" s="30"/>
      <c r="K21" s="36"/>
      <c r="L21" s="30"/>
      <c r="M21" s="37"/>
      <c r="N21" s="30"/>
      <c r="O21" s="30"/>
      <c r="P21" s="30"/>
      <c r="Q21" s="30"/>
      <c r="R21" s="38"/>
      <c r="S21" s="39"/>
      <c r="T21" s="38"/>
      <c r="U21" s="39"/>
    </row>
    <row r="22" spans="1:21" s="40" customFormat="1">
      <c r="A22" s="30" t="s">
        <v>54</v>
      </c>
      <c r="B22" s="30"/>
      <c r="C22" s="30"/>
      <c r="D22" s="31"/>
      <c r="E22" s="30"/>
      <c r="F22" s="44" t="s">
        <v>52</v>
      </c>
      <c r="G22" s="33" t="s">
        <v>62</v>
      </c>
      <c r="H22" s="43"/>
      <c r="I22" s="35"/>
      <c r="J22" s="30"/>
      <c r="K22" s="36"/>
      <c r="L22" s="30"/>
      <c r="M22" s="37"/>
      <c r="N22" s="30"/>
      <c r="O22" s="30"/>
      <c r="P22" s="30"/>
      <c r="Q22" s="30"/>
      <c r="R22" s="38"/>
      <c r="S22" s="39"/>
      <c r="T22" s="38"/>
      <c r="U22" s="39"/>
    </row>
    <row r="23" spans="1:21" s="40" customFormat="1">
      <c r="A23" s="30" t="s">
        <v>54</v>
      </c>
      <c r="B23" s="30"/>
      <c r="C23" s="30"/>
      <c r="D23" s="31"/>
      <c r="E23" s="30"/>
      <c r="F23" s="44" t="s">
        <v>52</v>
      </c>
      <c r="G23" s="33" t="s">
        <v>53</v>
      </c>
      <c r="H23" s="43"/>
      <c r="I23" s="35"/>
      <c r="J23" s="30"/>
      <c r="K23" s="36"/>
      <c r="L23" s="30"/>
      <c r="M23" s="37"/>
      <c r="N23" s="30"/>
      <c r="O23" s="30"/>
      <c r="P23" s="30"/>
      <c r="Q23" s="30"/>
      <c r="R23" s="38"/>
      <c r="S23" s="39"/>
      <c r="T23" s="38"/>
      <c r="U23" s="39"/>
    </row>
    <row r="24" spans="1:21" s="40" customFormat="1">
      <c r="A24" s="30" t="s">
        <v>54</v>
      </c>
      <c r="B24" s="30"/>
      <c r="C24" s="30"/>
      <c r="D24" s="31"/>
      <c r="E24" s="30"/>
      <c r="F24" s="44" t="s">
        <v>55</v>
      </c>
      <c r="G24" s="33" t="s">
        <v>56</v>
      </c>
      <c r="H24" s="43"/>
      <c r="I24" s="35"/>
      <c r="J24" s="30"/>
      <c r="K24" s="36"/>
      <c r="L24" s="30"/>
      <c r="M24" s="37"/>
      <c r="N24" s="30"/>
      <c r="O24" s="30"/>
      <c r="P24" s="30"/>
      <c r="Q24" s="30"/>
      <c r="R24" s="38"/>
      <c r="S24" s="39"/>
      <c r="T24" s="38"/>
      <c r="U24" s="39"/>
    </row>
    <row r="25" spans="1:21" s="40" customFormat="1">
      <c r="A25" s="30" t="s">
        <v>54</v>
      </c>
      <c r="B25" s="30"/>
      <c r="C25" s="30"/>
      <c r="D25" s="31"/>
      <c r="E25" s="30"/>
      <c r="F25" s="44" t="s">
        <v>52</v>
      </c>
      <c r="G25" s="33" t="s">
        <v>63</v>
      </c>
      <c r="H25" s="43"/>
      <c r="I25" s="35"/>
      <c r="J25" s="30"/>
      <c r="K25" s="36"/>
      <c r="L25" s="30"/>
      <c r="M25" s="37"/>
      <c r="N25" s="30"/>
      <c r="O25" s="30"/>
      <c r="P25" s="30"/>
      <c r="Q25" s="30"/>
      <c r="R25" s="38"/>
      <c r="S25" s="39"/>
      <c r="T25" s="38"/>
      <c r="U25" s="39"/>
    </row>
    <row r="26" spans="1:21" s="40" customFormat="1">
      <c r="A26" s="30" t="s">
        <v>54</v>
      </c>
      <c r="B26" s="30"/>
      <c r="C26" s="30"/>
      <c r="D26" s="31"/>
      <c r="E26" s="30"/>
      <c r="F26" s="44" t="s">
        <v>52</v>
      </c>
      <c r="G26" s="33" t="s">
        <v>53</v>
      </c>
      <c r="H26" s="43"/>
      <c r="I26" s="35"/>
      <c r="J26" s="30"/>
      <c r="K26" s="36"/>
      <c r="L26" s="30"/>
      <c r="M26" s="37"/>
      <c r="N26" s="30"/>
      <c r="O26" s="30"/>
      <c r="P26" s="30"/>
      <c r="Q26" s="30"/>
      <c r="R26" s="38"/>
      <c r="S26" s="39"/>
      <c r="T26" s="38"/>
      <c r="U26" s="39"/>
    </row>
    <row r="27" spans="1:21" s="40" customFormat="1">
      <c r="A27" s="30" t="s">
        <v>54</v>
      </c>
      <c r="B27" s="30"/>
      <c r="C27" s="30"/>
      <c r="D27" s="31"/>
      <c r="E27" s="30"/>
      <c r="F27" s="44" t="s">
        <v>64</v>
      </c>
      <c r="G27" s="33" t="s">
        <v>65</v>
      </c>
      <c r="H27" s="43"/>
      <c r="I27" s="35"/>
      <c r="J27" s="30"/>
      <c r="K27" s="36"/>
      <c r="L27" s="30"/>
      <c r="M27" s="37"/>
      <c r="N27" s="30"/>
      <c r="O27" s="30"/>
      <c r="P27" s="30"/>
      <c r="Q27" s="30"/>
      <c r="R27" s="38"/>
      <c r="S27" s="39"/>
      <c r="T27" s="38"/>
      <c r="U27" s="39"/>
    </row>
    <row r="28" spans="1:21" s="40" customFormat="1" ht="25.5" customHeight="1">
      <c r="A28" s="30" t="s">
        <v>51</v>
      </c>
      <c r="B28" s="30">
        <v>4</v>
      </c>
      <c r="C28" s="30">
        <v>0</v>
      </c>
      <c r="D28" s="31">
        <v>1010712</v>
      </c>
      <c r="E28" s="30" t="s">
        <v>47</v>
      </c>
      <c r="F28" s="44" t="s">
        <v>66</v>
      </c>
      <c r="G28" s="41" t="s">
        <v>67</v>
      </c>
      <c r="H28" s="42"/>
      <c r="I28" s="35">
        <v>190</v>
      </c>
      <c r="J28" s="30" t="s">
        <v>50</v>
      </c>
      <c r="K28" s="36">
        <v>0</v>
      </c>
      <c r="L28" s="30"/>
      <c r="M28" s="37">
        <f>ROUND(I28*K28,0)</f>
        <v>0</v>
      </c>
      <c r="N28" s="30"/>
      <c r="O28" s="30"/>
      <c r="P28" s="30"/>
      <c r="Q28" s="30"/>
      <c r="R28" s="38">
        <v>0</v>
      </c>
      <c r="S28" s="39">
        <f>ROUND(M28*R28,2)</f>
        <v>0</v>
      </c>
      <c r="T28" s="38">
        <v>1</v>
      </c>
      <c r="U28" s="39">
        <f>ROUND(M28*T28,2)</f>
        <v>0</v>
      </c>
    </row>
    <row r="29" spans="1:21" s="40" customFormat="1">
      <c r="A29" s="30" t="s">
        <v>54</v>
      </c>
      <c r="B29" s="30"/>
      <c r="C29" s="30"/>
      <c r="D29" s="31"/>
      <c r="E29" s="30"/>
      <c r="F29" s="44" t="s">
        <v>52</v>
      </c>
      <c r="G29" s="33" t="s">
        <v>68</v>
      </c>
      <c r="H29" s="43"/>
      <c r="I29" s="35"/>
      <c r="J29" s="30"/>
      <c r="K29" s="36"/>
      <c r="L29" s="30"/>
      <c r="M29" s="37"/>
      <c r="N29" s="30"/>
      <c r="O29" s="30"/>
      <c r="P29" s="30"/>
      <c r="Q29" s="30"/>
      <c r="R29" s="38"/>
      <c r="S29" s="39"/>
      <c r="T29" s="38"/>
      <c r="U29" s="39"/>
    </row>
    <row r="30" spans="1:21" s="40" customFormat="1">
      <c r="A30" s="30" t="s">
        <v>54</v>
      </c>
      <c r="B30" s="30"/>
      <c r="C30" s="30"/>
      <c r="D30" s="31"/>
      <c r="E30" s="30"/>
      <c r="F30" s="44" t="s">
        <v>52</v>
      </c>
      <c r="G30" s="33" t="s">
        <v>53</v>
      </c>
      <c r="H30" s="43"/>
      <c r="I30" s="35"/>
      <c r="J30" s="30"/>
      <c r="K30" s="36"/>
      <c r="L30" s="30"/>
      <c r="M30" s="37"/>
      <c r="N30" s="30"/>
      <c r="O30" s="30"/>
      <c r="P30" s="30"/>
      <c r="Q30" s="30"/>
      <c r="R30" s="38"/>
      <c r="S30" s="39"/>
      <c r="T30" s="38"/>
      <c r="U30" s="39"/>
    </row>
    <row r="31" spans="1:21" s="40" customFormat="1">
      <c r="A31" s="30" t="s">
        <v>54</v>
      </c>
      <c r="B31" s="30"/>
      <c r="C31" s="30"/>
      <c r="D31" s="31"/>
      <c r="E31" s="30"/>
      <c r="F31" s="44" t="s">
        <v>55</v>
      </c>
      <c r="G31" s="33" t="s">
        <v>56</v>
      </c>
      <c r="H31" s="43"/>
      <c r="I31" s="35"/>
      <c r="J31" s="30"/>
      <c r="K31" s="36"/>
      <c r="L31" s="30"/>
      <c r="M31" s="37"/>
      <c r="N31" s="30"/>
      <c r="O31" s="30"/>
      <c r="P31" s="30"/>
      <c r="Q31" s="30"/>
      <c r="R31" s="38"/>
      <c r="S31" s="39"/>
      <c r="T31" s="38"/>
      <c r="U31" s="39"/>
    </row>
    <row r="32" spans="1:21" s="40" customFormat="1" ht="12.75" customHeight="1">
      <c r="A32" s="30" t="s">
        <v>51</v>
      </c>
      <c r="B32" s="30">
        <v>5</v>
      </c>
      <c r="C32" s="30">
        <v>0</v>
      </c>
      <c r="D32" s="31">
        <v>1010693</v>
      </c>
      <c r="E32" s="30" t="s">
        <v>47</v>
      </c>
      <c r="F32" s="44" t="s">
        <v>69</v>
      </c>
      <c r="G32" s="41" t="s">
        <v>70</v>
      </c>
      <c r="H32" s="42"/>
      <c r="I32" s="35">
        <v>190</v>
      </c>
      <c r="J32" s="30" t="s">
        <v>50</v>
      </c>
      <c r="K32" s="36">
        <v>0</v>
      </c>
      <c r="L32" s="30"/>
      <c r="M32" s="37">
        <f>ROUND(I32*K32,0)</f>
        <v>0</v>
      </c>
      <c r="N32" s="30"/>
      <c r="O32" s="30"/>
      <c r="P32" s="30"/>
      <c r="Q32" s="30"/>
      <c r="R32" s="38">
        <v>0</v>
      </c>
      <c r="S32" s="39">
        <f>ROUND(M32*R32,2)</f>
        <v>0</v>
      </c>
      <c r="T32" s="38">
        <v>1</v>
      </c>
      <c r="U32" s="39">
        <f>ROUND(M32*T32,2)</f>
        <v>0</v>
      </c>
    </row>
    <row r="33" spans="1:21" s="40" customFormat="1">
      <c r="A33" s="30" t="s">
        <v>54</v>
      </c>
      <c r="B33" s="30"/>
      <c r="C33" s="30"/>
      <c r="D33" s="31"/>
      <c r="E33" s="30"/>
      <c r="F33" s="44" t="s">
        <v>52</v>
      </c>
      <c r="G33" s="33" t="s">
        <v>71</v>
      </c>
      <c r="H33" s="43"/>
      <c r="I33" s="35"/>
      <c r="J33" s="30"/>
      <c r="K33" s="36"/>
      <c r="L33" s="30"/>
      <c r="M33" s="37"/>
      <c r="N33" s="30"/>
      <c r="O33" s="30"/>
      <c r="P33" s="30"/>
      <c r="Q33" s="30"/>
      <c r="R33" s="38"/>
      <c r="S33" s="39"/>
      <c r="T33" s="38"/>
      <c r="U33" s="39"/>
    </row>
    <row r="34" spans="1:21" s="40" customFormat="1">
      <c r="A34" s="30" t="s">
        <v>54</v>
      </c>
      <c r="B34" s="30"/>
      <c r="C34" s="30"/>
      <c r="D34" s="31"/>
      <c r="E34" s="30"/>
      <c r="F34" s="44" t="s">
        <v>52</v>
      </c>
      <c r="G34" s="33" t="s">
        <v>53</v>
      </c>
      <c r="H34" s="43"/>
      <c r="I34" s="35"/>
      <c r="J34" s="30"/>
      <c r="K34" s="36"/>
      <c r="L34" s="30"/>
      <c r="M34" s="37"/>
      <c r="N34" s="30"/>
      <c r="O34" s="30"/>
      <c r="P34" s="30"/>
      <c r="Q34" s="30"/>
      <c r="R34" s="38"/>
      <c r="S34" s="39"/>
      <c r="T34" s="38"/>
      <c r="U34" s="39"/>
    </row>
    <row r="35" spans="1:21" s="40" customFormat="1">
      <c r="A35" s="30" t="s">
        <v>54</v>
      </c>
      <c r="B35" s="30"/>
      <c r="C35" s="30"/>
      <c r="D35" s="31"/>
      <c r="E35" s="30"/>
      <c r="F35" s="44" t="s">
        <v>64</v>
      </c>
      <c r="G35" s="33" t="s">
        <v>65</v>
      </c>
      <c r="H35" s="43"/>
      <c r="I35" s="35"/>
      <c r="J35" s="30"/>
      <c r="K35" s="36"/>
      <c r="L35" s="30"/>
      <c r="M35" s="37"/>
      <c r="N35" s="30"/>
      <c r="O35" s="30"/>
      <c r="P35" s="30"/>
      <c r="Q35" s="30"/>
      <c r="R35" s="38"/>
      <c r="S35" s="39"/>
      <c r="T35" s="38"/>
      <c r="U35" s="39"/>
    </row>
    <row r="36" spans="1:21" s="40" customFormat="1">
      <c r="A36" s="30" t="s">
        <v>54</v>
      </c>
      <c r="B36" s="30"/>
      <c r="C36" s="30"/>
      <c r="D36" s="31"/>
      <c r="E36" s="30"/>
      <c r="F36" s="44" t="s">
        <v>52</v>
      </c>
      <c r="G36" s="33" t="s">
        <v>61</v>
      </c>
      <c r="H36" s="43"/>
      <c r="I36" s="35"/>
      <c r="J36" s="30"/>
      <c r="K36" s="36"/>
      <c r="L36" s="30"/>
      <c r="M36" s="37"/>
      <c r="N36" s="30"/>
      <c r="O36" s="30"/>
      <c r="P36" s="30"/>
      <c r="Q36" s="30"/>
      <c r="R36" s="38"/>
      <c r="S36" s="39"/>
      <c r="T36" s="38"/>
      <c r="U36" s="39"/>
    </row>
    <row r="37" spans="1:21" s="40" customFormat="1">
      <c r="A37" s="30" t="s">
        <v>54</v>
      </c>
      <c r="B37" s="30"/>
      <c r="C37" s="30"/>
      <c r="D37" s="31"/>
      <c r="E37" s="30"/>
      <c r="F37" s="44" t="s">
        <v>52</v>
      </c>
      <c r="G37" s="33" t="s">
        <v>62</v>
      </c>
      <c r="H37" s="43"/>
      <c r="I37" s="35"/>
      <c r="J37" s="30"/>
      <c r="K37" s="36"/>
      <c r="L37" s="30"/>
      <c r="M37" s="37"/>
      <c r="N37" s="30"/>
      <c r="O37" s="30"/>
      <c r="P37" s="30"/>
      <c r="Q37" s="30"/>
      <c r="R37" s="38"/>
      <c r="S37" s="39"/>
      <c r="T37" s="38"/>
      <c r="U37" s="39"/>
    </row>
    <row r="38" spans="1:21" s="40" customFormat="1">
      <c r="A38" s="30" t="s">
        <v>54</v>
      </c>
      <c r="B38" s="30"/>
      <c r="C38" s="30"/>
      <c r="D38" s="31"/>
      <c r="E38" s="30"/>
      <c r="F38" s="44" t="s">
        <v>52</v>
      </c>
      <c r="G38" s="33" t="s">
        <v>53</v>
      </c>
      <c r="H38" s="43"/>
      <c r="I38" s="35"/>
      <c r="J38" s="30"/>
      <c r="K38" s="36"/>
      <c r="L38" s="30"/>
      <c r="M38" s="37"/>
      <c r="N38" s="30"/>
      <c r="O38" s="30"/>
      <c r="P38" s="30"/>
      <c r="Q38" s="30"/>
      <c r="R38" s="38"/>
      <c r="S38" s="39"/>
      <c r="T38" s="38"/>
      <c r="U38" s="39"/>
    </row>
    <row r="39" spans="1:21" s="40" customFormat="1">
      <c r="A39" s="30" t="s">
        <v>54</v>
      </c>
      <c r="B39" s="30"/>
      <c r="C39" s="30"/>
      <c r="D39" s="31"/>
      <c r="E39" s="30"/>
      <c r="F39" s="44" t="s">
        <v>55</v>
      </c>
      <c r="G39" s="33" t="s">
        <v>56</v>
      </c>
      <c r="H39" s="43"/>
      <c r="I39" s="35"/>
      <c r="J39" s="30"/>
      <c r="K39" s="36"/>
      <c r="L39" s="30"/>
      <c r="M39" s="37"/>
      <c r="N39" s="30"/>
      <c r="O39" s="30"/>
      <c r="P39" s="30"/>
      <c r="Q39" s="30"/>
      <c r="R39" s="38"/>
      <c r="S39" s="39"/>
      <c r="T39" s="38"/>
      <c r="U39" s="39"/>
    </row>
    <row r="40" spans="1:21" s="40" customFormat="1">
      <c r="A40" s="30" t="s">
        <v>54</v>
      </c>
      <c r="B40" s="30"/>
      <c r="C40" s="30"/>
      <c r="D40" s="31"/>
      <c r="E40" s="30"/>
      <c r="F40" s="44" t="s">
        <v>52</v>
      </c>
      <c r="G40" s="33" t="s">
        <v>72</v>
      </c>
      <c r="H40" s="43"/>
      <c r="I40" s="35"/>
      <c r="J40" s="30"/>
      <c r="K40" s="36"/>
      <c r="L40" s="30"/>
      <c r="M40" s="37"/>
      <c r="N40" s="30"/>
      <c r="O40" s="30"/>
      <c r="P40" s="30"/>
      <c r="Q40" s="30"/>
      <c r="R40" s="38"/>
      <c r="S40" s="39"/>
      <c r="T40" s="38"/>
      <c r="U40" s="39"/>
    </row>
    <row r="41" spans="1:21" s="40" customFormat="1">
      <c r="A41" s="30" t="s">
        <v>54</v>
      </c>
      <c r="B41" s="30"/>
      <c r="C41" s="30"/>
      <c r="D41" s="31"/>
      <c r="E41" s="30"/>
      <c r="F41" s="44" t="s">
        <v>52</v>
      </c>
      <c r="G41" s="33" t="s">
        <v>63</v>
      </c>
      <c r="H41" s="43"/>
      <c r="I41" s="35"/>
      <c r="J41" s="30"/>
      <c r="K41" s="36"/>
      <c r="L41" s="30"/>
      <c r="M41" s="37"/>
      <c r="N41" s="30"/>
      <c r="O41" s="30"/>
      <c r="P41" s="30"/>
      <c r="Q41" s="30"/>
      <c r="R41" s="38"/>
      <c r="S41" s="39"/>
      <c r="T41" s="38"/>
      <c r="U41" s="39"/>
    </row>
    <row r="42" spans="1:21" s="40" customFormat="1">
      <c r="A42" s="30" t="s">
        <v>54</v>
      </c>
      <c r="B42" s="30"/>
      <c r="C42" s="30"/>
      <c r="D42" s="31"/>
      <c r="E42" s="30"/>
      <c r="F42" s="44" t="s">
        <v>52</v>
      </c>
      <c r="G42" s="33" t="s">
        <v>53</v>
      </c>
      <c r="H42" s="43"/>
      <c r="I42" s="35"/>
      <c r="J42" s="30"/>
      <c r="K42" s="36"/>
      <c r="L42" s="30"/>
      <c r="M42" s="37"/>
      <c r="N42" s="30"/>
      <c r="O42" s="30"/>
      <c r="P42" s="30"/>
      <c r="Q42" s="30"/>
      <c r="R42" s="38"/>
      <c r="S42" s="39"/>
      <c r="T42" s="38"/>
      <c r="U42" s="39"/>
    </row>
    <row r="43" spans="1:21" s="40" customFormat="1">
      <c r="A43" s="30" t="s">
        <v>54</v>
      </c>
      <c r="B43" s="30"/>
      <c r="C43" s="30"/>
      <c r="D43" s="31"/>
      <c r="E43" s="30"/>
      <c r="F43" s="44" t="s">
        <v>73</v>
      </c>
      <c r="G43" s="33" t="s">
        <v>74</v>
      </c>
      <c r="H43" s="43"/>
      <c r="I43" s="35"/>
      <c r="J43" s="30"/>
      <c r="K43" s="36"/>
      <c r="L43" s="30"/>
      <c r="M43" s="37"/>
      <c r="N43" s="30"/>
      <c r="O43" s="30"/>
      <c r="P43" s="30"/>
      <c r="Q43" s="30"/>
      <c r="R43" s="38"/>
      <c r="S43" s="39"/>
      <c r="T43" s="38"/>
      <c r="U43" s="39"/>
    </row>
    <row r="44" spans="1:21" s="40" customFormat="1" ht="25.5" customHeight="1">
      <c r="A44" s="30" t="s">
        <v>51</v>
      </c>
      <c r="B44" s="30">
        <v>6</v>
      </c>
      <c r="C44" s="30">
        <v>0</v>
      </c>
      <c r="D44" s="31">
        <v>1010676</v>
      </c>
      <c r="E44" s="30" t="s">
        <v>47</v>
      </c>
      <c r="F44" s="44" t="s">
        <v>75</v>
      </c>
      <c r="G44" s="41" t="s">
        <v>76</v>
      </c>
      <c r="H44" s="42"/>
      <c r="I44" s="35">
        <v>100</v>
      </c>
      <c r="J44" s="30" t="s">
        <v>50</v>
      </c>
      <c r="K44" s="36">
        <v>0</v>
      </c>
      <c r="L44" s="30"/>
      <c r="M44" s="37">
        <f>ROUND(I44*K44,0)</f>
        <v>0</v>
      </c>
      <c r="N44" s="30"/>
      <c r="O44" s="30"/>
      <c r="P44" s="30"/>
      <c r="Q44" s="30"/>
      <c r="R44" s="38">
        <v>0</v>
      </c>
      <c r="S44" s="39">
        <f>ROUND(M44*R44,2)</f>
        <v>0</v>
      </c>
      <c r="T44" s="38">
        <v>1</v>
      </c>
      <c r="U44" s="39">
        <f>ROUND(M44*T44,2)</f>
        <v>0</v>
      </c>
    </row>
    <row r="45" spans="1:21" s="40" customFormat="1">
      <c r="A45" s="30" t="s">
        <v>54</v>
      </c>
      <c r="B45" s="30"/>
      <c r="C45" s="30"/>
      <c r="D45" s="31"/>
      <c r="E45" s="30"/>
      <c r="F45" s="44" t="s">
        <v>52</v>
      </c>
      <c r="G45" s="33" t="s">
        <v>77</v>
      </c>
      <c r="H45" s="43"/>
      <c r="I45" s="35"/>
      <c r="J45" s="30"/>
      <c r="K45" s="36"/>
      <c r="L45" s="30"/>
      <c r="M45" s="37"/>
      <c r="N45" s="30"/>
      <c r="O45" s="30"/>
      <c r="P45" s="30"/>
      <c r="Q45" s="30"/>
      <c r="R45" s="38"/>
      <c r="S45" s="39"/>
      <c r="T45" s="38"/>
      <c r="U45" s="39"/>
    </row>
    <row r="46" spans="1:21" s="40" customFormat="1">
      <c r="A46" s="30" t="s">
        <v>54</v>
      </c>
      <c r="B46" s="30"/>
      <c r="C46" s="30"/>
      <c r="D46" s="31"/>
      <c r="E46" s="30"/>
      <c r="F46" s="44" t="s">
        <v>52</v>
      </c>
      <c r="G46" s="33" t="s">
        <v>62</v>
      </c>
      <c r="H46" s="43"/>
      <c r="I46" s="35"/>
      <c r="J46" s="30"/>
      <c r="K46" s="36"/>
      <c r="L46" s="30"/>
      <c r="M46" s="37"/>
      <c r="N46" s="30"/>
      <c r="O46" s="30"/>
      <c r="P46" s="30"/>
      <c r="Q46" s="30"/>
      <c r="R46" s="38"/>
      <c r="S46" s="39"/>
      <c r="T46" s="38"/>
      <c r="U46" s="39"/>
    </row>
    <row r="47" spans="1:21" s="40" customFormat="1">
      <c r="A47" s="30" t="s">
        <v>54</v>
      </c>
      <c r="B47" s="30"/>
      <c r="C47" s="30"/>
      <c r="D47" s="31"/>
      <c r="E47" s="30"/>
      <c r="F47" s="44" t="s">
        <v>52</v>
      </c>
      <c r="G47" s="33" t="s">
        <v>53</v>
      </c>
      <c r="H47" s="43"/>
      <c r="I47" s="35"/>
      <c r="J47" s="30"/>
      <c r="K47" s="36"/>
      <c r="L47" s="30"/>
      <c r="M47" s="37"/>
      <c r="N47" s="30"/>
      <c r="O47" s="30"/>
      <c r="P47" s="30"/>
      <c r="Q47" s="30"/>
      <c r="R47" s="38"/>
      <c r="S47" s="39"/>
      <c r="T47" s="38"/>
      <c r="U47" s="39"/>
    </row>
    <row r="48" spans="1:21" s="40" customFormat="1">
      <c r="A48" s="30" t="s">
        <v>54</v>
      </c>
      <c r="B48" s="30"/>
      <c r="C48" s="30"/>
      <c r="D48" s="31"/>
      <c r="E48" s="30"/>
      <c r="F48" s="44" t="s">
        <v>55</v>
      </c>
      <c r="G48" s="33" t="s">
        <v>56</v>
      </c>
      <c r="H48" s="43"/>
      <c r="I48" s="35"/>
      <c r="J48" s="30"/>
      <c r="K48" s="36"/>
      <c r="L48" s="30"/>
      <c r="M48" s="37"/>
      <c r="N48" s="30"/>
      <c r="O48" s="30"/>
      <c r="P48" s="30"/>
      <c r="Q48" s="30"/>
      <c r="R48" s="38"/>
      <c r="S48" s="39"/>
      <c r="T48" s="38"/>
      <c r="U48" s="39"/>
    </row>
    <row r="49" spans="1:21" s="40" customFormat="1">
      <c r="A49" s="30" t="s">
        <v>54</v>
      </c>
      <c r="B49" s="30"/>
      <c r="C49" s="30"/>
      <c r="D49" s="31"/>
      <c r="E49" s="30"/>
      <c r="F49" s="44" t="s">
        <v>52</v>
      </c>
      <c r="G49" s="33" t="s">
        <v>72</v>
      </c>
      <c r="H49" s="43"/>
      <c r="I49" s="35"/>
      <c r="J49" s="30"/>
      <c r="K49" s="36"/>
      <c r="L49" s="30"/>
      <c r="M49" s="37"/>
      <c r="N49" s="30"/>
      <c r="O49" s="30"/>
      <c r="P49" s="30"/>
      <c r="Q49" s="30"/>
      <c r="R49" s="38"/>
      <c r="S49" s="39"/>
      <c r="T49" s="38"/>
      <c r="U49" s="39"/>
    </row>
    <row r="50" spans="1:21" s="40" customFormat="1">
      <c r="A50" s="30" t="s">
        <v>54</v>
      </c>
      <c r="B50" s="30"/>
      <c r="C50" s="30"/>
      <c r="D50" s="31"/>
      <c r="E50" s="30"/>
      <c r="F50" s="44" t="s">
        <v>52</v>
      </c>
      <c r="G50" s="33" t="s">
        <v>63</v>
      </c>
      <c r="H50" s="43"/>
      <c r="I50" s="35"/>
      <c r="J50" s="30"/>
      <c r="K50" s="36"/>
      <c r="L50" s="30"/>
      <c r="M50" s="37"/>
      <c r="N50" s="30"/>
      <c r="O50" s="30"/>
      <c r="P50" s="30"/>
      <c r="Q50" s="30"/>
      <c r="R50" s="38"/>
      <c r="S50" s="39"/>
      <c r="T50" s="38"/>
      <c r="U50" s="39"/>
    </row>
    <row r="51" spans="1:21" s="40" customFormat="1">
      <c r="A51" s="30" t="s">
        <v>54</v>
      </c>
      <c r="B51" s="30"/>
      <c r="C51" s="30"/>
      <c r="D51" s="31"/>
      <c r="E51" s="30"/>
      <c r="F51" s="44" t="s">
        <v>52</v>
      </c>
      <c r="G51" s="33" t="s">
        <v>53</v>
      </c>
      <c r="H51" s="43"/>
      <c r="I51" s="35"/>
      <c r="J51" s="30"/>
      <c r="K51" s="36"/>
      <c r="L51" s="30"/>
      <c r="M51" s="37"/>
      <c r="N51" s="30"/>
      <c r="O51" s="30"/>
      <c r="P51" s="30"/>
      <c r="Q51" s="30"/>
      <c r="R51" s="38"/>
      <c r="S51" s="39"/>
      <c r="T51" s="38"/>
      <c r="U51" s="39"/>
    </row>
    <row r="52" spans="1:21" s="40" customFormat="1">
      <c r="A52" s="30" t="s">
        <v>54</v>
      </c>
      <c r="B52" s="30"/>
      <c r="C52" s="30"/>
      <c r="D52" s="31"/>
      <c r="E52" s="30"/>
      <c r="F52" s="44" t="s">
        <v>73</v>
      </c>
      <c r="G52" s="33" t="s">
        <v>74</v>
      </c>
      <c r="H52" s="43"/>
      <c r="I52" s="35"/>
      <c r="J52" s="30"/>
      <c r="K52" s="36"/>
      <c r="L52" s="30"/>
      <c r="M52" s="37"/>
      <c r="N52" s="30"/>
      <c r="O52" s="30"/>
      <c r="P52" s="30"/>
      <c r="Q52" s="30"/>
      <c r="R52" s="38"/>
      <c r="S52" s="39"/>
      <c r="T52" s="38"/>
      <c r="U52" s="39"/>
    </row>
    <row r="53" spans="1:21" s="40" customFormat="1" ht="51" customHeight="1">
      <c r="A53" s="30" t="s">
        <v>51</v>
      </c>
      <c r="B53" s="30">
        <v>7</v>
      </c>
      <c r="C53" s="30">
        <v>0</v>
      </c>
      <c r="D53" s="31">
        <v>1010677</v>
      </c>
      <c r="E53" s="30" t="s">
        <v>47</v>
      </c>
      <c r="F53" s="44" t="s">
        <v>78</v>
      </c>
      <c r="G53" s="41" t="s">
        <v>79</v>
      </c>
      <c r="H53" s="42"/>
      <c r="I53" s="35">
        <v>1000</v>
      </c>
      <c r="J53" s="30" t="s">
        <v>50</v>
      </c>
      <c r="K53" s="36">
        <v>0</v>
      </c>
      <c r="L53" s="30"/>
      <c r="M53" s="37">
        <f>ROUND(I53*K53,0)</f>
        <v>0</v>
      </c>
      <c r="N53" s="30"/>
      <c r="O53" s="30"/>
      <c r="P53" s="30"/>
      <c r="Q53" s="30"/>
      <c r="R53" s="38">
        <v>0</v>
      </c>
      <c r="S53" s="39">
        <f>ROUND(M53*R53,2)</f>
        <v>0</v>
      </c>
      <c r="T53" s="38">
        <v>1</v>
      </c>
      <c r="U53" s="39">
        <f>ROUND(M53*T53,2)</f>
        <v>0</v>
      </c>
    </row>
    <row r="54" spans="1:21" s="40" customFormat="1">
      <c r="A54" s="30" t="s">
        <v>54</v>
      </c>
      <c r="B54" s="30"/>
      <c r="C54" s="30"/>
      <c r="D54" s="31"/>
      <c r="E54" s="30"/>
      <c r="F54" s="44" t="s">
        <v>80</v>
      </c>
      <c r="G54" s="33" t="s">
        <v>81</v>
      </c>
      <c r="H54" s="43"/>
      <c r="I54" s="35"/>
      <c r="J54" s="30"/>
      <c r="K54" s="36"/>
      <c r="L54" s="30"/>
      <c r="M54" s="37"/>
      <c r="N54" s="30"/>
      <c r="O54" s="30"/>
      <c r="P54" s="30"/>
      <c r="Q54" s="30"/>
      <c r="R54" s="38"/>
      <c r="S54" s="39"/>
      <c r="T54" s="38"/>
      <c r="U54" s="39"/>
    </row>
    <row r="55" spans="1:21" s="40" customFormat="1" ht="12.75" customHeight="1">
      <c r="A55" s="30" t="s">
        <v>51</v>
      </c>
      <c r="B55" s="30">
        <v>8</v>
      </c>
      <c r="C55" s="30">
        <v>0</v>
      </c>
      <c r="D55" s="31">
        <v>0</v>
      </c>
      <c r="E55" s="30" t="s">
        <v>47</v>
      </c>
      <c r="F55" s="44" t="s">
        <v>82</v>
      </c>
      <c r="G55" s="41" t="s">
        <v>83</v>
      </c>
      <c r="H55" s="42"/>
      <c r="I55" s="35">
        <v>160</v>
      </c>
      <c r="J55" s="30" t="s">
        <v>84</v>
      </c>
      <c r="K55" s="36">
        <v>0</v>
      </c>
      <c r="L55" s="30"/>
      <c r="M55" s="37">
        <f>ROUND(I55*K55,0)</f>
        <v>0</v>
      </c>
      <c r="N55" s="30"/>
      <c r="O55" s="30"/>
      <c r="P55" s="30"/>
      <c r="Q55" s="30"/>
      <c r="R55" s="38">
        <v>0</v>
      </c>
      <c r="S55" s="39">
        <f>ROUND(M55*R55,2)</f>
        <v>0</v>
      </c>
      <c r="T55" s="38">
        <v>1</v>
      </c>
      <c r="U55" s="39">
        <f>ROUND(M55*T55,2)</f>
        <v>0</v>
      </c>
    </row>
    <row r="56" spans="1:21" s="40" customFormat="1">
      <c r="A56" s="30" t="s">
        <v>54</v>
      </c>
      <c r="B56" s="30"/>
      <c r="C56" s="30"/>
      <c r="D56" s="31"/>
      <c r="E56" s="30"/>
      <c r="F56" s="44" t="s">
        <v>85</v>
      </c>
      <c r="G56" s="33" t="s">
        <v>86</v>
      </c>
      <c r="H56" s="43"/>
      <c r="I56" s="35"/>
      <c r="J56" s="30"/>
      <c r="K56" s="36"/>
      <c r="L56" s="30"/>
      <c r="M56" s="37"/>
      <c r="N56" s="30"/>
      <c r="O56" s="30"/>
      <c r="P56" s="30"/>
      <c r="Q56" s="30"/>
      <c r="R56" s="38"/>
      <c r="S56" s="39"/>
      <c r="T56" s="38"/>
      <c r="U56" s="39"/>
    </row>
    <row r="57" spans="1:21" s="40" customFormat="1" ht="25.5" customHeight="1">
      <c r="A57" s="30" t="s">
        <v>51</v>
      </c>
      <c r="B57" s="30">
        <v>9</v>
      </c>
      <c r="C57" s="30">
        <v>0</v>
      </c>
      <c r="D57" s="31">
        <v>1010705</v>
      </c>
      <c r="E57" s="30" t="s">
        <v>47</v>
      </c>
      <c r="F57" s="44" t="s">
        <v>87</v>
      </c>
      <c r="G57" s="41" t="s">
        <v>88</v>
      </c>
      <c r="H57" s="42"/>
      <c r="I57" s="35">
        <v>90</v>
      </c>
      <c r="J57" s="30" t="s">
        <v>50</v>
      </c>
      <c r="K57" s="36">
        <v>0</v>
      </c>
      <c r="L57" s="30"/>
      <c r="M57" s="37">
        <f>ROUND(I57*K57,0)</f>
        <v>0</v>
      </c>
      <c r="N57" s="30"/>
      <c r="O57" s="30"/>
      <c r="P57" s="30"/>
      <c r="Q57" s="30"/>
      <c r="R57" s="38">
        <v>0</v>
      </c>
      <c r="S57" s="39">
        <f>ROUND(M57*R57,2)</f>
        <v>0</v>
      </c>
      <c r="T57" s="38">
        <v>1</v>
      </c>
      <c r="U57" s="39">
        <f>ROUND(M57*T57,2)</f>
        <v>0</v>
      </c>
    </row>
    <row r="58" spans="1:21" s="40" customFormat="1">
      <c r="A58" s="30" t="s">
        <v>54</v>
      </c>
      <c r="B58" s="30"/>
      <c r="C58" s="30"/>
      <c r="D58" s="31"/>
      <c r="E58" s="30"/>
      <c r="F58" s="44" t="s">
        <v>52</v>
      </c>
      <c r="G58" s="33" t="s">
        <v>53</v>
      </c>
      <c r="H58" s="43"/>
      <c r="I58" s="35"/>
      <c r="J58" s="30"/>
      <c r="K58" s="36"/>
      <c r="L58" s="30"/>
      <c r="M58" s="37"/>
      <c r="N58" s="30"/>
      <c r="O58" s="30"/>
      <c r="P58" s="30"/>
      <c r="Q58" s="30"/>
      <c r="R58" s="38"/>
      <c r="S58" s="39"/>
      <c r="T58" s="38"/>
      <c r="U58" s="39"/>
    </row>
    <row r="59" spans="1:21" s="40" customFormat="1">
      <c r="A59" s="30" t="s">
        <v>54</v>
      </c>
      <c r="B59" s="30"/>
      <c r="C59" s="30"/>
      <c r="D59" s="31"/>
      <c r="E59" s="30"/>
      <c r="F59" s="44" t="s">
        <v>64</v>
      </c>
      <c r="G59" s="33" t="s">
        <v>65</v>
      </c>
      <c r="H59" s="43"/>
      <c r="I59" s="35"/>
      <c r="J59" s="30"/>
      <c r="K59" s="36"/>
      <c r="L59" s="30"/>
      <c r="M59" s="37"/>
      <c r="N59" s="30"/>
      <c r="O59" s="30"/>
      <c r="P59" s="30"/>
      <c r="Q59" s="30"/>
      <c r="R59" s="38"/>
      <c r="S59" s="39"/>
      <c r="T59" s="38"/>
      <c r="U59" s="39"/>
    </row>
    <row r="60" spans="1:21" s="40" customFormat="1" ht="25.5" customHeight="1">
      <c r="A60" s="30" t="s">
        <v>51</v>
      </c>
      <c r="B60" s="30">
        <v>10</v>
      </c>
      <c r="C60" s="30">
        <v>0</v>
      </c>
      <c r="D60" s="31">
        <v>1010744</v>
      </c>
      <c r="E60" s="30" t="s">
        <v>47</v>
      </c>
      <c r="F60" s="44" t="s">
        <v>89</v>
      </c>
      <c r="G60" s="41" t="s">
        <v>90</v>
      </c>
      <c r="H60" s="42"/>
      <c r="I60" s="35">
        <v>125</v>
      </c>
      <c r="J60" s="30" t="s">
        <v>91</v>
      </c>
      <c r="K60" s="36">
        <v>0</v>
      </c>
      <c r="L60" s="30"/>
      <c r="M60" s="37">
        <f>ROUND(I60*K60,0)</f>
        <v>0</v>
      </c>
      <c r="N60" s="30"/>
      <c r="O60" s="30"/>
      <c r="P60" s="30"/>
      <c r="Q60" s="30"/>
      <c r="R60" s="38">
        <v>0</v>
      </c>
      <c r="S60" s="39">
        <f>ROUND(M60*R60,2)</f>
        <v>0</v>
      </c>
      <c r="T60" s="38">
        <v>1</v>
      </c>
      <c r="U60" s="39">
        <f>ROUND(M60*T60,2)</f>
        <v>0</v>
      </c>
    </row>
    <row r="61" spans="1:21" s="40" customFormat="1">
      <c r="A61" s="30" t="s">
        <v>54</v>
      </c>
      <c r="B61" s="30"/>
      <c r="C61" s="30"/>
      <c r="D61" s="31"/>
      <c r="E61" s="30"/>
      <c r="F61" s="44" t="s">
        <v>52</v>
      </c>
      <c r="G61" s="33" t="s">
        <v>53</v>
      </c>
      <c r="H61" s="43"/>
      <c r="I61" s="35"/>
      <c r="J61" s="30"/>
      <c r="K61" s="36"/>
      <c r="L61" s="30"/>
      <c r="M61" s="37"/>
      <c r="N61" s="30"/>
      <c r="O61" s="30"/>
      <c r="P61" s="30"/>
      <c r="Q61" s="30"/>
      <c r="R61" s="38"/>
      <c r="S61" s="39"/>
      <c r="T61" s="38"/>
      <c r="U61" s="39"/>
    </row>
    <row r="62" spans="1:21" s="40" customFormat="1">
      <c r="A62" s="30" t="s">
        <v>54</v>
      </c>
      <c r="B62" s="30"/>
      <c r="C62" s="30"/>
      <c r="D62" s="31"/>
      <c r="E62" s="30"/>
      <c r="F62" s="44" t="s">
        <v>92</v>
      </c>
      <c r="G62" s="33" t="s">
        <v>93</v>
      </c>
      <c r="H62" s="43"/>
      <c r="I62" s="35"/>
      <c r="J62" s="30"/>
      <c r="K62" s="36"/>
      <c r="L62" s="30"/>
      <c r="M62" s="37"/>
      <c r="N62" s="30"/>
      <c r="O62" s="30"/>
      <c r="P62" s="30"/>
      <c r="Q62" s="30"/>
      <c r="R62" s="38"/>
      <c r="S62" s="39"/>
      <c r="T62" s="38"/>
      <c r="U62" s="39"/>
    </row>
    <row r="63" spans="1:21" s="40" customFormat="1" ht="25.5" customHeight="1">
      <c r="A63" s="30" t="s">
        <v>94</v>
      </c>
      <c r="B63" s="30">
        <v>11</v>
      </c>
      <c r="C63" s="30">
        <v>0</v>
      </c>
      <c r="D63" s="31" t="s">
        <v>82</v>
      </c>
      <c r="E63" s="30" t="s">
        <v>47</v>
      </c>
      <c r="F63" s="44" t="s">
        <v>95</v>
      </c>
      <c r="G63" s="41" t="s">
        <v>96</v>
      </c>
      <c r="H63" s="42"/>
      <c r="I63" s="35">
        <v>19.5</v>
      </c>
      <c r="J63" s="30" t="s">
        <v>50</v>
      </c>
      <c r="K63" s="36">
        <v>0</v>
      </c>
      <c r="L63" s="30"/>
      <c r="M63" s="37">
        <f>ROUND(I63*K63,0)</f>
        <v>0</v>
      </c>
      <c r="N63" s="38">
        <v>1.4</v>
      </c>
      <c r="O63" s="35">
        <f>ROUND(I63*N63,3)</f>
        <v>27.3</v>
      </c>
      <c r="P63" s="30"/>
      <c r="Q63" s="30"/>
      <c r="R63" s="38">
        <v>0</v>
      </c>
      <c r="S63" s="39">
        <f>ROUND(M63*R63,2)</f>
        <v>0</v>
      </c>
      <c r="T63" s="38">
        <v>1</v>
      </c>
      <c r="U63" s="39">
        <f>ROUND(M63*T63,2)</f>
        <v>0</v>
      </c>
    </row>
    <row r="64" spans="1:21" s="40" customFormat="1">
      <c r="A64" s="30" t="s">
        <v>54</v>
      </c>
      <c r="B64" s="30"/>
      <c r="C64" s="30"/>
      <c r="D64" s="31"/>
      <c r="E64" s="30"/>
      <c r="F64" s="44" t="s">
        <v>52</v>
      </c>
      <c r="G64" s="33" t="s">
        <v>53</v>
      </c>
      <c r="H64" s="43"/>
      <c r="I64" s="35"/>
      <c r="J64" s="30"/>
      <c r="K64" s="36"/>
      <c r="L64" s="30"/>
      <c r="M64" s="37"/>
      <c r="N64" s="38"/>
      <c r="O64" s="35"/>
      <c r="P64" s="30"/>
      <c r="Q64" s="30"/>
      <c r="R64" s="38"/>
      <c r="S64" s="39"/>
      <c r="T64" s="38"/>
      <c r="U64" s="39"/>
    </row>
    <row r="65" spans="1:21" s="40" customFormat="1">
      <c r="A65" s="30" t="s">
        <v>54</v>
      </c>
      <c r="B65" s="30"/>
      <c r="C65" s="30"/>
      <c r="D65" s="31"/>
      <c r="E65" s="30"/>
      <c r="F65" s="44" t="s">
        <v>52</v>
      </c>
      <c r="G65" s="33" t="s">
        <v>97</v>
      </c>
      <c r="H65" s="43"/>
      <c r="I65" s="35"/>
      <c r="J65" s="30"/>
      <c r="K65" s="36"/>
      <c r="L65" s="30"/>
      <c r="M65" s="37"/>
      <c r="N65" s="38"/>
      <c r="O65" s="35"/>
      <c r="P65" s="30"/>
      <c r="Q65" s="30"/>
      <c r="R65" s="38"/>
      <c r="S65" s="39"/>
      <c r="T65" s="38"/>
      <c r="U65" s="39"/>
    </row>
    <row r="66" spans="1:21" s="40" customFormat="1">
      <c r="A66" s="30" t="s">
        <v>54</v>
      </c>
      <c r="B66" s="30"/>
      <c r="C66" s="30"/>
      <c r="D66" s="31"/>
      <c r="E66" s="30"/>
      <c r="F66" s="44" t="s">
        <v>98</v>
      </c>
      <c r="G66" s="33" t="s">
        <v>99</v>
      </c>
      <c r="H66" s="43"/>
      <c r="I66" s="35"/>
      <c r="J66" s="30"/>
      <c r="K66" s="36"/>
      <c r="L66" s="30"/>
      <c r="M66" s="37"/>
      <c r="N66" s="38"/>
      <c r="O66" s="35"/>
      <c r="P66" s="30"/>
      <c r="Q66" s="30"/>
      <c r="R66" s="38"/>
      <c r="S66" s="39"/>
      <c r="T66" s="38"/>
      <c r="U66" s="39"/>
    </row>
    <row r="67" spans="1:21" s="40" customFormat="1" ht="25.5" customHeight="1">
      <c r="A67" s="30" t="s">
        <v>51</v>
      </c>
      <c r="B67" s="30">
        <v>12</v>
      </c>
      <c r="C67" s="30">
        <v>0</v>
      </c>
      <c r="D67" s="31">
        <v>1010733</v>
      </c>
      <c r="E67" s="30" t="s">
        <v>47</v>
      </c>
      <c r="F67" s="44" t="s">
        <v>100</v>
      </c>
      <c r="G67" s="41" t="s">
        <v>101</v>
      </c>
      <c r="H67" s="42"/>
      <c r="I67" s="35">
        <v>125</v>
      </c>
      <c r="J67" s="30" t="s">
        <v>91</v>
      </c>
      <c r="K67" s="36">
        <v>0</v>
      </c>
      <c r="L67" s="30"/>
      <c r="M67" s="37">
        <f>ROUND(I67*K67,0)</f>
        <v>0</v>
      </c>
      <c r="N67" s="38"/>
      <c r="O67" s="35"/>
      <c r="P67" s="30"/>
      <c r="Q67" s="30"/>
      <c r="R67" s="38">
        <v>0</v>
      </c>
      <c r="S67" s="39">
        <f>ROUND(M67*R67,2)</f>
        <v>0</v>
      </c>
      <c r="T67" s="38">
        <v>1</v>
      </c>
      <c r="U67" s="39">
        <f>ROUND(M67*T67,2)</f>
        <v>0</v>
      </c>
    </row>
    <row r="68" spans="1:21" s="40" customFormat="1">
      <c r="A68" s="30" t="s">
        <v>54</v>
      </c>
      <c r="B68" s="30"/>
      <c r="C68" s="30"/>
      <c r="D68" s="31"/>
      <c r="E68" s="30"/>
      <c r="F68" s="44" t="s">
        <v>52</v>
      </c>
      <c r="G68" s="33" t="s">
        <v>53</v>
      </c>
      <c r="H68" s="43"/>
      <c r="I68" s="35"/>
      <c r="J68" s="30"/>
      <c r="K68" s="36"/>
      <c r="L68" s="30"/>
      <c r="M68" s="37"/>
      <c r="N68" s="38"/>
      <c r="O68" s="35"/>
      <c r="P68" s="30"/>
      <c r="Q68" s="30"/>
      <c r="R68" s="38"/>
      <c r="S68" s="39"/>
      <c r="T68" s="38"/>
      <c r="U68" s="39"/>
    </row>
    <row r="69" spans="1:21" s="40" customFormat="1">
      <c r="A69" s="30" t="s">
        <v>54</v>
      </c>
      <c r="B69" s="30"/>
      <c r="C69" s="30"/>
      <c r="D69" s="31"/>
      <c r="E69" s="30"/>
      <c r="F69" s="44" t="s">
        <v>92</v>
      </c>
      <c r="G69" s="33" t="s">
        <v>93</v>
      </c>
      <c r="H69" s="43"/>
      <c r="I69" s="35"/>
      <c r="J69" s="30"/>
      <c r="K69" s="36"/>
      <c r="L69" s="30"/>
      <c r="M69" s="37"/>
      <c r="N69" s="38"/>
      <c r="O69" s="35"/>
      <c r="P69" s="30"/>
      <c r="Q69" s="30"/>
      <c r="R69" s="38"/>
      <c r="S69" s="39"/>
      <c r="T69" s="38"/>
      <c r="U69" s="39"/>
    </row>
    <row r="70" spans="1:21" ht="3" customHeight="1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21" ht="15" customHeight="1">
      <c r="B71" s="16" t="s">
        <v>46</v>
      </c>
      <c r="C71" s="8"/>
      <c r="D71" s="8"/>
      <c r="E71" s="8"/>
      <c r="F71" s="18" t="s">
        <v>44</v>
      </c>
      <c r="G71" s="19" t="s">
        <v>45</v>
      </c>
      <c r="M71" s="21">
        <f>ROUND(SUBTOTAL(9,M13:M70),0)</f>
        <v>0</v>
      </c>
      <c r="O71" s="22">
        <f>ROUND(SUBTOTAL(9,O13:O70),3)</f>
        <v>27.3</v>
      </c>
      <c r="Q71" s="22">
        <f>ROUND(SUBTOTAL(9,Q13:Q70),3)</f>
        <v>0</v>
      </c>
      <c r="S71" s="1">
        <f>ROUND(SUBTOTAL(9,S13:S70),2)</f>
        <v>0</v>
      </c>
      <c r="U71" s="1">
        <f>ROUND(SUBTOTAL(9,U13:U70),2)</f>
        <v>0</v>
      </c>
    </row>
    <row r="72" spans="1:21" ht="12.75" customHeight="1"/>
    <row r="73" spans="1:21" ht="15" customHeight="1">
      <c r="A73" s="1" t="s">
        <v>24</v>
      </c>
      <c r="B73" s="6"/>
      <c r="C73" s="6"/>
      <c r="D73" s="6"/>
      <c r="E73" s="6"/>
      <c r="F73" s="14" t="s">
        <v>102</v>
      </c>
      <c r="G73" s="15" t="s">
        <v>103</v>
      </c>
      <c r="H73" s="6"/>
      <c r="I73" s="6"/>
      <c r="J73" s="6"/>
      <c r="K73" s="6"/>
      <c r="L73" s="6"/>
      <c r="M73" s="6"/>
      <c r="N73" s="7"/>
      <c r="O73" s="7"/>
      <c r="P73" s="7"/>
      <c r="Q73" s="7"/>
    </row>
    <row r="74" spans="1:21" ht="3" customHeight="1"/>
    <row r="75" spans="1:21" ht="12.75" customHeight="1">
      <c r="A75" s="1" t="s">
        <v>51</v>
      </c>
      <c r="B75" s="1">
        <v>1</v>
      </c>
      <c r="C75" s="1">
        <v>0</v>
      </c>
      <c r="D75" s="5">
        <v>1412403</v>
      </c>
      <c r="E75" s="1" t="s">
        <v>47</v>
      </c>
      <c r="F75" s="17" t="s">
        <v>104</v>
      </c>
      <c r="G75" s="23" t="s">
        <v>105</v>
      </c>
      <c r="H75" s="24"/>
      <c r="I75" s="25">
        <v>400</v>
      </c>
      <c r="J75" s="1" t="s">
        <v>91</v>
      </c>
      <c r="K75" s="26">
        <v>0</v>
      </c>
      <c r="M75" s="27">
        <f>ROUND(I75*K75,0)</f>
        <v>0</v>
      </c>
      <c r="P75" s="28">
        <v>0.23499999999999999</v>
      </c>
      <c r="Q75" s="25">
        <f>ROUND(I75*P75,3)</f>
        <v>94</v>
      </c>
      <c r="R75" s="28">
        <v>0</v>
      </c>
      <c r="S75" s="29">
        <f>ROUND(M75*R75,2)</f>
        <v>0</v>
      </c>
      <c r="T75" s="28">
        <v>1</v>
      </c>
      <c r="U75" s="29">
        <f>ROUND(M75*T75,2)</f>
        <v>0</v>
      </c>
    </row>
    <row r="76" spans="1:21" s="40" customFormat="1">
      <c r="A76" s="30" t="s">
        <v>54</v>
      </c>
      <c r="B76" s="30"/>
      <c r="C76" s="30"/>
      <c r="D76" s="31"/>
      <c r="E76" s="30"/>
      <c r="F76" s="32" t="s">
        <v>52</v>
      </c>
      <c r="G76" s="33" t="s">
        <v>53</v>
      </c>
      <c r="H76" s="34"/>
      <c r="I76" s="35"/>
      <c r="J76" s="30"/>
      <c r="K76" s="36"/>
      <c r="L76" s="30"/>
      <c r="M76" s="37"/>
      <c r="N76" s="30"/>
      <c r="O76" s="30"/>
      <c r="P76" s="38"/>
      <c r="Q76" s="35"/>
      <c r="R76" s="38"/>
      <c r="S76" s="39"/>
      <c r="T76" s="38"/>
      <c r="U76" s="39"/>
    </row>
    <row r="77" spans="1:21" s="40" customFormat="1">
      <c r="A77" s="30" t="s">
        <v>54</v>
      </c>
      <c r="B77" s="30"/>
      <c r="C77" s="30"/>
      <c r="D77" s="31"/>
      <c r="E77" s="30"/>
      <c r="F77" s="32" t="s">
        <v>106</v>
      </c>
      <c r="G77" s="33" t="s">
        <v>107</v>
      </c>
      <c r="H77" s="34"/>
      <c r="I77" s="35"/>
      <c r="J77" s="30"/>
      <c r="K77" s="36"/>
      <c r="L77" s="30"/>
      <c r="M77" s="37"/>
      <c r="N77" s="30"/>
      <c r="O77" s="30"/>
      <c r="P77" s="38"/>
      <c r="Q77" s="35"/>
      <c r="R77" s="38"/>
      <c r="S77" s="39"/>
      <c r="T77" s="38"/>
      <c r="U77" s="39"/>
    </row>
    <row r="78" spans="1:21" ht="3" customHeight="1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21" ht="15" customHeight="1">
      <c r="B79" s="16" t="s">
        <v>46</v>
      </c>
      <c r="C79" s="8"/>
      <c r="D79" s="8"/>
      <c r="E79" s="8"/>
      <c r="F79" s="18" t="s">
        <v>102</v>
      </c>
      <c r="G79" s="19" t="s">
        <v>103</v>
      </c>
      <c r="M79" s="21">
        <f>ROUND(SUBTOTAL(9,M74:M78),0)</f>
        <v>0</v>
      </c>
      <c r="O79" s="22">
        <f>ROUND(SUBTOTAL(9,O74:O78),3)</f>
        <v>0</v>
      </c>
      <c r="Q79" s="22">
        <f>ROUND(SUBTOTAL(9,Q74:Q78),3)</f>
        <v>94</v>
      </c>
      <c r="S79" s="1">
        <f>ROUND(SUBTOTAL(9,S74:S78),2)</f>
        <v>0</v>
      </c>
      <c r="U79" s="1">
        <f>ROUND(SUBTOTAL(9,U74:U78),2)</f>
        <v>0</v>
      </c>
    </row>
    <row r="80" spans="1:21" ht="12.75" customHeight="1"/>
    <row r="81" spans="1:21" ht="15" customHeight="1">
      <c r="A81" s="1" t="s">
        <v>24</v>
      </c>
      <c r="B81" s="6"/>
      <c r="C81" s="6"/>
      <c r="D81" s="6"/>
      <c r="E81" s="6"/>
      <c r="F81" s="14" t="s">
        <v>108</v>
      </c>
      <c r="G81" s="15" t="s">
        <v>109</v>
      </c>
      <c r="H81" s="6"/>
      <c r="I81" s="6"/>
      <c r="J81" s="6"/>
      <c r="K81" s="6"/>
      <c r="L81" s="6"/>
      <c r="M81" s="6"/>
      <c r="N81" s="7"/>
      <c r="O81" s="7"/>
      <c r="P81" s="7"/>
      <c r="Q81" s="7"/>
    </row>
    <row r="82" spans="1:21" ht="3" customHeight="1"/>
    <row r="83" spans="1:21" ht="12.75" customHeight="1">
      <c r="A83" s="1" t="s">
        <v>51</v>
      </c>
      <c r="B83" s="1">
        <v>1</v>
      </c>
      <c r="C83" s="1">
        <v>0</v>
      </c>
      <c r="D83" s="5">
        <v>1450228</v>
      </c>
      <c r="E83" s="1" t="s">
        <v>47</v>
      </c>
      <c r="F83" s="17" t="s">
        <v>110</v>
      </c>
      <c r="G83" s="23" t="s">
        <v>111</v>
      </c>
      <c r="H83" s="24"/>
      <c r="I83" s="25">
        <v>125</v>
      </c>
      <c r="J83" s="1" t="s">
        <v>91</v>
      </c>
      <c r="K83" s="26">
        <v>0</v>
      </c>
      <c r="M83" s="27">
        <f>ROUND(I83*K83,0)</f>
        <v>0</v>
      </c>
      <c r="R83" s="28">
        <v>0</v>
      </c>
      <c r="S83" s="29">
        <f>ROUND(M83*R83,2)</f>
        <v>0</v>
      </c>
      <c r="T83" s="28">
        <v>1</v>
      </c>
      <c r="U83" s="29">
        <f>ROUND(M83*T83,2)</f>
        <v>0</v>
      </c>
    </row>
    <row r="84" spans="1:21" s="40" customFormat="1">
      <c r="A84" s="30" t="s">
        <v>54</v>
      </c>
      <c r="B84" s="30"/>
      <c r="C84" s="30"/>
      <c r="D84" s="31"/>
      <c r="E84" s="30"/>
      <c r="F84" s="32" t="s">
        <v>52</v>
      </c>
      <c r="G84" s="33" t="s">
        <v>53</v>
      </c>
      <c r="H84" s="34"/>
      <c r="I84" s="35"/>
      <c r="J84" s="30"/>
      <c r="K84" s="36"/>
      <c r="L84" s="30"/>
      <c r="M84" s="37"/>
      <c r="N84" s="30"/>
      <c r="O84" s="30"/>
      <c r="P84" s="30"/>
      <c r="Q84" s="30"/>
      <c r="R84" s="38"/>
      <c r="S84" s="39"/>
      <c r="T84" s="38"/>
      <c r="U84" s="39"/>
    </row>
    <row r="85" spans="1:21" s="40" customFormat="1">
      <c r="A85" s="30" t="s">
        <v>54</v>
      </c>
      <c r="B85" s="30"/>
      <c r="C85" s="30"/>
      <c r="D85" s="31"/>
      <c r="E85" s="30"/>
      <c r="F85" s="32" t="s">
        <v>92</v>
      </c>
      <c r="G85" s="33" t="s">
        <v>93</v>
      </c>
      <c r="H85" s="34"/>
      <c r="I85" s="35"/>
      <c r="J85" s="30"/>
      <c r="K85" s="36"/>
      <c r="L85" s="30"/>
      <c r="M85" s="37"/>
      <c r="N85" s="30"/>
      <c r="O85" s="30"/>
      <c r="P85" s="30"/>
      <c r="Q85" s="30"/>
      <c r="R85" s="38"/>
      <c r="S85" s="39"/>
      <c r="T85" s="38"/>
      <c r="U85" s="39"/>
    </row>
    <row r="86" spans="1:21" s="40" customFormat="1" ht="25.5" customHeight="1">
      <c r="A86" s="30" t="s">
        <v>94</v>
      </c>
      <c r="B86" s="30">
        <v>2</v>
      </c>
      <c r="C86" s="30">
        <v>0</v>
      </c>
      <c r="D86" s="31" t="s">
        <v>112</v>
      </c>
      <c r="E86" s="30" t="s">
        <v>47</v>
      </c>
      <c r="F86" s="44" t="s">
        <v>114</v>
      </c>
      <c r="G86" s="41" t="s">
        <v>115</v>
      </c>
      <c r="H86" s="42"/>
      <c r="I86" s="35">
        <v>6.4379999999999997</v>
      </c>
      <c r="J86" s="30" t="s">
        <v>113</v>
      </c>
      <c r="K86" s="36">
        <v>0</v>
      </c>
      <c r="L86" s="30"/>
      <c r="M86" s="37">
        <f>ROUND(I86*K86,0)</f>
        <v>0</v>
      </c>
      <c r="N86" s="38">
        <v>1E-3</v>
      </c>
      <c r="O86" s="35">
        <f>ROUND(I86*N86,3)</f>
        <v>6.0000000000000001E-3</v>
      </c>
      <c r="P86" s="30"/>
      <c r="Q86" s="30"/>
      <c r="R86" s="38">
        <v>0</v>
      </c>
      <c r="S86" s="39">
        <f>ROUND(M86*R86,2)</f>
        <v>0</v>
      </c>
      <c r="T86" s="38">
        <v>1</v>
      </c>
      <c r="U86" s="39">
        <f>ROUND(M86*T86,2)</f>
        <v>0</v>
      </c>
    </row>
    <row r="87" spans="1:21" s="40" customFormat="1">
      <c r="A87" s="30" t="s">
        <v>54</v>
      </c>
      <c r="B87" s="30"/>
      <c r="C87" s="30"/>
      <c r="D87" s="31"/>
      <c r="E87" s="30"/>
      <c r="F87" s="44" t="s">
        <v>116</v>
      </c>
      <c r="G87" s="33" t="s">
        <v>117</v>
      </c>
      <c r="H87" s="43"/>
      <c r="I87" s="35"/>
      <c r="J87" s="30"/>
      <c r="K87" s="36"/>
      <c r="L87" s="30"/>
      <c r="M87" s="37"/>
      <c r="N87" s="38"/>
      <c r="O87" s="35"/>
      <c r="P87" s="30"/>
      <c r="Q87" s="30"/>
      <c r="R87" s="38"/>
      <c r="S87" s="39"/>
      <c r="T87" s="38"/>
      <c r="U87" s="39"/>
    </row>
    <row r="88" spans="1:21" s="40" customFormat="1" ht="25.5" customHeight="1">
      <c r="A88" s="30" t="s">
        <v>51</v>
      </c>
      <c r="B88" s="30">
        <v>3</v>
      </c>
      <c r="C88" s="30">
        <v>0</v>
      </c>
      <c r="D88" s="31">
        <v>1451105</v>
      </c>
      <c r="E88" s="30" t="s">
        <v>47</v>
      </c>
      <c r="F88" s="44" t="s">
        <v>118</v>
      </c>
      <c r="G88" s="41" t="s">
        <v>119</v>
      </c>
      <c r="H88" s="42"/>
      <c r="I88" s="35">
        <v>125</v>
      </c>
      <c r="J88" s="30" t="s">
        <v>91</v>
      </c>
      <c r="K88" s="36">
        <v>0</v>
      </c>
      <c r="L88" s="30"/>
      <c r="M88" s="37">
        <f>ROUND(I88*K88,0)</f>
        <v>0</v>
      </c>
      <c r="N88" s="38"/>
      <c r="O88" s="35"/>
      <c r="P88" s="30"/>
      <c r="Q88" s="30"/>
      <c r="R88" s="38">
        <v>0</v>
      </c>
      <c r="S88" s="39">
        <f>ROUND(M88*R88,2)</f>
        <v>0</v>
      </c>
      <c r="T88" s="38">
        <v>1</v>
      </c>
      <c r="U88" s="39">
        <f>ROUND(M88*T88,2)</f>
        <v>0</v>
      </c>
    </row>
    <row r="89" spans="1:21" s="40" customFormat="1">
      <c r="A89" s="30" t="s">
        <v>54</v>
      </c>
      <c r="B89" s="30"/>
      <c r="C89" s="30"/>
      <c r="D89" s="31"/>
      <c r="E89" s="30"/>
      <c r="F89" s="44" t="s">
        <v>52</v>
      </c>
      <c r="G89" s="33" t="s">
        <v>53</v>
      </c>
      <c r="H89" s="43"/>
      <c r="I89" s="35"/>
      <c r="J89" s="30"/>
      <c r="K89" s="36"/>
      <c r="L89" s="30"/>
      <c r="M89" s="37"/>
      <c r="N89" s="38"/>
      <c r="O89" s="35"/>
      <c r="P89" s="30"/>
      <c r="Q89" s="30"/>
      <c r="R89" s="38"/>
      <c r="S89" s="39"/>
      <c r="T89" s="38"/>
      <c r="U89" s="39"/>
    </row>
    <row r="90" spans="1:21" s="40" customFormat="1">
      <c r="A90" s="30" t="s">
        <v>54</v>
      </c>
      <c r="B90" s="30"/>
      <c r="C90" s="30"/>
      <c r="D90" s="31"/>
      <c r="E90" s="30"/>
      <c r="F90" s="44" t="s">
        <v>92</v>
      </c>
      <c r="G90" s="33" t="s">
        <v>93</v>
      </c>
      <c r="H90" s="43"/>
      <c r="I90" s="35"/>
      <c r="J90" s="30"/>
      <c r="K90" s="36"/>
      <c r="L90" s="30"/>
      <c r="M90" s="37"/>
      <c r="N90" s="38"/>
      <c r="O90" s="35"/>
      <c r="P90" s="30"/>
      <c r="Q90" s="30"/>
      <c r="R90" s="38"/>
      <c r="S90" s="39"/>
      <c r="T90" s="38"/>
      <c r="U90" s="39"/>
    </row>
    <row r="91" spans="1:21" s="40" customFormat="1" ht="12.75" customHeight="1">
      <c r="A91" s="30" t="s">
        <v>51</v>
      </c>
      <c r="B91" s="30">
        <v>4</v>
      </c>
      <c r="C91" s="30">
        <v>0</v>
      </c>
      <c r="D91" s="31">
        <v>1451120</v>
      </c>
      <c r="E91" s="30" t="s">
        <v>47</v>
      </c>
      <c r="F91" s="44" t="s">
        <v>120</v>
      </c>
      <c r="G91" s="41" t="s">
        <v>121</v>
      </c>
      <c r="H91" s="42"/>
      <c r="I91" s="35">
        <v>18.75</v>
      </c>
      <c r="J91" s="30" t="s">
        <v>50</v>
      </c>
      <c r="K91" s="36">
        <v>0</v>
      </c>
      <c r="L91" s="30"/>
      <c r="M91" s="37">
        <f>ROUND(I91*K91,0)</f>
        <v>0</v>
      </c>
      <c r="N91" s="38"/>
      <c r="O91" s="35"/>
      <c r="P91" s="30"/>
      <c r="Q91" s="30"/>
      <c r="R91" s="38">
        <v>0</v>
      </c>
      <c r="S91" s="39">
        <f>ROUND(M91*R91,2)</f>
        <v>0</v>
      </c>
      <c r="T91" s="38">
        <v>1</v>
      </c>
      <c r="U91" s="39">
        <f>ROUND(M91*T91,2)</f>
        <v>0</v>
      </c>
    </row>
    <row r="92" spans="1:21" s="40" customFormat="1">
      <c r="A92" s="30" t="s">
        <v>54</v>
      </c>
      <c r="B92" s="30"/>
      <c r="C92" s="30"/>
      <c r="D92" s="31"/>
      <c r="E92" s="30"/>
      <c r="F92" s="44" t="s">
        <v>52</v>
      </c>
      <c r="G92" s="33" t="s">
        <v>53</v>
      </c>
      <c r="H92" s="43"/>
      <c r="I92" s="35"/>
      <c r="J92" s="30"/>
      <c r="K92" s="36"/>
      <c r="L92" s="30"/>
      <c r="M92" s="37"/>
      <c r="N92" s="38"/>
      <c r="O92" s="35"/>
      <c r="P92" s="30"/>
      <c r="Q92" s="30"/>
      <c r="R92" s="38"/>
      <c r="S92" s="39"/>
      <c r="T92" s="38"/>
      <c r="U92" s="39"/>
    </row>
    <row r="93" spans="1:21" s="40" customFormat="1">
      <c r="A93" s="30" t="s">
        <v>54</v>
      </c>
      <c r="B93" s="30"/>
      <c r="C93" s="30"/>
      <c r="D93" s="31"/>
      <c r="E93" s="30"/>
      <c r="F93" s="44" t="s">
        <v>122</v>
      </c>
      <c r="G93" s="33" t="s">
        <v>123</v>
      </c>
      <c r="H93" s="43"/>
      <c r="I93" s="35"/>
      <c r="J93" s="30"/>
      <c r="K93" s="36"/>
      <c r="L93" s="30"/>
      <c r="M93" s="37"/>
      <c r="N93" s="38"/>
      <c r="O93" s="35"/>
      <c r="P93" s="30"/>
      <c r="Q93" s="30"/>
      <c r="R93" s="38"/>
      <c r="S93" s="39"/>
      <c r="T93" s="38"/>
      <c r="U93" s="39"/>
    </row>
    <row r="94" spans="1:21" ht="3" customHeight="1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</row>
    <row r="95" spans="1:21" ht="15" customHeight="1">
      <c r="B95" s="16" t="s">
        <v>46</v>
      </c>
      <c r="C95" s="8"/>
      <c r="D95" s="8"/>
      <c r="E95" s="8"/>
      <c r="F95" s="18" t="s">
        <v>108</v>
      </c>
      <c r="G95" s="19" t="s">
        <v>109</v>
      </c>
      <c r="M95" s="21">
        <f>ROUND(SUBTOTAL(9,M82:M94),0)</f>
        <v>0</v>
      </c>
      <c r="O95" s="22">
        <f>ROUND(SUBTOTAL(9,O82:O94),3)</f>
        <v>6.0000000000000001E-3</v>
      </c>
      <c r="Q95" s="22">
        <f>ROUND(SUBTOTAL(9,Q82:Q94),3)</f>
        <v>0</v>
      </c>
      <c r="S95" s="1">
        <f>ROUND(SUBTOTAL(9,S82:S94),2)</f>
        <v>0</v>
      </c>
      <c r="U95" s="1">
        <f>ROUND(SUBTOTAL(9,U82:U94),2)</f>
        <v>0</v>
      </c>
    </row>
    <row r="96" spans="1:21" ht="12.75" customHeight="1"/>
    <row r="97" spans="1:21" ht="15" customHeight="1">
      <c r="A97" s="1" t="s">
        <v>24</v>
      </c>
      <c r="B97" s="6"/>
      <c r="C97" s="6"/>
      <c r="D97" s="6"/>
      <c r="E97" s="6"/>
      <c r="F97" s="14" t="s">
        <v>124</v>
      </c>
      <c r="G97" s="15" t="s">
        <v>125</v>
      </c>
      <c r="H97" s="6"/>
      <c r="I97" s="6"/>
      <c r="J97" s="6"/>
      <c r="K97" s="6"/>
      <c r="L97" s="6"/>
      <c r="M97" s="6"/>
      <c r="N97" s="7"/>
      <c r="O97" s="7"/>
      <c r="P97" s="7"/>
      <c r="Q97" s="7"/>
    </row>
    <row r="98" spans="1:21" ht="3" customHeight="1"/>
    <row r="99" spans="1:21" s="40" customFormat="1" ht="25.5" customHeight="1">
      <c r="A99" s="30" t="s">
        <v>51</v>
      </c>
      <c r="B99" s="30">
        <v>1</v>
      </c>
      <c r="C99" s="30">
        <v>0</v>
      </c>
      <c r="D99" s="31">
        <v>1010770</v>
      </c>
      <c r="E99" s="30" t="s">
        <v>47</v>
      </c>
      <c r="F99" s="44" t="s">
        <v>126</v>
      </c>
      <c r="G99" s="41" t="s">
        <v>127</v>
      </c>
      <c r="H99" s="45"/>
      <c r="I99" s="35">
        <v>102</v>
      </c>
      <c r="J99" s="30" t="s">
        <v>91</v>
      </c>
      <c r="K99" s="36">
        <v>0</v>
      </c>
      <c r="L99" s="30"/>
      <c r="M99" s="37">
        <f>ROUND(I99*K99,0)</f>
        <v>0</v>
      </c>
      <c r="N99" s="30"/>
      <c r="O99" s="30"/>
      <c r="P99" s="30"/>
      <c r="Q99" s="30"/>
      <c r="R99" s="38">
        <v>0</v>
      </c>
      <c r="S99" s="39">
        <f>ROUND(M99*R99,2)</f>
        <v>0</v>
      </c>
      <c r="T99" s="38">
        <v>1</v>
      </c>
      <c r="U99" s="39">
        <f>ROUND(M99*T99,2)</f>
        <v>0</v>
      </c>
    </row>
    <row r="100" spans="1:21" s="40" customFormat="1">
      <c r="A100" s="30" t="s">
        <v>54</v>
      </c>
      <c r="B100" s="30"/>
      <c r="C100" s="30"/>
      <c r="D100" s="31"/>
      <c r="E100" s="30"/>
      <c r="F100" s="44" t="s">
        <v>52</v>
      </c>
      <c r="G100" s="33" t="s">
        <v>128</v>
      </c>
      <c r="H100" s="34"/>
      <c r="I100" s="35"/>
      <c r="J100" s="30"/>
      <c r="K100" s="36"/>
      <c r="L100" s="30"/>
      <c r="M100" s="37"/>
      <c r="N100" s="30"/>
      <c r="O100" s="30"/>
      <c r="P100" s="30"/>
      <c r="Q100" s="30"/>
      <c r="R100" s="38"/>
      <c r="S100" s="39"/>
      <c r="T100" s="38"/>
      <c r="U100" s="39"/>
    </row>
    <row r="101" spans="1:21" s="40" customFormat="1">
      <c r="A101" s="30" t="s">
        <v>54</v>
      </c>
      <c r="B101" s="30"/>
      <c r="C101" s="30"/>
      <c r="D101" s="31"/>
      <c r="E101" s="30"/>
      <c r="F101" s="44" t="s">
        <v>52</v>
      </c>
      <c r="G101" s="33" t="s">
        <v>53</v>
      </c>
      <c r="H101" s="34"/>
      <c r="I101" s="35"/>
      <c r="J101" s="30"/>
      <c r="K101" s="36"/>
      <c r="L101" s="30"/>
      <c r="M101" s="37"/>
      <c r="N101" s="30"/>
      <c r="O101" s="30"/>
      <c r="P101" s="30"/>
      <c r="Q101" s="30"/>
      <c r="R101" s="38"/>
      <c r="S101" s="39"/>
      <c r="T101" s="38"/>
      <c r="U101" s="39"/>
    </row>
    <row r="102" spans="1:21" s="40" customFormat="1">
      <c r="A102" s="30" t="s">
        <v>54</v>
      </c>
      <c r="B102" s="30"/>
      <c r="C102" s="30"/>
      <c r="D102" s="31"/>
      <c r="E102" s="30"/>
      <c r="F102" s="44" t="s">
        <v>129</v>
      </c>
      <c r="G102" s="33" t="s">
        <v>130</v>
      </c>
      <c r="H102" s="34"/>
      <c r="I102" s="35"/>
      <c r="J102" s="30"/>
      <c r="K102" s="36"/>
      <c r="L102" s="30"/>
      <c r="M102" s="37"/>
      <c r="N102" s="30"/>
      <c r="O102" s="30"/>
      <c r="P102" s="30"/>
      <c r="Q102" s="30"/>
      <c r="R102" s="38"/>
      <c r="S102" s="39"/>
      <c r="T102" s="38"/>
      <c r="U102" s="39"/>
    </row>
    <row r="103" spans="1:21" s="40" customFormat="1">
      <c r="A103" s="30" t="s">
        <v>54</v>
      </c>
      <c r="B103" s="30"/>
      <c r="C103" s="30"/>
      <c r="D103" s="31"/>
      <c r="E103" s="30"/>
      <c r="F103" s="44" t="s">
        <v>52</v>
      </c>
      <c r="G103" s="33" t="s">
        <v>131</v>
      </c>
      <c r="H103" s="34"/>
      <c r="I103" s="35"/>
      <c r="J103" s="30"/>
      <c r="K103" s="36"/>
      <c r="L103" s="30"/>
      <c r="M103" s="37"/>
      <c r="N103" s="30"/>
      <c r="O103" s="30"/>
      <c r="P103" s="30"/>
      <c r="Q103" s="30"/>
      <c r="R103" s="38"/>
      <c r="S103" s="39"/>
      <c r="T103" s="38"/>
      <c r="U103" s="39"/>
    </row>
    <row r="104" spans="1:21" s="40" customFormat="1">
      <c r="A104" s="30" t="s">
        <v>54</v>
      </c>
      <c r="B104" s="30"/>
      <c r="C104" s="30"/>
      <c r="D104" s="31"/>
      <c r="E104" s="30"/>
      <c r="F104" s="44" t="s">
        <v>52</v>
      </c>
      <c r="G104" s="33" t="s">
        <v>53</v>
      </c>
      <c r="H104" s="34"/>
      <c r="I104" s="35"/>
      <c r="J104" s="30"/>
      <c r="K104" s="36"/>
      <c r="L104" s="30"/>
      <c r="M104" s="37"/>
      <c r="N104" s="30"/>
      <c r="O104" s="30"/>
      <c r="P104" s="30"/>
      <c r="Q104" s="30"/>
      <c r="R104" s="38"/>
      <c r="S104" s="39"/>
      <c r="T104" s="38"/>
      <c r="U104" s="39"/>
    </row>
    <row r="105" spans="1:21" s="40" customFormat="1">
      <c r="A105" s="30" t="s">
        <v>54</v>
      </c>
      <c r="B105" s="30"/>
      <c r="C105" s="30"/>
      <c r="D105" s="31"/>
      <c r="E105" s="30"/>
      <c r="F105" s="44" t="s">
        <v>132</v>
      </c>
      <c r="G105" s="33" t="s">
        <v>133</v>
      </c>
      <c r="H105" s="34"/>
      <c r="I105" s="35"/>
      <c r="J105" s="30"/>
      <c r="K105" s="36"/>
      <c r="L105" s="30"/>
      <c r="M105" s="37"/>
      <c r="N105" s="30"/>
      <c r="O105" s="30"/>
      <c r="P105" s="30"/>
      <c r="Q105" s="30"/>
      <c r="R105" s="38"/>
      <c r="S105" s="39"/>
      <c r="T105" s="38"/>
      <c r="U105" s="39"/>
    </row>
    <row r="106" spans="1:21" s="40" customFormat="1">
      <c r="A106" s="30" t="s">
        <v>54</v>
      </c>
      <c r="B106" s="30"/>
      <c r="C106" s="30"/>
      <c r="D106" s="31"/>
      <c r="E106" s="30"/>
      <c r="F106" s="44" t="s">
        <v>52</v>
      </c>
      <c r="G106" s="33" t="s">
        <v>134</v>
      </c>
      <c r="H106" s="34"/>
      <c r="I106" s="35"/>
      <c r="J106" s="30"/>
      <c r="K106" s="36"/>
      <c r="L106" s="30"/>
      <c r="M106" s="37"/>
      <c r="N106" s="30"/>
      <c r="O106" s="30"/>
      <c r="P106" s="30"/>
      <c r="Q106" s="30"/>
      <c r="R106" s="38"/>
      <c r="S106" s="39"/>
      <c r="T106" s="38"/>
      <c r="U106" s="39"/>
    </row>
    <row r="107" spans="1:21" s="40" customFormat="1">
      <c r="A107" s="30" t="s">
        <v>54</v>
      </c>
      <c r="B107" s="30"/>
      <c r="C107" s="30"/>
      <c r="D107" s="31"/>
      <c r="E107" s="30"/>
      <c r="F107" s="44" t="s">
        <v>52</v>
      </c>
      <c r="G107" s="33" t="s">
        <v>53</v>
      </c>
      <c r="H107" s="34"/>
      <c r="I107" s="35"/>
      <c r="J107" s="30"/>
      <c r="K107" s="36"/>
      <c r="L107" s="30"/>
      <c r="M107" s="37"/>
      <c r="N107" s="30"/>
      <c r="O107" s="30"/>
      <c r="P107" s="30"/>
      <c r="Q107" s="30"/>
      <c r="R107" s="38"/>
      <c r="S107" s="39"/>
      <c r="T107" s="38"/>
      <c r="U107" s="39"/>
    </row>
    <row r="108" spans="1:21" s="40" customFormat="1">
      <c r="A108" s="30" t="s">
        <v>54</v>
      </c>
      <c r="B108" s="30"/>
      <c r="C108" s="30"/>
      <c r="D108" s="31"/>
      <c r="E108" s="30"/>
      <c r="F108" s="44" t="s">
        <v>132</v>
      </c>
      <c r="G108" s="33" t="s">
        <v>133</v>
      </c>
      <c r="H108" s="34"/>
      <c r="I108" s="35"/>
      <c r="J108" s="30"/>
      <c r="K108" s="36"/>
      <c r="L108" s="30"/>
      <c r="M108" s="37"/>
      <c r="N108" s="30"/>
      <c r="O108" s="30"/>
      <c r="P108" s="30"/>
      <c r="Q108" s="30"/>
      <c r="R108" s="38"/>
      <c r="S108" s="39"/>
      <c r="T108" s="38"/>
      <c r="U108" s="39"/>
    </row>
    <row r="109" spans="1:21" s="40" customFormat="1" ht="25.5" customHeight="1">
      <c r="A109" s="30" t="s">
        <v>51</v>
      </c>
      <c r="B109" s="30">
        <v>2</v>
      </c>
      <c r="C109" s="30">
        <v>0</v>
      </c>
      <c r="D109" s="31">
        <v>1010770</v>
      </c>
      <c r="E109" s="30" t="s">
        <v>47</v>
      </c>
      <c r="F109" s="44" t="s">
        <v>126</v>
      </c>
      <c r="G109" s="41" t="s">
        <v>135</v>
      </c>
      <c r="H109" s="42"/>
      <c r="I109" s="35">
        <v>400</v>
      </c>
      <c r="J109" s="30" t="s">
        <v>91</v>
      </c>
      <c r="K109" s="36">
        <v>0</v>
      </c>
      <c r="L109" s="30"/>
      <c r="M109" s="37">
        <f>ROUND(I109*K109,0)</f>
        <v>0</v>
      </c>
      <c r="N109" s="30"/>
      <c r="O109" s="30"/>
      <c r="P109" s="30"/>
      <c r="Q109" s="30"/>
      <c r="R109" s="38">
        <v>0</v>
      </c>
      <c r="S109" s="39">
        <f>ROUND(M109*R109,2)</f>
        <v>0</v>
      </c>
      <c r="T109" s="38">
        <v>1</v>
      </c>
      <c r="U109" s="39">
        <f>ROUND(M109*T109,2)</f>
        <v>0</v>
      </c>
    </row>
    <row r="110" spans="1:21" s="40" customFormat="1">
      <c r="A110" s="30" t="s">
        <v>54</v>
      </c>
      <c r="B110" s="30"/>
      <c r="C110" s="30"/>
      <c r="D110" s="31"/>
      <c r="E110" s="30"/>
      <c r="F110" s="44" t="s">
        <v>52</v>
      </c>
      <c r="G110" s="33" t="s">
        <v>53</v>
      </c>
      <c r="H110" s="43"/>
      <c r="I110" s="35"/>
      <c r="J110" s="30"/>
      <c r="K110" s="36"/>
      <c r="L110" s="30"/>
      <c r="M110" s="37"/>
      <c r="N110" s="30"/>
      <c r="O110" s="30"/>
      <c r="P110" s="30"/>
      <c r="Q110" s="30"/>
      <c r="R110" s="38"/>
      <c r="S110" s="39"/>
      <c r="T110" s="38"/>
      <c r="U110" s="39"/>
    </row>
    <row r="111" spans="1:21" s="40" customFormat="1">
      <c r="A111" s="30" t="s">
        <v>54</v>
      </c>
      <c r="B111" s="30"/>
      <c r="C111" s="30"/>
      <c r="D111" s="31"/>
      <c r="E111" s="30"/>
      <c r="F111" s="44" t="s">
        <v>106</v>
      </c>
      <c r="G111" s="33" t="s">
        <v>107</v>
      </c>
      <c r="H111" s="43"/>
      <c r="I111" s="35"/>
      <c r="J111" s="30"/>
      <c r="K111" s="36"/>
      <c r="L111" s="30"/>
      <c r="M111" s="37"/>
      <c r="N111" s="30"/>
      <c r="O111" s="30"/>
      <c r="P111" s="30"/>
      <c r="Q111" s="30"/>
      <c r="R111" s="38"/>
      <c r="S111" s="39"/>
      <c r="T111" s="38"/>
      <c r="U111" s="39"/>
    </row>
    <row r="112" spans="1:21" ht="3" customHeight="1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</row>
    <row r="113" spans="1:21" ht="15" customHeight="1">
      <c r="B113" s="16" t="s">
        <v>46</v>
      </c>
      <c r="C113" s="8"/>
      <c r="D113" s="8"/>
      <c r="E113" s="8"/>
      <c r="F113" s="18" t="s">
        <v>124</v>
      </c>
      <c r="G113" s="19" t="s">
        <v>125</v>
      </c>
      <c r="M113" s="21">
        <f>ROUND(SUBTOTAL(9,M98:M112),0)</f>
        <v>0</v>
      </c>
      <c r="O113" s="22">
        <f>ROUND(SUBTOTAL(9,O98:O112),3)</f>
        <v>0</v>
      </c>
      <c r="Q113" s="22">
        <f>ROUND(SUBTOTAL(9,Q98:Q112),3)</f>
        <v>0</v>
      </c>
      <c r="S113" s="1">
        <f>ROUND(SUBTOTAL(9,S98:S112),2)</f>
        <v>0</v>
      </c>
      <c r="U113" s="1">
        <f>ROUND(SUBTOTAL(9,U98:U112),2)</f>
        <v>0</v>
      </c>
    </row>
    <row r="114" spans="1:21" ht="12.75" customHeight="1"/>
    <row r="115" spans="1:21" ht="15" customHeight="1">
      <c r="A115" s="1" t="s">
        <v>24</v>
      </c>
      <c r="B115" s="6"/>
      <c r="C115" s="6"/>
      <c r="D115" s="6"/>
      <c r="E115" s="6"/>
      <c r="F115" s="14" t="s">
        <v>136</v>
      </c>
      <c r="G115" s="15" t="s">
        <v>137</v>
      </c>
      <c r="H115" s="6"/>
      <c r="I115" s="6"/>
      <c r="J115" s="6"/>
      <c r="K115" s="6"/>
      <c r="L115" s="6"/>
      <c r="M115" s="6"/>
      <c r="N115" s="7"/>
      <c r="O115" s="7"/>
      <c r="P115" s="7"/>
      <c r="Q115" s="7"/>
    </row>
    <row r="116" spans="1:21" ht="3" customHeight="1"/>
    <row r="117" spans="1:21" s="40" customFormat="1" ht="25.5" customHeight="1">
      <c r="A117" s="30" t="s">
        <v>51</v>
      </c>
      <c r="B117" s="30">
        <v>1</v>
      </c>
      <c r="C117" s="30">
        <v>0</v>
      </c>
      <c r="D117" s="31">
        <v>1410467</v>
      </c>
      <c r="E117" s="30" t="s">
        <v>47</v>
      </c>
      <c r="F117" s="44" t="s">
        <v>138</v>
      </c>
      <c r="G117" s="41" t="s">
        <v>139</v>
      </c>
      <c r="H117" s="45"/>
      <c r="I117" s="35">
        <v>400</v>
      </c>
      <c r="J117" s="30" t="s">
        <v>91</v>
      </c>
      <c r="K117" s="36">
        <v>0</v>
      </c>
      <c r="L117" s="30"/>
      <c r="M117" s="37">
        <f>ROUND(I117*K117,0)</f>
        <v>0</v>
      </c>
      <c r="N117" s="38">
        <v>0.27994000000000002</v>
      </c>
      <c r="O117" s="35">
        <f>ROUND(I117*N117,3)</f>
        <v>111.976</v>
      </c>
      <c r="P117" s="30"/>
      <c r="Q117" s="30"/>
      <c r="R117" s="38">
        <v>0</v>
      </c>
      <c r="S117" s="39">
        <f>ROUND(M117*R117,2)</f>
        <v>0</v>
      </c>
      <c r="T117" s="38">
        <v>1</v>
      </c>
      <c r="U117" s="39">
        <f>ROUND(M117*T117,2)</f>
        <v>0</v>
      </c>
    </row>
    <row r="118" spans="1:21" s="40" customFormat="1">
      <c r="A118" s="30" t="s">
        <v>54</v>
      </c>
      <c r="B118" s="30"/>
      <c r="C118" s="30"/>
      <c r="D118" s="31"/>
      <c r="E118" s="30"/>
      <c r="F118" s="44" t="s">
        <v>52</v>
      </c>
      <c r="G118" s="33" t="s">
        <v>53</v>
      </c>
      <c r="H118" s="34"/>
      <c r="I118" s="35"/>
      <c r="J118" s="30"/>
      <c r="K118" s="36"/>
      <c r="L118" s="30"/>
      <c r="M118" s="37"/>
      <c r="N118" s="38"/>
      <c r="O118" s="35"/>
      <c r="P118" s="30"/>
      <c r="Q118" s="30"/>
      <c r="R118" s="38"/>
      <c r="S118" s="39"/>
      <c r="T118" s="38"/>
      <c r="U118" s="39"/>
    </row>
    <row r="119" spans="1:21" s="40" customFormat="1">
      <c r="A119" s="30" t="s">
        <v>54</v>
      </c>
      <c r="B119" s="30"/>
      <c r="C119" s="30"/>
      <c r="D119" s="31"/>
      <c r="E119" s="30"/>
      <c r="F119" s="44" t="s">
        <v>106</v>
      </c>
      <c r="G119" s="33" t="s">
        <v>107</v>
      </c>
      <c r="H119" s="34"/>
      <c r="I119" s="35"/>
      <c r="J119" s="30"/>
      <c r="K119" s="36"/>
      <c r="L119" s="30"/>
      <c r="M119" s="37"/>
      <c r="N119" s="38"/>
      <c r="O119" s="35"/>
      <c r="P119" s="30"/>
      <c r="Q119" s="30"/>
      <c r="R119" s="38"/>
      <c r="S119" s="39"/>
      <c r="T119" s="38"/>
      <c r="U119" s="39"/>
    </row>
    <row r="120" spans="1:21" s="40" customFormat="1" ht="25.5" customHeight="1">
      <c r="A120" s="30" t="s">
        <v>51</v>
      </c>
      <c r="B120" s="30">
        <v>2</v>
      </c>
      <c r="C120" s="30">
        <v>0</v>
      </c>
      <c r="D120" s="31">
        <v>1410508</v>
      </c>
      <c r="E120" s="30" t="s">
        <v>47</v>
      </c>
      <c r="F120" s="44" t="s">
        <v>140</v>
      </c>
      <c r="G120" s="41" t="s">
        <v>141</v>
      </c>
      <c r="H120" s="42"/>
      <c r="I120" s="35">
        <v>400</v>
      </c>
      <c r="J120" s="30" t="s">
        <v>91</v>
      </c>
      <c r="K120" s="36">
        <v>0</v>
      </c>
      <c r="L120" s="30"/>
      <c r="M120" s="37">
        <f>ROUND(I120*K120,0)</f>
        <v>0</v>
      </c>
      <c r="N120" s="38">
        <v>0.32232</v>
      </c>
      <c r="O120" s="35">
        <f>ROUND(I120*N120,3)</f>
        <v>128.928</v>
      </c>
      <c r="P120" s="30"/>
      <c r="Q120" s="30"/>
      <c r="R120" s="38">
        <v>0</v>
      </c>
      <c r="S120" s="39">
        <f>ROUND(M120*R120,2)</f>
        <v>0</v>
      </c>
      <c r="T120" s="38">
        <v>1</v>
      </c>
      <c r="U120" s="39">
        <f>ROUND(M120*T120,2)</f>
        <v>0</v>
      </c>
    </row>
    <row r="121" spans="1:21" s="40" customFormat="1">
      <c r="A121" s="30" t="s">
        <v>54</v>
      </c>
      <c r="B121" s="30"/>
      <c r="C121" s="30"/>
      <c r="D121" s="31"/>
      <c r="E121" s="30"/>
      <c r="F121" s="44" t="s">
        <v>52</v>
      </c>
      <c r="G121" s="33" t="s">
        <v>53</v>
      </c>
      <c r="H121" s="43"/>
      <c r="I121" s="35"/>
      <c r="J121" s="30"/>
      <c r="K121" s="36"/>
      <c r="L121" s="30"/>
      <c r="M121" s="37"/>
      <c r="N121" s="38"/>
      <c r="O121" s="35"/>
      <c r="P121" s="30"/>
      <c r="Q121" s="30"/>
      <c r="R121" s="38"/>
      <c r="S121" s="39"/>
      <c r="T121" s="38"/>
      <c r="U121" s="39"/>
    </row>
    <row r="122" spans="1:21" s="40" customFormat="1">
      <c r="A122" s="30" t="s">
        <v>54</v>
      </c>
      <c r="B122" s="30"/>
      <c r="C122" s="30"/>
      <c r="D122" s="31"/>
      <c r="E122" s="30"/>
      <c r="F122" s="44" t="s">
        <v>106</v>
      </c>
      <c r="G122" s="33" t="s">
        <v>107</v>
      </c>
      <c r="H122" s="43"/>
      <c r="I122" s="35"/>
      <c r="J122" s="30"/>
      <c r="K122" s="36"/>
      <c r="L122" s="30"/>
      <c r="M122" s="37"/>
      <c r="N122" s="38"/>
      <c r="O122" s="35"/>
      <c r="P122" s="30"/>
      <c r="Q122" s="30"/>
      <c r="R122" s="38"/>
      <c r="S122" s="39"/>
      <c r="T122" s="38"/>
      <c r="U122" s="39"/>
    </row>
    <row r="123" spans="1:21" s="40" customFormat="1" ht="51" customHeight="1">
      <c r="A123" s="30" t="s">
        <v>51</v>
      </c>
      <c r="B123" s="30">
        <v>3</v>
      </c>
      <c r="C123" s="30">
        <v>0</v>
      </c>
      <c r="D123" s="31">
        <v>1411508</v>
      </c>
      <c r="E123" s="30" t="s">
        <v>47</v>
      </c>
      <c r="F123" s="44" t="s">
        <v>142</v>
      </c>
      <c r="G123" s="41" t="s">
        <v>143</v>
      </c>
      <c r="H123" s="42"/>
      <c r="I123" s="35">
        <v>400</v>
      </c>
      <c r="J123" s="30" t="s">
        <v>91</v>
      </c>
      <c r="K123" s="36">
        <v>0</v>
      </c>
      <c r="L123" s="30"/>
      <c r="M123" s="37">
        <f>ROUND(I123*K123,0)</f>
        <v>0</v>
      </c>
      <c r="N123" s="38">
        <v>0.1837</v>
      </c>
      <c r="O123" s="35">
        <f>ROUND(I123*N123,3)</f>
        <v>73.48</v>
      </c>
      <c r="P123" s="30"/>
      <c r="Q123" s="30"/>
      <c r="R123" s="38">
        <v>0</v>
      </c>
      <c r="S123" s="39">
        <f>ROUND(M123*R123,2)</f>
        <v>0</v>
      </c>
      <c r="T123" s="38">
        <v>1</v>
      </c>
      <c r="U123" s="39">
        <f>ROUND(M123*T123,2)</f>
        <v>0</v>
      </c>
    </row>
    <row r="124" spans="1:21" s="40" customFormat="1">
      <c r="A124" s="30" t="s">
        <v>54</v>
      </c>
      <c r="B124" s="30"/>
      <c r="C124" s="30"/>
      <c r="D124" s="31"/>
      <c r="E124" s="30"/>
      <c r="F124" s="44" t="s">
        <v>52</v>
      </c>
      <c r="G124" s="33" t="s">
        <v>53</v>
      </c>
      <c r="H124" s="43"/>
      <c r="I124" s="35"/>
      <c r="J124" s="30"/>
      <c r="K124" s="36"/>
      <c r="L124" s="30"/>
      <c r="M124" s="37"/>
      <c r="N124" s="38"/>
      <c r="O124" s="35"/>
      <c r="P124" s="30"/>
      <c r="Q124" s="30"/>
      <c r="R124" s="38"/>
      <c r="S124" s="39"/>
      <c r="T124" s="38"/>
      <c r="U124" s="39"/>
    </row>
    <row r="125" spans="1:21" s="40" customFormat="1">
      <c r="A125" s="30" t="s">
        <v>54</v>
      </c>
      <c r="B125" s="30"/>
      <c r="C125" s="30"/>
      <c r="D125" s="31"/>
      <c r="E125" s="30"/>
      <c r="F125" s="44" t="s">
        <v>106</v>
      </c>
      <c r="G125" s="33" t="s">
        <v>107</v>
      </c>
      <c r="H125" s="43"/>
      <c r="I125" s="35"/>
      <c r="J125" s="30"/>
      <c r="K125" s="36"/>
      <c r="L125" s="30"/>
      <c r="M125" s="37"/>
      <c r="N125" s="38"/>
      <c r="O125" s="35"/>
      <c r="P125" s="30"/>
      <c r="Q125" s="30"/>
      <c r="R125" s="38"/>
      <c r="S125" s="39"/>
      <c r="T125" s="38"/>
      <c r="U125" s="39"/>
    </row>
    <row r="126" spans="1:21" s="40" customFormat="1" ht="12.75" customHeight="1">
      <c r="A126" s="30" t="s">
        <v>94</v>
      </c>
      <c r="B126" s="30">
        <v>4</v>
      </c>
      <c r="C126" s="30">
        <v>0</v>
      </c>
      <c r="D126" s="31" t="s">
        <v>82</v>
      </c>
      <c r="E126" s="30" t="s">
        <v>47</v>
      </c>
      <c r="F126" s="44" t="s">
        <v>144</v>
      </c>
      <c r="G126" s="41" t="s">
        <v>145</v>
      </c>
      <c r="H126" s="42"/>
      <c r="I126" s="35">
        <v>96.96</v>
      </c>
      <c r="J126" s="30" t="s">
        <v>84</v>
      </c>
      <c r="K126" s="36">
        <v>0</v>
      </c>
      <c r="L126" s="30"/>
      <c r="M126" s="37">
        <f>ROUND(I126*K126,0)</f>
        <v>0</v>
      </c>
      <c r="N126" s="38">
        <v>1</v>
      </c>
      <c r="O126" s="35">
        <f>ROUND(I126*N126,3)</f>
        <v>96.96</v>
      </c>
      <c r="P126" s="30"/>
      <c r="Q126" s="30"/>
      <c r="R126" s="38">
        <v>0</v>
      </c>
      <c r="S126" s="39">
        <f>ROUND(M126*R126,2)</f>
        <v>0</v>
      </c>
      <c r="T126" s="38">
        <v>1</v>
      </c>
      <c r="U126" s="39">
        <f>ROUND(M126*T126,2)</f>
        <v>0</v>
      </c>
    </row>
    <row r="127" spans="1:21" s="40" customFormat="1">
      <c r="A127" s="30" t="s">
        <v>54</v>
      </c>
      <c r="B127" s="30"/>
      <c r="C127" s="30"/>
      <c r="D127" s="31"/>
      <c r="E127" s="30"/>
      <c r="F127" s="44" t="s">
        <v>52</v>
      </c>
      <c r="G127" s="33" t="s">
        <v>146</v>
      </c>
      <c r="H127" s="43"/>
      <c r="I127" s="35"/>
      <c r="J127" s="30"/>
      <c r="K127" s="36"/>
      <c r="L127" s="30"/>
      <c r="M127" s="37"/>
      <c r="N127" s="38"/>
      <c r="O127" s="35"/>
      <c r="P127" s="30"/>
      <c r="Q127" s="30"/>
      <c r="R127" s="38"/>
      <c r="S127" s="39"/>
      <c r="T127" s="38"/>
      <c r="U127" s="39"/>
    </row>
    <row r="128" spans="1:21" s="40" customFormat="1">
      <c r="A128" s="30" t="s">
        <v>54</v>
      </c>
      <c r="B128" s="30"/>
      <c r="C128" s="30"/>
      <c r="D128" s="31"/>
      <c r="E128" s="30"/>
      <c r="F128" s="44" t="s">
        <v>147</v>
      </c>
      <c r="G128" s="33" t="s">
        <v>148</v>
      </c>
      <c r="H128" s="43"/>
      <c r="I128" s="35"/>
      <c r="J128" s="30"/>
      <c r="K128" s="36"/>
      <c r="L128" s="30"/>
      <c r="M128" s="37"/>
      <c r="N128" s="38"/>
      <c r="O128" s="35"/>
      <c r="P128" s="30"/>
      <c r="Q128" s="30"/>
      <c r="R128" s="38"/>
      <c r="S128" s="39"/>
      <c r="T128" s="38"/>
      <c r="U128" s="39"/>
    </row>
    <row r="129" spans="1:21" s="40" customFormat="1" ht="25.5" customHeight="1">
      <c r="A129" s="30" t="s">
        <v>51</v>
      </c>
      <c r="B129" s="30">
        <v>5</v>
      </c>
      <c r="C129" s="30">
        <v>0</v>
      </c>
      <c r="D129" s="31">
        <v>1410462</v>
      </c>
      <c r="E129" s="30" t="s">
        <v>47</v>
      </c>
      <c r="F129" s="44" t="s">
        <v>149</v>
      </c>
      <c r="G129" s="41" t="s">
        <v>150</v>
      </c>
      <c r="H129" s="42"/>
      <c r="I129" s="35">
        <v>100</v>
      </c>
      <c r="J129" s="30" t="s">
        <v>91</v>
      </c>
      <c r="K129" s="36">
        <v>0</v>
      </c>
      <c r="L129" s="30"/>
      <c r="M129" s="37">
        <f>ROUND(I129*K129,0)</f>
        <v>0</v>
      </c>
      <c r="N129" s="38">
        <v>0.18906999999999999</v>
      </c>
      <c r="O129" s="35">
        <f>ROUND(I129*N129,3)</f>
        <v>18.907</v>
      </c>
      <c r="P129" s="30"/>
      <c r="Q129" s="30"/>
      <c r="R129" s="38">
        <v>0</v>
      </c>
      <c r="S129" s="39">
        <f>ROUND(M129*R129,2)</f>
        <v>0</v>
      </c>
      <c r="T129" s="38">
        <v>1</v>
      </c>
      <c r="U129" s="39">
        <f>ROUND(M129*T129,2)</f>
        <v>0</v>
      </c>
    </row>
    <row r="130" spans="1:21" s="40" customFormat="1">
      <c r="A130" s="30" t="s">
        <v>54</v>
      </c>
      <c r="B130" s="30"/>
      <c r="C130" s="30"/>
      <c r="D130" s="31"/>
      <c r="E130" s="30"/>
      <c r="F130" s="44" t="s">
        <v>52</v>
      </c>
      <c r="G130" s="33" t="s">
        <v>53</v>
      </c>
      <c r="H130" s="43"/>
      <c r="I130" s="35"/>
      <c r="J130" s="30"/>
      <c r="K130" s="36"/>
      <c r="L130" s="30"/>
      <c r="M130" s="37"/>
      <c r="N130" s="38"/>
      <c r="O130" s="35"/>
      <c r="P130" s="30"/>
      <c r="Q130" s="30"/>
      <c r="R130" s="38"/>
      <c r="S130" s="39"/>
      <c r="T130" s="38"/>
      <c r="U130" s="39"/>
    </row>
    <row r="131" spans="1:21" s="40" customFormat="1">
      <c r="A131" s="30" t="s">
        <v>54</v>
      </c>
      <c r="B131" s="30"/>
      <c r="C131" s="30"/>
      <c r="D131" s="31"/>
      <c r="E131" s="30"/>
      <c r="F131" s="44" t="s">
        <v>129</v>
      </c>
      <c r="G131" s="33" t="s">
        <v>130</v>
      </c>
      <c r="H131" s="43"/>
      <c r="I131" s="35"/>
      <c r="J131" s="30"/>
      <c r="K131" s="36"/>
      <c r="L131" s="30"/>
      <c r="M131" s="37"/>
      <c r="N131" s="38"/>
      <c r="O131" s="35"/>
      <c r="P131" s="30"/>
      <c r="Q131" s="30"/>
      <c r="R131" s="38"/>
      <c r="S131" s="39"/>
      <c r="T131" s="38"/>
      <c r="U131" s="39"/>
    </row>
    <row r="132" spans="1:21" s="40" customFormat="1" ht="38.25" customHeight="1">
      <c r="A132" s="30" t="s">
        <v>51</v>
      </c>
      <c r="B132" s="30">
        <v>6</v>
      </c>
      <c r="C132" s="30">
        <v>0</v>
      </c>
      <c r="D132" s="31">
        <v>1411508</v>
      </c>
      <c r="E132" s="30" t="s">
        <v>47</v>
      </c>
      <c r="F132" s="44" t="s">
        <v>142</v>
      </c>
      <c r="G132" s="41" t="s">
        <v>151</v>
      </c>
      <c r="H132" s="42"/>
      <c r="I132" s="35">
        <v>100</v>
      </c>
      <c r="J132" s="30" t="s">
        <v>91</v>
      </c>
      <c r="K132" s="36">
        <v>0</v>
      </c>
      <c r="L132" s="30"/>
      <c r="M132" s="37">
        <f>ROUND(I132*K132,0)</f>
        <v>0</v>
      </c>
      <c r="N132" s="38">
        <v>0.1837</v>
      </c>
      <c r="O132" s="35">
        <f>ROUND(I132*N132,3)</f>
        <v>18.37</v>
      </c>
      <c r="P132" s="30"/>
      <c r="Q132" s="30"/>
      <c r="R132" s="38">
        <v>0</v>
      </c>
      <c r="S132" s="39">
        <f>ROUND(M132*R132,2)</f>
        <v>0</v>
      </c>
      <c r="T132" s="38">
        <v>1</v>
      </c>
      <c r="U132" s="39">
        <f>ROUND(M132*T132,2)</f>
        <v>0</v>
      </c>
    </row>
    <row r="133" spans="1:21" s="40" customFormat="1">
      <c r="A133" s="30" t="s">
        <v>54</v>
      </c>
      <c r="B133" s="30"/>
      <c r="C133" s="30"/>
      <c r="D133" s="31"/>
      <c r="E133" s="30"/>
      <c r="F133" s="44" t="s">
        <v>52</v>
      </c>
      <c r="G133" s="33" t="s">
        <v>53</v>
      </c>
      <c r="H133" s="43"/>
      <c r="I133" s="35"/>
      <c r="J133" s="30"/>
      <c r="K133" s="36"/>
      <c r="L133" s="30"/>
      <c r="M133" s="37"/>
      <c r="N133" s="38"/>
      <c r="O133" s="35"/>
      <c r="P133" s="30"/>
      <c r="Q133" s="30"/>
      <c r="R133" s="38"/>
      <c r="S133" s="39"/>
      <c r="T133" s="38"/>
      <c r="U133" s="39"/>
    </row>
    <row r="134" spans="1:21" s="40" customFormat="1">
      <c r="A134" s="30" t="s">
        <v>54</v>
      </c>
      <c r="B134" s="30"/>
      <c r="C134" s="30"/>
      <c r="D134" s="31"/>
      <c r="E134" s="30"/>
      <c r="F134" s="44" t="s">
        <v>129</v>
      </c>
      <c r="G134" s="33" t="s">
        <v>130</v>
      </c>
      <c r="H134" s="43"/>
      <c r="I134" s="35"/>
      <c r="J134" s="30"/>
      <c r="K134" s="36"/>
      <c r="L134" s="30"/>
      <c r="M134" s="37"/>
      <c r="N134" s="38"/>
      <c r="O134" s="35"/>
      <c r="P134" s="30"/>
      <c r="Q134" s="30"/>
      <c r="R134" s="38"/>
      <c r="S134" s="39"/>
      <c r="T134" s="38"/>
      <c r="U134" s="39"/>
    </row>
    <row r="135" spans="1:21" s="40" customFormat="1" ht="25.5" customHeight="1">
      <c r="A135" s="30" t="s">
        <v>94</v>
      </c>
      <c r="B135" s="30">
        <v>7</v>
      </c>
      <c r="C135" s="30">
        <v>0</v>
      </c>
      <c r="D135" s="31" t="s">
        <v>82</v>
      </c>
      <c r="E135" s="30" t="s">
        <v>47</v>
      </c>
      <c r="F135" s="44" t="s">
        <v>152</v>
      </c>
      <c r="G135" s="41" t="s">
        <v>153</v>
      </c>
      <c r="H135" s="42"/>
      <c r="I135" s="35">
        <v>40.799999999999997</v>
      </c>
      <c r="J135" s="30" t="s">
        <v>84</v>
      </c>
      <c r="K135" s="36">
        <v>0</v>
      </c>
      <c r="L135" s="30"/>
      <c r="M135" s="37">
        <f>ROUND(I135*K135,0)</f>
        <v>0</v>
      </c>
      <c r="N135" s="38">
        <v>1</v>
      </c>
      <c r="O135" s="35">
        <f>ROUND(I135*N135,3)</f>
        <v>40.799999999999997</v>
      </c>
      <c r="P135" s="30"/>
      <c r="Q135" s="30"/>
      <c r="R135" s="38">
        <v>0</v>
      </c>
      <c r="S135" s="39">
        <f>ROUND(M135*R135,2)</f>
        <v>0</v>
      </c>
      <c r="T135" s="38">
        <v>1</v>
      </c>
      <c r="U135" s="39">
        <f>ROUND(M135*T135,2)</f>
        <v>0</v>
      </c>
    </row>
    <row r="136" spans="1:21" s="40" customFormat="1">
      <c r="A136" s="30" t="s">
        <v>54</v>
      </c>
      <c r="B136" s="30"/>
      <c r="C136" s="30"/>
      <c r="D136" s="31"/>
      <c r="E136" s="30"/>
      <c r="F136" s="44" t="s">
        <v>52</v>
      </c>
      <c r="G136" s="33" t="s">
        <v>154</v>
      </c>
      <c r="H136" s="43"/>
      <c r="I136" s="35"/>
      <c r="J136" s="30"/>
      <c r="K136" s="36"/>
      <c r="L136" s="30"/>
      <c r="M136" s="37"/>
      <c r="N136" s="38"/>
      <c r="O136" s="35"/>
      <c r="P136" s="30"/>
      <c r="Q136" s="30"/>
      <c r="R136" s="38"/>
      <c r="S136" s="39"/>
      <c r="T136" s="38"/>
      <c r="U136" s="39"/>
    </row>
    <row r="137" spans="1:21" s="40" customFormat="1">
      <c r="A137" s="30" t="s">
        <v>54</v>
      </c>
      <c r="B137" s="30"/>
      <c r="C137" s="30"/>
      <c r="D137" s="31"/>
      <c r="E137" s="30"/>
      <c r="F137" s="44" t="s">
        <v>155</v>
      </c>
      <c r="G137" s="33" t="s">
        <v>156</v>
      </c>
      <c r="H137" s="43"/>
      <c r="I137" s="35"/>
      <c r="J137" s="30"/>
      <c r="K137" s="36"/>
      <c r="L137" s="30"/>
      <c r="M137" s="37"/>
      <c r="N137" s="38"/>
      <c r="O137" s="35"/>
      <c r="P137" s="30"/>
      <c r="Q137" s="30"/>
      <c r="R137" s="38"/>
      <c r="S137" s="39"/>
      <c r="T137" s="38"/>
      <c r="U137" s="39"/>
    </row>
    <row r="138" spans="1:21" s="40" customFormat="1">
      <c r="A138" s="30" t="s">
        <v>54</v>
      </c>
      <c r="B138" s="30"/>
      <c r="C138" s="30"/>
      <c r="D138" s="31"/>
      <c r="E138" s="30"/>
      <c r="F138" s="44" t="s">
        <v>157</v>
      </c>
      <c r="G138" s="33" t="s">
        <v>158</v>
      </c>
      <c r="H138" s="43"/>
      <c r="I138" s="35"/>
      <c r="J138" s="30"/>
      <c r="K138" s="36"/>
      <c r="L138" s="30"/>
      <c r="M138" s="37"/>
      <c r="N138" s="38"/>
      <c r="O138" s="35"/>
      <c r="P138" s="30"/>
      <c r="Q138" s="30"/>
      <c r="R138" s="38"/>
      <c r="S138" s="39"/>
      <c r="T138" s="38"/>
      <c r="U138" s="39"/>
    </row>
    <row r="139" spans="1:21" s="40" customFormat="1" ht="25.5" customHeight="1">
      <c r="A139" s="30" t="s">
        <v>51</v>
      </c>
      <c r="B139" s="30">
        <v>8</v>
      </c>
      <c r="C139" s="30">
        <v>0</v>
      </c>
      <c r="D139" s="31">
        <v>1411565</v>
      </c>
      <c r="E139" s="30" t="s">
        <v>47</v>
      </c>
      <c r="F139" s="44" t="s">
        <v>159</v>
      </c>
      <c r="G139" s="41" t="s">
        <v>160</v>
      </c>
      <c r="H139" s="42"/>
      <c r="I139" s="35">
        <v>1</v>
      </c>
      <c r="J139" s="30" t="s">
        <v>91</v>
      </c>
      <c r="K139" s="36">
        <v>0</v>
      </c>
      <c r="L139" s="30"/>
      <c r="M139" s="37">
        <f>ROUND(I139*K139,0)</f>
        <v>0</v>
      </c>
      <c r="N139" s="38">
        <v>8.4250000000000005E-2</v>
      </c>
      <c r="O139" s="35">
        <f>ROUND(I139*N139,3)</f>
        <v>8.4000000000000005E-2</v>
      </c>
      <c r="P139" s="30"/>
      <c r="Q139" s="30"/>
      <c r="R139" s="38">
        <v>0</v>
      </c>
      <c r="S139" s="39">
        <f>ROUND(M139*R139,2)</f>
        <v>0</v>
      </c>
      <c r="T139" s="38">
        <v>1</v>
      </c>
      <c r="U139" s="39">
        <f>ROUND(M139*T139,2)</f>
        <v>0</v>
      </c>
    </row>
    <row r="140" spans="1:21" s="40" customFormat="1">
      <c r="A140" s="30" t="s">
        <v>54</v>
      </c>
      <c r="B140" s="30"/>
      <c r="C140" s="30"/>
      <c r="D140" s="31"/>
      <c r="E140" s="30"/>
      <c r="F140" s="44" t="s">
        <v>52</v>
      </c>
      <c r="G140" s="33" t="s">
        <v>53</v>
      </c>
      <c r="H140" s="43"/>
      <c r="I140" s="35"/>
      <c r="J140" s="30"/>
      <c r="K140" s="36"/>
      <c r="L140" s="30"/>
      <c r="M140" s="37"/>
      <c r="N140" s="38"/>
      <c r="O140" s="35"/>
      <c r="P140" s="30"/>
      <c r="Q140" s="30"/>
      <c r="R140" s="38"/>
      <c r="S140" s="39"/>
      <c r="T140" s="38"/>
      <c r="U140" s="39"/>
    </row>
    <row r="141" spans="1:21" s="40" customFormat="1">
      <c r="A141" s="30" t="s">
        <v>54</v>
      </c>
      <c r="B141" s="30"/>
      <c r="C141" s="30"/>
      <c r="D141" s="31"/>
      <c r="E141" s="30"/>
      <c r="F141" s="44" t="s">
        <v>132</v>
      </c>
      <c r="G141" s="33" t="s">
        <v>133</v>
      </c>
      <c r="H141" s="43"/>
      <c r="I141" s="35"/>
      <c r="J141" s="30"/>
      <c r="K141" s="36"/>
      <c r="L141" s="30"/>
      <c r="M141" s="37"/>
      <c r="N141" s="38"/>
      <c r="O141" s="35"/>
      <c r="P141" s="30"/>
      <c r="Q141" s="30"/>
      <c r="R141" s="38"/>
      <c r="S141" s="39"/>
      <c r="T141" s="38"/>
      <c r="U141" s="39"/>
    </row>
    <row r="142" spans="1:21" s="40" customFormat="1" ht="51" customHeight="1">
      <c r="A142" s="30" t="s">
        <v>94</v>
      </c>
      <c r="B142" s="30">
        <v>9</v>
      </c>
      <c r="C142" s="30">
        <v>0</v>
      </c>
      <c r="D142" s="31" t="s">
        <v>82</v>
      </c>
      <c r="E142" s="30" t="s">
        <v>47</v>
      </c>
      <c r="F142" s="44" t="s">
        <v>161</v>
      </c>
      <c r="G142" s="41" t="s">
        <v>162</v>
      </c>
      <c r="H142" s="42"/>
      <c r="I142" s="35">
        <v>1.02</v>
      </c>
      <c r="J142" s="30" t="s">
        <v>91</v>
      </c>
      <c r="K142" s="36">
        <v>0</v>
      </c>
      <c r="L142" s="30"/>
      <c r="M142" s="37">
        <f>ROUND(I142*K142,0)</f>
        <v>0</v>
      </c>
      <c r="N142" s="38">
        <v>0.13600000000000001</v>
      </c>
      <c r="O142" s="35">
        <f>ROUND(I142*N142,3)</f>
        <v>0.13900000000000001</v>
      </c>
      <c r="P142" s="30"/>
      <c r="Q142" s="30"/>
      <c r="R142" s="38">
        <v>0</v>
      </c>
      <c r="S142" s="39">
        <f>ROUND(M142*R142,2)</f>
        <v>0</v>
      </c>
      <c r="T142" s="38">
        <v>1</v>
      </c>
      <c r="U142" s="39">
        <f>ROUND(M142*T142,2)</f>
        <v>0</v>
      </c>
    </row>
    <row r="143" spans="1:21" s="40" customFormat="1">
      <c r="A143" s="30" t="s">
        <v>54</v>
      </c>
      <c r="B143" s="30"/>
      <c r="C143" s="30"/>
      <c r="D143" s="31"/>
      <c r="E143" s="30"/>
      <c r="F143" s="44" t="s">
        <v>163</v>
      </c>
      <c r="G143" s="33" t="s">
        <v>164</v>
      </c>
      <c r="H143" s="43"/>
      <c r="I143" s="35"/>
      <c r="J143" s="30"/>
      <c r="K143" s="36"/>
      <c r="L143" s="30"/>
      <c r="M143" s="37"/>
      <c r="N143" s="38"/>
      <c r="O143" s="35"/>
      <c r="P143" s="30"/>
      <c r="Q143" s="30"/>
      <c r="R143" s="38"/>
      <c r="S143" s="39"/>
      <c r="T143" s="38"/>
      <c r="U143" s="39"/>
    </row>
    <row r="144" spans="1:21" s="40" customFormat="1" ht="25.5" customHeight="1">
      <c r="A144" s="30" t="s">
        <v>51</v>
      </c>
      <c r="B144" s="30">
        <v>10</v>
      </c>
      <c r="C144" s="30">
        <v>0</v>
      </c>
      <c r="D144" s="31">
        <v>1410462</v>
      </c>
      <c r="E144" s="30" t="s">
        <v>47</v>
      </c>
      <c r="F144" s="44" t="s">
        <v>149</v>
      </c>
      <c r="G144" s="41" t="s">
        <v>165</v>
      </c>
      <c r="H144" s="42"/>
      <c r="I144" s="35">
        <v>1</v>
      </c>
      <c r="J144" s="30" t="s">
        <v>91</v>
      </c>
      <c r="K144" s="36">
        <v>0</v>
      </c>
      <c r="L144" s="30"/>
      <c r="M144" s="37">
        <f>ROUND(I144*K144,0)</f>
        <v>0</v>
      </c>
      <c r="N144" s="38">
        <v>0.18906999999999999</v>
      </c>
      <c r="O144" s="35">
        <f>ROUND(I144*N144,3)</f>
        <v>0.189</v>
      </c>
      <c r="P144" s="30"/>
      <c r="Q144" s="30"/>
      <c r="R144" s="38">
        <v>0</v>
      </c>
      <c r="S144" s="39">
        <f>ROUND(M144*R144,2)</f>
        <v>0</v>
      </c>
      <c r="T144" s="38">
        <v>1</v>
      </c>
      <c r="U144" s="39">
        <f>ROUND(M144*T144,2)</f>
        <v>0</v>
      </c>
    </row>
    <row r="145" spans="1:21" s="40" customFormat="1">
      <c r="A145" s="30" t="s">
        <v>54</v>
      </c>
      <c r="B145" s="30"/>
      <c r="C145" s="30"/>
      <c r="D145" s="31"/>
      <c r="E145" s="30"/>
      <c r="F145" s="44" t="s">
        <v>52</v>
      </c>
      <c r="G145" s="33" t="s">
        <v>53</v>
      </c>
      <c r="H145" s="43"/>
      <c r="I145" s="35"/>
      <c r="J145" s="30"/>
      <c r="K145" s="36"/>
      <c r="L145" s="30"/>
      <c r="M145" s="37"/>
      <c r="N145" s="38"/>
      <c r="O145" s="35"/>
      <c r="P145" s="30"/>
      <c r="Q145" s="30"/>
      <c r="R145" s="38"/>
      <c r="S145" s="39"/>
      <c r="T145" s="38"/>
      <c r="U145" s="39"/>
    </row>
    <row r="146" spans="1:21" s="40" customFormat="1">
      <c r="A146" s="30" t="s">
        <v>54</v>
      </c>
      <c r="B146" s="30"/>
      <c r="C146" s="30"/>
      <c r="D146" s="31"/>
      <c r="E146" s="30"/>
      <c r="F146" s="44" t="s">
        <v>132</v>
      </c>
      <c r="G146" s="33" t="s">
        <v>133</v>
      </c>
      <c r="H146" s="43"/>
      <c r="I146" s="35"/>
      <c r="J146" s="30"/>
      <c r="K146" s="36"/>
      <c r="L146" s="30"/>
      <c r="M146" s="37"/>
      <c r="N146" s="38"/>
      <c r="O146" s="35"/>
      <c r="P146" s="30"/>
      <c r="Q146" s="30"/>
      <c r="R146" s="38"/>
      <c r="S146" s="39"/>
      <c r="T146" s="38"/>
      <c r="U146" s="39"/>
    </row>
    <row r="147" spans="1:21" s="40" customFormat="1" ht="25.5" customHeight="1">
      <c r="A147" s="30" t="s">
        <v>51</v>
      </c>
      <c r="B147" s="30">
        <v>11</v>
      </c>
      <c r="C147" s="30">
        <v>0</v>
      </c>
      <c r="D147" s="31">
        <v>1411890</v>
      </c>
      <c r="E147" s="30" t="s">
        <v>47</v>
      </c>
      <c r="F147" s="44" t="s">
        <v>167</v>
      </c>
      <c r="G147" s="41" t="s">
        <v>168</v>
      </c>
      <c r="H147" s="42"/>
      <c r="I147" s="35">
        <v>1</v>
      </c>
      <c r="J147" s="30" t="s">
        <v>166</v>
      </c>
      <c r="K147" s="36">
        <v>0</v>
      </c>
      <c r="L147" s="30"/>
      <c r="M147" s="37">
        <f>ROUND(I147*K147,0)</f>
        <v>0</v>
      </c>
      <c r="N147" s="38">
        <v>5.8450000000000002E-2</v>
      </c>
      <c r="O147" s="35">
        <f>ROUND(I147*N147,3)</f>
        <v>5.8000000000000003E-2</v>
      </c>
      <c r="P147" s="30"/>
      <c r="Q147" s="30"/>
      <c r="R147" s="38">
        <v>0</v>
      </c>
      <c r="S147" s="39">
        <f>ROUND(M147*R147,2)</f>
        <v>0</v>
      </c>
      <c r="T147" s="38">
        <v>1</v>
      </c>
      <c r="U147" s="39">
        <f>ROUND(M147*T147,2)</f>
        <v>0</v>
      </c>
    </row>
    <row r="148" spans="1:21" s="40" customFormat="1">
      <c r="A148" s="30" t="s">
        <v>54</v>
      </c>
      <c r="B148" s="30"/>
      <c r="C148" s="30"/>
      <c r="D148" s="31"/>
      <c r="E148" s="30"/>
      <c r="F148" s="44" t="s">
        <v>52</v>
      </c>
      <c r="G148" s="33" t="s">
        <v>53</v>
      </c>
      <c r="H148" s="43"/>
      <c r="I148" s="35"/>
      <c r="J148" s="30"/>
      <c r="K148" s="36"/>
      <c r="L148" s="30"/>
      <c r="M148" s="37"/>
      <c r="N148" s="38"/>
      <c r="O148" s="35"/>
      <c r="P148" s="30"/>
      <c r="Q148" s="30"/>
      <c r="R148" s="38"/>
      <c r="S148" s="39"/>
      <c r="T148" s="38"/>
      <c r="U148" s="39"/>
    </row>
    <row r="149" spans="1:21" s="40" customFormat="1">
      <c r="A149" s="30" t="s">
        <v>54</v>
      </c>
      <c r="B149" s="30"/>
      <c r="C149" s="30"/>
      <c r="D149" s="31"/>
      <c r="E149" s="30"/>
      <c r="F149" s="44" t="s">
        <v>132</v>
      </c>
      <c r="G149" s="33" t="s">
        <v>133</v>
      </c>
      <c r="H149" s="43"/>
      <c r="I149" s="35"/>
      <c r="J149" s="30"/>
      <c r="K149" s="36"/>
      <c r="L149" s="30"/>
      <c r="M149" s="37"/>
      <c r="N149" s="38"/>
      <c r="O149" s="35"/>
      <c r="P149" s="30"/>
      <c r="Q149" s="30"/>
      <c r="R149" s="38"/>
      <c r="S149" s="39"/>
      <c r="T149" s="38"/>
      <c r="U149" s="39"/>
    </row>
    <row r="150" spans="1:21" s="40" customFormat="1" ht="25.5" customHeight="1">
      <c r="A150" s="30" t="s">
        <v>94</v>
      </c>
      <c r="B150" s="30">
        <v>12</v>
      </c>
      <c r="C150" s="30">
        <v>0</v>
      </c>
      <c r="D150" s="31" t="s">
        <v>82</v>
      </c>
      <c r="E150" s="30" t="s">
        <v>47</v>
      </c>
      <c r="F150" s="44" t="s">
        <v>169</v>
      </c>
      <c r="G150" s="41" t="s">
        <v>170</v>
      </c>
      <c r="H150" s="42"/>
      <c r="I150" s="35">
        <v>1.02</v>
      </c>
      <c r="J150" s="30" t="s">
        <v>91</v>
      </c>
      <c r="K150" s="36">
        <v>0</v>
      </c>
      <c r="L150" s="30"/>
      <c r="M150" s="37">
        <f>ROUND(I150*K150,0)</f>
        <v>0</v>
      </c>
      <c r="N150" s="38"/>
      <c r="O150" s="35"/>
      <c r="P150" s="30"/>
      <c r="Q150" s="30"/>
      <c r="R150" s="38">
        <v>0</v>
      </c>
      <c r="S150" s="39">
        <f>ROUND(M150*R150,2)</f>
        <v>0</v>
      </c>
      <c r="T150" s="38">
        <v>1</v>
      </c>
      <c r="U150" s="39">
        <f>ROUND(M150*T150,2)</f>
        <v>0</v>
      </c>
    </row>
    <row r="151" spans="1:21" s="40" customFormat="1">
      <c r="A151" s="30" t="s">
        <v>54</v>
      </c>
      <c r="B151" s="30"/>
      <c r="C151" s="30"/>
      <c r="D151" s="31"/>
      <c r="E151" s="30"/>
      <c r="F151" s="44" t="s">
        <v>163</v>
      </c>
      <c r="G151" s="33" t="s">
        <v>164</v>
      </c>
      <c r="H151" s="43"/>
      <c r="I151" s="35"/>
      <c r="J151" s="30"/>
      <c r="K151" s="36"/>
      <c r="L151" s="30"/>
      <c r="M151" s="37"/>
      <c r="N151" s="38"/>
      <c r="O151" s="35"/>
      <c r="P151" s="30"/>
      <c r="Q151" s="30"/>
      <c r="R151" s="38"/>
      <c r="S151" s="39"/>
      <c r="T151" s="38"/>
      <c r="U151" s="39"/>
    </row>
    <row r="152" spans="1:21" s="40" customFormat="1" ht="25.5" customHeight="1">
      <c r="A152" s="30" t="s">
        <v>51</v>
      </c>
      <c r="B152" s="30">
        <v>13</v>
      </c>
      <c r="C152" s="30">
        <v>0</v>
      </c>
      <c r="D152" s="31">
        <v>1410462</v>
      </c>
      <c r="E152" s="30" t="s">
        <v>47</v>
      </c>
      <c r="F152" s="44" t="s">
        <v>149</v>
      </c>
      <c r="G152" s="41" t="s">
        <v>171</v>
      </c>
      <c r="H152" s="42"/>
      <c r="I152" s="35">
        <v>1</v>
      </c>
      <c r="J152" s="30" t="s">
        <v>91</v>
      </c>
      <c r="K152" s="36">
        <v>0</v>
      </c>
      <c r="L152" s="30"/>
      <c r="M152" s="37">
        <f>ROUND(I152*K152,0)</f>
        <v>0</v>
      </c>
      <c r="N152" s="38">
        <v>0.18906999999999999</v>
      </c>
      <c r="O152" s="35">
        <f>ROUND(I152*N152,3)</f>
        <v>0.189</v>
      </c>
      <c r="P152" s="30"/>
      <c r="Q152" s="30"/>
      <c r="R152" s="38">
        <v>0</v>
      </c>
      <c r="S152" s="39">
        <f>ROUND(M152*R152,2)</f>
        <v>0</v>
      </c>
      <c r="T152" s="38">
        <v>1</v>
      </c>
      <c r="U152" s="39">
        <f>ROUND(M152*T152,2)</f>
        <v>0</v>
      </c>
    </row>
    <row r="153" spans="1:21" s="40" customFormat="1">
      <c r="A153" s="30" t="s">
        <v>54</v>
      </c>
      <c r="B153" s="30"/>
      <c r="C153" s="30"/>
      <c r="D153" s="31"/>
      <c r="E153" s="30"/>
      <c r="F153" s="44" t="s">
        <v>52</v>
      </c>
      <c r="G153" s="33" t="s">
        <v>53</v>
      </c>
      <c r="H153" s="43"/>
      <c r="I153" s="35"/>
      <c r="J153" s="30"/>
      <c r="K153" s="36"/>
      <c r="L153" s="30"/>
      <c r="M153" s="37"/>
      <c r="N153" s="38"/>
      <c r="O153" s="35"/>
      <c r="P153" s="30"/>
      <c r="Q153" s="30"/>
      <c r="R153" s="38"/>
      <c r="S153" s="39"/>
      <c r="T153" s="38"/>
      <c r="U153" s="39"/>
    </row>
    <row r="154" spans="1:21" s="40" customFormat="1">
      <c r="A154" s="30" t="s">
        <v>54</v>
      </c>
      <c r="B154" s="30"/>
      <c r="C154" s="30"/>
      <c r="D154" s="31"/>
      <c r="E154" s="30"/>
      <c r="F154" s="44" t="s">
        <v>132</v>
      </c>
      <c r="G154" s="33" t="s">
        <v>133</v>
      </c>
      <c r="H154" s="43"/>
      <c r="I154" s="35"/>
      <c r="J154" s="30"/>
      <c r="K154" s="36"/>
      <c r="L154" s="30"/>
      <c r="M154" s="37"/>
      <c r="N154" s="38"/>
      <c r="O154" s="35"/>
      <c r="P154" s="30"/>
      <c r="Q154" s="30"/>
      <c r="R154" s="38"/>
      <c r="S154" s="39"/>
      <c r="T154" s="38"/>
      <c r="U154" s="39"/>
    </row>
    <row r="155" spans="1:21" ht="3" customHeight="1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</row>
    <row r="156" spans="1:21" ht="15" customHeight="1">
      <c r="B156" s="16" t="s">
        <v>46</v>
      </c>
      <c r="C156" s="8"/>
      <c r="D156" s="8"/>
      <c r="E156" s="8"/>
      <c r="F156" s="18" t="s">
        <v>136</v>
      </c>
      <c r="G156" s="19" t="s">
        <v>137</v>
      </c>
      <c r="M156" s="21">
        <f>ROUND(SUBTOTAL(9,M116:M155),0)</f>
        <v>0</v>
      </c>
      <c r="O156" s="22">
        <f>ROUND(SUBTOTAL(9,O116:O155),3)</f>
        <v>490.08</v>
      </c>
      <c r="Q156" s="22">
        <f>ROUND(SUBTOTAL(9,Q116:Q155),3)</f>
        <v>0</v>
      </c>
      <c r="S156" s="1">
        <f>ROUND(SUBTOTAL(9,S116:S155),2)</f>
        <v>0</v>
      </c>
      <c r="U156" s="1">
        <f>ROUND(SUBTOTAL(9,U116:U155),2)</f>
        <v>0</v>
      </c>
    </row>
    <row r="157" spans="1:21" ht="12.75" customHeight="1"/>
    <row r="158" spans="1:21" ht="15" customHeight="1">
      <c r="A158" s="1" t="s">
        <v>24</v>
      </c>
      <c r="B158" s="6"/>
      <c r="C158" s="6"/>
      <c r="D158" s="6"/>
      <c r="E158" s="6"/>
      <c r="F158" s="14" t="s">
        <v>172</v>
      </c>
      <c r="G158" s="15" t="s">
        <v>173</v>
      </c>
      <c r="H158" s="6"/>
      <c r="I158" s="6"/>
      <c r="J158" s="6"/>
      <c r="K158" s="6"/>
      <c r="L158" s="6"/>
      <c r="M158" s="6"/>
      <c r="N158" s="7"/>
      <c r="O158" s="7"/>
      <c r="P158" s="7"/>
      <c r="Q158" s="7"/>
    </row>
    <row r="159" spans="1:21" ht="3" customHeight="1"/>
    <row r="160" spans="1:21" s="40" customFormat="1" ht="38.25" customHeight="1">
      <c r="A160" s="30" t="s">
        <v>51</v>
      </c>
      <c r="B160" s="30">
        <v>1</v>
      </c>
      <c r="C160" s="30">
        <v>0</v>
      </c>
      <c r="D160" s="31">
        <v>1411826</v>
      </c>
      <c r="E160" s="30" t="s">
        <v>47</v>
      </c>
      <c r="F160" s="44" t="s">
        <v>175</v>
      </c>
      <c r="G160" s="41" t="s">
        <v>176</v>
      </c>
      <c r="H160" s="45"/>
      <c r="I160" s="35">
        <v>2</v>
      </c>
      <c r="J160" s="30" t="s">
        <v>174</v>
      </c>
      <c r="K160" s="36">
        <v>0</v>
      </c>
      <c r="L160" s="30"/>
      <c r="M160" s="37">
        <f>ROUND(I160*K160,0)</f>
        <v>0</v>
      </c>
      <c r="N160" s="38">
        <v>6.9999999999999999E-4</v>
      </c>
      <c r="O160" s="35">
        <f>ROUND(I160*N160,3)</f>
        <v>1E-3</v>
      </c>
      <c r="P160" s="30"/>
      <c r="Q160" s="30"/>
      <c r="R160" s="38">
        <v>0</v>
      </c>
      <c r="S160" s="39">
        <f>ROUND(M160*R160,2)</f>
        <v>0</v>
      </c>
      <c r="T160" s="38">
        <v>1</v>
      </c>
      <c r="U160" s="39">
        <f>ROUND(M160*T160,2)</f>
        <v>0</v>
      </c>
    </row>
    <row r="161" spans="1:21" s="40" customFormat="1">
      <c r="A161" s="30" t="s">
        <v>54</v>
      </c>
      <c r="B161" s="30"/>
      <c r="C161" s="30"/>
      <c r="D161" s="31"/>
      <c r="E161" s="30"/>
      <c r="F161" s="44" t="s">
        <v>52</v>
      </c>
      <c r="G161" s="33" t="s">
        <v>177</v>
      </c>
      <c r="H161" s="34"/>
      <c r="I161" s="35"/>
      <c r="J161" s="30"/>
      <c r="K161" s="36"/>
      <c r="L161" s="30"/>
      <c r="M161" s="37"/>
      <c r="N161" s="38"/>
      <c r="O161" s="35"/>
      <c r="P161" s="30"/>
      <c r="Q161" s="30"/>
      <c r="R161" s="38"/>
      <c r="S161" s="39"/>
      <c r="T161" s="38"/>
      <c r="U161" s="39"/>
    </row>
    <row r="162" spans="1:21" s="40" customFormat="1">
      <c r="A162" s="30" t="s">
        <v>54</v>
      </c>
      <c r="B162" s="30"/>
      <c r="C162" s="30"/>
      <c r="D162" s="31"/>
      <c r="E162" s="30"/>
      <c r="F162" s="44" t="s">
        <v>132</v>
      </c>
      <c r="G162" s="33" t="s">
        <v>178</v>
      </c>
      <c r="H162" s="34"/>
      <c r="I162" s="35"/>
      <c r="J162" s="30"/>
      <c r="K162" s="36"/>
      <c r="L162" s="30"/>
      <c r="M162" s="37"/>
      <c r="N162" s="38"/>
      <c r="O162" s="35"/>
      <c r="P162" s="30"/>
      <c r="Q162" s="30"/>
      <c r="R162" s="38"/>
      <c r="S162" s="39"/>
      <c r="T162" s="38"/>
      <c r="U162" s="39"/>
    </row>
    <row r="163" spans="1:21" s="40" customFormat="1">
      <c r="A163" s="30" t="s">
        <v>54</v>
      </c>
      <c r="B163" s="30"/>
      <c r="C163" s="30"/>
      <c r="D163" s="31"/>
      <c r="E163" s="30"/>
      <c r="F163" s="44" t="s">
        <v>52</v>
      </c>
      <c r="G163" s="33" t="s">
        <v>179</v>
      </c>
      <c r="H163" s="34"/>
      <c r="I163" s="35"/>
      <c r="J163" s="30"/>
      <c r="K163" s="36"/>
      <c r="L163" s="30"/>
      <c r="M163" s="37"/>
      <c r="N163" s="38"/>
      <c r="O163" s="35"/>
      <c r="P163" s="30"/>
      <c r="Q163" s="30"/>
      <c r="R163" s="38"/>
      <c r="S163" s="39"/>
      <c r="T163" s="38"/>
      <c r="U163" s="39"/>
    </row>
    <row r="164" spans="1:21" s="40" customFormat="1">
      <c r="A164" s="30" t="s">
        <v>54</v>
      </c>
      <c r="B164" s="30"/>
      <c r="C164" s="30"/>
      <c r="D164" s="31"/>
      <c r="E164" s="30"/>
      <c r="F164" s="44" t="s">
        <v>132</v>
      </c>
      <c r="G164" s="33" t="s">
        <v>178</v>
      </c>
      <c r="H164" s="34"/>
      <c r="I164" s="35"/>
      <c r="J164" s="30"/>
      <c r="K164" s="36"/>
      <c r="L164" s="30"/>
      <c r="M164" s="37"/>
      <c r="N164" s="38"/>
      <c r="O164" s="35"/>
      <c r="P164" s="30"/>
      <c r="Q164" s="30"/>
      <c r="R164" s="38"/>
      <c r="S164" s="39"/>
      <c r="T164" s="38"/>
      <c r="U164" s="39"/>
    </row>
    <row r="165" spans="1:21" s="40" customFormat="1" ht="25.5" customHeight="1">
      <c r="A165" s="30" t="s">
        <v>51</v>
      </c>
      <c r="B165" s="30">
        <v>2</v>
      </c>
      <c r="C165" s="30">
        <v>0</v>
      </c>
      <c r="D165" s="31">
        <v>1411839</v>
      </c>
      <c r="E165" s="30" t="s">
        <v>47</v>
      </c>
      <c r="F165" s="44" t="s">
        <v>180</v>
      </c>
      <c r="G165" s="41" t="s">
        <v>181</v>
      </c>
      <c r="H165" s="42"/>
      <c r="I165" s="35">
        <v>1</v>
      </c>
      <c r="J165" s="30" t="s">
        <v>174</v>
      </c>
      <c r="K165" s="36">
        <v>0</v>
      </c>
      <c r="L165" s="30"/>
      <c r="M165" s="37">
        <f>ROUND(I165*K165,0)</f>
        <v>0</v>
      </c>
      <c r="N165" s="38">
        <v>0.10940999999999999</v>
      </c>
      <c r="O165" s="35">
        <f>ROUND(I165*N165,3)</f>
        <v>0.109</v>
      </c>
      <c r="P165" s="30"/>
      <c r="Q165" s="30"/>
      <c r="R165" s="38">
        <v>0</v>
      </c>
      <c r="S165" s="39">
        <f>ROUND(M165*R165,2)</f>
        <v>0</v>
      </c>
      <c r="T165" s="38">
        <v>1</v>
      </c>
      <c r="U165" s="39">
        <f>ROUND(M165*T165,2)</f>
        <v>0</v>
      </c>
    </row>
    <row r="166" spans="1:21" s="40" customFormat="1">
      <c r="A166" s="30" t="s">
        <v>54</v>
      </c>
      <c r="B166" s="30"/>
      <c r="C166" s="30"/>
      <c r="D166" s="31"/>
      <c r="E166" s="30"/>
      <c r="F166" s="44" t="s">
        <v>52</v>
      </c>
      <c r="G166" s="33" t="s">
        <v>182</v>
      </c>
      <c r="H166" s="43"/>
      <c r="I166" s="35"/>
      <c r="J166" s="30"/>
      <c r="K166" s="36"/>
      <c r="L166" s="30"/>
      <c r="M166" s="37"/>
      <c r="N166" s="38"/>
      <c r="O166" s="35"/>
      <c r="P166" s="30"/>
      <c r="Q166" s="30"/>
      <c r="R166" s="38"/>
      <c r="S166" s="39"/>
      <c r="T166" s="38"/>
      <c r="U166" s="39"/>
    </row>
    <row r="167" spans="1:21" s="40" customFormat="1">
      <c r="A167" s="30" t="s">
        <v>54</v>
      </c>
      <c r="B167" s="30"/>
      <c r="C167" s="30"/>
      <c r="D167" s="31"/>
      <c r="E167" s="30"/>
      <c r="F167" s="44" t="s">
        <v>132</v>
      </c>
      <c r="G167" s="33" t="s">
        <v>178</v>
      </c>
      <c r="H167" s="43"/>
      <c r="I167" s="35"/>
      <c r="J167" s="30"/>
      <c r="K167" s="36"/>
      <c r="L167" s="30"/>
      <c r="M167" s="37"/>
      <c r="N167" s="38"/>
      <c r="O167" s="35"/>
      <c r="P167" s="30"/>
      <c r="Q167" s="30"/>
      <c r="R167" s="38"/>
      <c r="S167" s="39"/>
      <c r="T167" s="38"/>
      <c r="U167" s="39"/>
    </row>
    <row r="168" spans="1:21" s="40" customFormat="1" ht="38.25" customHeight="1">
      <c r="A168" s="30" t="s">
        <v>94</v>
      </c>
      <c r="B168" s="30">
        <v>3</v>
      </c>
      <c r="C168" s="30">
        <v>0</v>
      </c>
      <c r="D168" s="31" t="s">
        <v>82</v>
      </c>
      <c r="E168" s="30" t="s">
        <v>47</v>
      </c>
      <c r="F168" s="44" t="s">
        <v>184</v>
      </c>
      <c r="G168" s="41" t="s">
        <v>185</v>
      </c>
      <c r="H168" s="42"/>
      <c r="I168" s="35">
        <v>1</v>
      </c>
      <c r="J168" s="30" t="s">
        <v>183</v>
      </c>
      <c r="K168" s="36">
        <v>0</v>
      </c>
      <c r="L168" s="30"/>
      <c r="M168" s="37">
        <f>ROUND(I168*K168,0)</f>
        <v>0</v>
      </c>
      <c r="N168" s="38"/>
      <c r="O168" s="35"/>
      <c r="P168" s="30"/>
      <c r="Q168" s="30"/>
      <c r="R168" s="38">
        <v>0</v>
      </c>
      <c r="S168" s="39">
        <f>ROUND(M168*R168,2)</f>
        <v>0</v>
      </c>
      <c r="T168" s="38">
        <v>1</v>
      </c>
      <c r="U168" s="39">
        <f>ROUND(M168*T168,2)</f>
        <v>0</v>
      </c>
    </row>
    <row r="169" spans="1:21" s="40" customFormat="1">
      <c r="A169" s="30" t="s">
        <v>54</v>
      </c>
      <c r="B169" s="30"/>
      <c r="C169" s="30"/>
      <c r="D169" s="31"/>
      <c r="E169" s="30"/>
      <c r="F169" s="44" t="s">
        <v>52</v>
      </c>
      <c r="G169" s="33" t="s">
        <v>186</v>
      </c>
      <c r="H169" s="43"/>
      <c r="I169" s="35"/>
      <c r="J169" s="30"/>
      <c r="K169" s="36"/>
      <c r="L169" s="30"/>
      <c r="M169" s="37"/>
      <c r="N169" s="38"/>
      <c r="O169" s="35"/>
      <c r="P169" s="30"/>
      <c r="Q169" s="30"/>
      <c r="R169" s="38"/>
      <c r="S169" s="39"/>
      <c r="T169" s="38"/>
      <c r="U169" s="39"/>
    </row>
    <row r="170" spans="1:21" s="40" customFormat="1">
      <c r="A170" s="30" t="s">
        <v>54</v>
      </c>
      <c r="B170" s="30"/>
      <c r="C170" s="30"/>
      <c r="D170" s="31"/>
      <c r="E170" s="30"/>
      <c r="F170" s="44" t="s">
        <v>52</v>
      </c>
      <c r="G170" s="33" t="s">
        <v>187</v>
      </c>
      <c r="H170" s="43"/>
      <c r="I170" s="35"/>
      <c r="J170" s="30"/>
      <c r="K170" s="36"/>
      <c r="L170" s="30"/>
      <c r="M170" s="37"/>
      <c r="N170" s="38"/>
      <c r="O170" s="35"/>
      <c r="P170" s="30"/>
      <c r="Q170" s="30"/>
      <c r="R170" s="38"/>
      <c r="S170" s="39"/>
      <c r="T170" s="38"/>
      <c r="U170" s="39"/>
    </row>
    <row r="171" spans="1:21" s="40" customFormat="1">
      <c r="A171" s="30" t="s">
        <v>54</v>
      </c>
      <c r="B171" s="30"/>
      <c r="C171" s="30"/>
      <c r="D171" s="31"/>
      <c r="E171" s="30"/>
      <c r="F171" s="44" t="s">
        <v>132</v>
      </c>
      <c r="G171" s="33" t="s">
        <v>178</v>
      </c>
      <c r="H171" s="43"/>
      <c r="I171" s="35"/>
      <c r="J171" s="30"/>
      <c r="K171" s="36"/>
      <c r="L171" s="30"/>
      <c r="M171" s="37"/>
      <c r="N171" s="38"/>
      <c r="O171" s="35"/>
      <c r="P171" s="30"/>
      <c r="Q171" s="30"/>
      <c r="R171" s="38"/>
      <c r="S171" s="39"/>
      <c r="T171" s="38"/>
      <c r="U171" s="39"/>
    </row>
    <row r="172" spans="1:21" s="40" customFormat="1" ht="38.25" customHeight="1">
      <c r="A172" s="30" t="s">
        <v>51</v>
      </c>
      <c r="B172" s="30">
        <v>4</v>
      </c>
      <c r="C172" s="30">
        <v>0</v>
      </c>
      <c r="D172" s="31">
        <v>1411867</v>
      </c>
      <c r="E172" s="30" t="s">
        <v>47</v>
      </c>
      <c r="F172" s="44" t="s">
        <v>188</v>
      </c>
      <c r="G172" s="41" t="s">
        <v>189</v>
      </c>
      <c r="H172" s="42"/>
      <c r="I172" s="35">
        <v>1</v>
      </c>
      <c r="J172" s="30" t="s">
        <v>91</v>
      </c>
      <c r="K172" s="36">
        <v>0</v>
      </c>
      <c r="L172" s="30"/>
      <c r="M172" s="37">
        <f>ROUND(I172*K172,0)</f>
        <v>0</v>
      </c>
      <c r="N172" s="38">
        <v>1.6000000000000001E-3</v>
      </c>
      <c r="O172" s="35">
        <f>ROUND(I172*N172,3)</f>
        <v>2E-3</v>
      </c>
      <c r="P172" s="30"/>
      <c r="Q172" s="30"/>
      <c r="R172" s="38">
        <v>0</v>
      </c>
      <c r="S172" s="39">
        <f>ROUND(M172*R172,2)</f>
        <v>0</v>
      </c>
      <c r="T172" s="38">
        <v>1</v>
      </c>
      <c r="U172" s="39">
        <f>ROUND(M172*T172,2)</f>
        <v>0</v>
      </c>
    </row>
    <row r="173" spans="1:21" s="40" customFormat="1">
      <c r="A173" s="30" t="s">
        <v>54</v>
      </c>
      <c r="B173" s="30"/>
      <c r="C173" s="30"/>
      <c r="D173" s="31"/>
      <c r="E173" s="30"/>
      <c r="F173" s="44" t="s">
        <v>52</v>
      </c>
      <c r="G173" s="33" t="s">
        <v>190</v>
      </c>
      <c r="H173" s="43"/>
      <c r="I173" s="35"/>
      <c r="J173" s="30"/>
      <c r="K173" s="36"/>
      <c r="L173" s="30"/>
      <c r="M173" s="37"/>
      <c r="N173" s="38"/>
      <c r="O173" s="35"/>
      <c r="P173" s="30"/>
      <c r="Q173" s="30"/>
      <c r="R173" s="38"/>
      <c r="S173" s="39"/>
      <c r="T173" s="38"/>
      <c r="U173" s="39"/>
    </row>
    <row r="174" spans="1:21" s="40" customFormat="1">
      <c r="A174" s="30" t="s">
        <v>54</v>
      </c>
      <c r="B174" s="30"/>
      <c r="C174" s="30"/>
      <c r="D174" s="31"/>
      <c r="E174" s="30"/>
      <c r="F174" s="44" t="s">
        <v>52</v>
      </c>
      <c r="G174" s="33" t="s">
        <v>191</v>
      </c>
      <c r="H174" s="43"/>
      <c r="I174" s="35"/>
      <c r="J174" s="30"/>
      <c r="K174" s="36"/>
      <c r="L174" s="30"/>
      <c r="M174" s="37"/>
      <c r="N174" s="38"/>
      <c r="O174" s="35"/>
      <c r="P174" s="30"/>
      <c r="Q174" s="30"/>
      <c r="R174" s="38"/>
      <c r="S174" s="39"/>
      <c r="T174" s="38"/>
      <c r="U174" s="39"/>
    </row>
    <row r="175" spans="1:21" s="40" customFormat="1">
      <c r="A175" s="30" t="s">
        <v>54</v>
      </c>
      <c r="B175" s="30"/>
      <c r="C175" s="30"/>
      <c r="D175" s="31"/>
      <c r="E175" s="30"/>
      <c r="F175" s="44" t="s">
        <v>132</v>
      </c>
      <c r="G175" s="33" t="s">
        <v>133</v>
      </c>
      <c r="H175" s="43"/>
      <c r="I175" s="35"/>
      <c r="J175" s="30"/>
      <c r="K175" s="36"/>
      <c r="L175" s="30"/>
      <c r="M175" s="37"/>
      <c r="N175" s="38"/>
      <c r="O175" s="35"/>
      <c r="P175" s="30"/>
      <c r="Q175" s="30"/>
      <c r="R175" s="38"/>
      <c r="S175" s="39"/>
      <c r="T175" s="38"/>
      <c r="U175" s="39"/>
    </row>
    <row r="176" spans="1:21" s="40" customFormat="1" ht="38.25" customHeight="1">
      <c r="A176" s="30" t="s">
        <v>51</v>
      </c>
      <c r="B176" s="30">
        <v>5</v>
      </c>
      <c r="C176" s="30">
        <v>0</v>
      </c>
      <c r="D176" s="31">
        <v>1411826</v>
      </c>
      <c r="E176" s="30" t="s">
        <v>47</v>
      </c>
      <c r="F176" s="44" t="s">
        <v>175</v>
      </c>
      <c r="G176" s="41" t="s">
        <v>192</v>
      </c>
      <c r="H176" s="42"/>
      <c r="I176" s="35">
        <v>4</v>
      </c>
      <c r="J176" s="30" t="s">
        <v>174</v>
      </c>
      <c r="K176" s="36">
        <v>0</v>
      </c>
      <c r="L176" s="30"/>
      <c r="M176" s="37">
        <f>ROUND(I176*K176,0)</f>
        <v>0</v>
      </c>
      <c r="N176" s="38">
        <v>6.9999999999999999E-4</v>
      </c>
      <c r="O176" s="35">
        <f>ROUND(I176*N176,3)</f>
        <v>3.0000000000000001E-3</v>
      </c>
      <c r="P176" s="30"/>
      <c r="Q176" s="30"/>
      <c r="R176" s="38">
        <v>0</v>
      </c>
      <c r="S176" s="39">
        <f>ROUND(M176*R176,2)</f>
        <v>0</v>
      </c>
      <c r="T176" s="38">
        <v>1</v>
      </c>
      <c r="U176" s="39">
        <f>ROUND(M176*T176,2)</f>
        <v>0</v>
      </c>
    </row>
    <row r="177" spans="1:21" s="40" customFormat="1">
      <c r="A177" s="30" t="s">
        <v>54</v>
      </c>
      <c r="B177" s="30"/>
      <c r="C177" s="30"/>
      <c r="D177" s="31"/>
      <c r="E177" s="30"/>
      <c r="F177" s="44" t="s">
        <v>52</v>
      </c>
      <c r="G177" s="33" t="s">
        <v>193</v>
      </c>
      <c r="H177" s="43"/>
      <c r="I177" s="35"/>
      <c r="J177" s="30"/>
      <c r="K177" s="36"/>
      <c r="L177" s="30"/>
      <c r="M177" s="37"/>
      <c r="N177" s="38"/>
      <c r="O177" s="35"/>
      <c r="P177" s="30"/>
      <c r="Q177" s="30"/>
      <c r="R177" s="38"/>
      <c r="S177" s="39"/>
      <c r="T177" s="38"/>
      <c r="U177" s="39"/>
    </row>
    <row r="178" spans="1:21" s="40" customFormat="1">
      <c r="A178" s="30" t="s">
        <v>54</v>
      </c>
      <c r="B178" s="30"/>
      <c r="C178" s="30"/>
      <c r="D178" s="31"/>
      <c r="E178" s="30"/>
      <c r="F178" s="44" t="s">
        <v>194</v>
      </c>
      <c r="G178" s="33" t="s">
        <v>195</v>
      </c>
      <c r="H178" s="43"/>
      <c r="I178" s="35"/>
      <c r="J178" s="30"/>
      <c r="K178" s="36"/>
      <c r="L178" s="30"/>
      <c r="M178" s="37"/>
      <c r="N178" s="38"/>
      <c r="O178" s="35"/>
      <c r="P178" s="30"/>
      <c r="Q178" s="30"/>
      <c r="R178" s="38"/>
      <c r="S178" s="39"/>
      <c r="T178" s="38"/>
      <c r="U178" s="39"/>
    </row>
    <row r="179" spans="1:21" s="40" customFormat="1">
      <c r="A179" s="30" t="s">
        <v>54</v>
      </c>
      <c r="B179" s="30"/>
      <c r="C179" s="30"/>
      <c r="D179" s="31"/>
      <c r="E179" s="30"/>
      <c r="F179" s="44" t="s">
        <v>52</v>
      </c>
      <c r="G179" s="33" t="s">
        <v>196</v>
      </c>
      <c r="H179" s="43"/>
      <c r="I179" s="35"/>
      <c r="J179" s="30"/>
      <c r="K179" s="36"/>
      <c r="L179" s="30"/>
      <c r="M179" s="37"/>
      <c r="N179" s="38"/>
      <c r="O179" s="35"/>
      <c r="P179" s="30"/>
      <c r="Q179" s="30"/>
      <c r="R179" s="38"/>
      <c r="S179" s="39"/>
      <c r="T179" s="38"/>
      <c r="U179" s="39"/>
    </row>
    <row r="180" spans="1:21" s="40" customFormat="1">
      <c r="A180" s="30" t="s">
        <v>54</v>
      </c>
      <c r="B180" s="30"/>
      <c r="C180" s="30"/>
      <c r="D180" s="31"/>
      <c r="E180" s="30"/>
      <c r="F180" s="44" t="s">
        <v>194</v>
      </c>
      <c r="G180" s="33" t="s">
        <v>195</v>
      </c>
      <c r="H180" s="43"/>
      <c r="I180" s="35"/>
      <c r="J180" s="30"/>
      <c r="K180" s="36"/>
      <c r="L180" s="30"/>
      <c r="M180" s="37"/>
      <c r="N180" s="38"/>
      <c r="O180" s="35"/>
      <c r="P180" s="30"/>
      <c r="Q180" s="30"/>
      <c r="R180" s="38"/>
      <c r="S180" s="39"/>
      <c r="T180" s="38"/>
      <c r="U180" s="39"/>
    </row>
    <row r="181" spans="1:21" s="40" customFormat="1" ht="51" customHeight="1">
      <c r="A181" s="30" t="s">
        <v>94</v>
      </c>
      <c r="B181" s="30">
        <v>6</v>
      </c>
      <c r="C181" s="30">
        <v>0</v>
      </c>
      <c r="D181" s="31" t="s">
        <v>82</v>
      </c>
      <c r="E181" s="30" t="s">
        <v>47</v>
      </c>
      <c r="F181" s="44" t="s">
        <v>197</v>
      </c>
      <c r="G181" s="41" t="s">
        <v>198</v>
      </c>
      <c r="H181" s="42"/>
      <c r="I181" s="35">
        <v>4</v>
      </c>
      <c r="J181" s="30" t="s">
        <v>183</v>
      </c>
      <c r="K181" s="36">
        <v>0</v>
      </c>
      <c r="L181" s="30"/>
      <c r="M181" s="37">
        <f>ROUND(I181*K181,0)</f>
        <v>0</v>
      </c>
      <c r="N181" s="38"/>
      <c r="O181" s="35"/>
      <c r="P181" s="30"/>
      <c r="Q181" s="30"/>
      <c r="R181" s="38">
        <v>0</v>
      </c>
      <c r="S181" s="39">
        <f>ROUND(M181*R181,2)</f>
        <v>0</v>
      </c>
      <c r="T181" s="38">
        <v>1</v>
      </c>
      <c r="U181" s="39">
        <f>ROUND(M181*T181,2)</f>
        <v>0</v>
      </c>
    </row>
    <row r="182" spans="1:21" s="40" customFormat="1" ht="25.5" customHeight="1">
      <c r="A182" s="30" t="s">
        <v>51</v>
      </c>
      <c r="B182" s="30">
        <v>7</v>
      </c>
      <c r="C182" s="30">
        <v>0</v>
      </c>
      <c r="D182" s="31">
        <v>0</v>
      </c>
      <c r="E182" s="30" t="s">
        <v>47</v>
      </c>
      <c r="F182" s="44" t="s">
        <v>199</v>
      </c>
      <c r="G182" s="41" t="s">
        <v>200</v>
      </c>
      <c r="H182" s="42"/>
      <c r="I182" s="35">
        <v>2</v>
      </c>
      <c r="J182" s="30" t="s">
        <v>174</v>
      </c>
      <c r="K182" s="36">
        <v>0</v>
      </c>
      <c r="L182" s="30"/>
      <c r="M182" s="37">
        <f>ROUND(I182*K182,0)</f>
        <v>0</v>
      </c>
      <c r="N182" s="38"/>
      <c r="O182" s="35"/>
      <c r="P182" s="30"/>
      <c r="Q182" s="30"/>
      <c r="R182" s="38">
        <v>0</v>
      </c>
      <c r="S182" s="39">
        <f>ROUND(M182*R182,2)</f>
        <v>0</v>
      </c>
      <c r="T182" s="38">
        <v>1</v>
      </c>
      <c r="U182" s="39">
        <f>ROUND(M182*T182,2)</f>
        <v>0</v>
      </c>
    </row>
    <row r="183" spans="1:21" s="40" customFormat="1" ht="25.5" customHeight="1">
      <c r="A183" s="30" t="s">
        <v>51</v>
      </c>
      <c r="B183" s="30">
        <v>8</v>
      </c>
      <c r="C183" s="30">
        <v>0</v>
      </c>
      <c r="D183" s="31">
        <v>1411919</v>
      </c>
      <c r="E183" s="30" t="s">
        <v>47</v>
      </c>
      <c r="F183" s="44" t="s">
        <v>201</v>
      </c>
      <c r="G183" s="41" t="s">
        <v>202</v>
      </c>
      <c r="H183" s="42"/>
      <c r="I183" s="35">
        <v>160</v>
      </c>
      <c r="J183" s="30" t="s">
        <v>166</v>
      </c>
      <c r="K183" s="36">
        <v>0</v>
      </c>
      <c r="L183" s="30"/>
      <c r="M183" s="37">
        <f>ROUND(I183*K183,0)</f>
        <v>0</v>
      </c>
      <c r="N183" s="38">
        <v>0.17</v>
      </c>
      <c r="O183" s="35">
        <f>ROUND(I183*N183,3)</f>
        <v>27.2</v>
      </c>
      <c r="P183" s="30"/>
      <c r="Q183" s="30"/>
      <c r="R183" s="38">
        <v>0</v>
      </c>
      <c r="S183" s="39">
        <f>ROUND(M183*R183,2)</f>
        <v>0</v>
      </c>
      <c r="T183" s="38">
        <v>1</v>
      </c>
      <c r="U183" s="39">
        <f>ROUND(M183*T183,2)</f>
        <v>0</v>
      </c>
    </row>
    <row r="184" spans="1:21" s="40" customFormat="1">
      <c r="A184" s="30" t="s">
        <v>54</v>
      </c>
      <c r="B184" s="30"/>
      <c r="C184" s="30"/>
      <c r="D184" s="31"/>
      <c r="E184" s="30"/>
      <c r="F184" s="44" t="s">
        <v>52</v>
      </c>
      <c r="G184" s="33" t="s">
        <v>53</v>
      </c>
      <c r="H184" s="43"/>
      <c r="I184" s="35"/>
      <c r="J184" s="30"/>
      <c r="K184" s="36"/>
      <c r="L184" s="30"/>
      <c r="M184" s="37"/>
      <c r="N184" s="38"/>
      <c r="O184" s="35"/>
      <c r="P184" s="30"/>
      <c r="Q184" s="30"/>
      <c r="R184" s="38"/>
      <c r="S184" s="39"/>
      <c r="T184" s="38"/>
      <c r="U184" s="39"/>
    </row>
    <row r="185" spans="1:21" s="40" customFormat="1">
      <c r="A185" s="30" t="s">
        <v>54</v>
      </c>
      <c r="B185" s="30"/>
      <c r="C185" s="30"/>
      <c r="D185" s="31"/>
      <c r="E185" s="30"/>
      <c r="F185" s="44" t="s">
        <v>85</v>
      </c>
      <c r="G185" s="33" t="s">
        <v>203</v>
      </c>
      <c r="H185" s="43"/>
      <c r="I185" s="35"/>
      <c r="J185" s="30"/>
      <c r="K185" s="36"/>
      <c r="L185" s="30"/>
      <c r="M185" s="37"/>
      <c r="N185" s="38"/>
      <c r="O185" s="35"/>
      <c r="P185" s="30"/>
      <c r="Q185" s="30"/>
      <c r="R185" s="38"/>
      <c r="S185" s="39"/>
      <c r="T185" s="38"/>
      <c r="U185" s="39"/>
    </row>
    <row r="186" spans="1:21" s="40" customFormat="1" ht="25.5" customHeight="1">
      <c r="A186" s="30" t="s">
        <v>94</v>
      </c>
      <c r="B186" s="30">
        <v>9</v>
      </c>
      <c r="C186" s="30">
        <v>0</v>
      </c>
      <c r="D186" s="31" t="s">
        <v>82</v>
      </c>
      <c r="E186" s="30" t="s">
        <v>47</v>
      </c>
      <c r="F186" s="44" t="s">
        <v>204</v>
      </c>
      <c r="G186" s="41" t="s">
        <v>205</v>
      </c>
      <c r="H186" s="42"/>
      <c r="I186" s="35">
        <v>161.6</v>
      </c>
      <c r="J186" s="30" t="s">
        <v>174</v>
      </c>
      <c r="K186" s="36">
        <v>0</v>
      </c>
      <c r="L186" s="30"/>
      <c r="M186" s="37">
        <f>ROUND(I186*K186,0)</f>
        <v>0</v>
      </c>
      <c r="N186" s="38">
        <v>0.16</v>
      </c>
      <c r="O186" s="35">
        <f>ROUND(I186*N186,3)</f>
        <v>25.856000000000002</v>
      </c>
      <c r="P186" s="30"/>
      <c r="Q186" s="30"/>
      <c r="R186" s="38">
        <v>0</v>
      </c>
      <c r="S186" s="39">
        <f>ROUND(M186*R186,2)</f>
        <v>0</v>
      </c>
      <c r="T186" s="38">
        <v>1</v>
      </c>
      <c r="U186" s="39">
        <f>ROUND(M186*T186,2)</f>
        <v>0</v>
      </c>
    </row>
    <row r="187" spans="1:21" s="40" customFormat="1">
      <c r="A187" s="30" t="s">
        <v>54</v>
      </c>
      <c r="B187" s="30"/>
      <c r="C187" s="30"/>
      <c r="D187" s="31"/>
      <c r="E187" s="30"/>
      <c r="F187" s="44" t="s">
        <v>206</v>
      </c>
      <c r="G187" s="33" t="s">
        <v>207</v>
      </c>
      <c r="H187" s="43"/>
      <c r="I187" s="35"/>
      <c r="J187" s="30"/>
      <c r="K187" s="36"/>
      <c r="L187" s="30"/>
      <c r="M187" s="37"/>
      <c r="N187" s="38"/>
      <c r="O187" s="35"/>
      <c r="P187" s="30"/>
      <c r="Q187" s="30"/>
      <c r="R187" s="38"/>
      <c r="S187" s="39"/>
      <c r="T187" s="38"/>
      <c r="U187" s="39"/>
    </row>
    <row r="188" spans="1:21" s="40" customFormat="1" ht="25.5" customHeight="1">
      <c r="A188" s="30" t="s">
        <v>51</v>
      </c>
      <c r="B188" s="30">
        <v>10</v>
      </c>
      <c r="C188" s="30">
        <v>0</v>
      </c>
      <c r="D188" s="31">
        <v>1450740</v>
      </c>
      <c r="E188" s="30" t="s">
        <v>47</v>
      </c>
      <c r="F188" s="44" t="s">
        <v>208</v>
      </c>
      <c r="G188" s="41" t="s">
        <v>209</v>
      </c>
      <c r="H188" s="42"/>
      <c r="I188" s="35">
        <v>80</v>
      </c>
      <c r="J188" s="30" t="s">
        <v>166</v>
      </c>
      <c r="K188" s="36">
        <v>0</v>
      </c>
      <c r="L188" s="30"/>
      <c r="M188" s="37">
        <f>ROUND(I188*K188,0)</f>
        <v>0</v>
      </c>
      <c r="N188" s="38">
        <v>0.1</v>
      </c>
      <c r="O188" s="35">
        <f>ROUND(I188*N188,3)</f>
        <v>8</v>
      </c>
      <c r="P188" s="30"/>
      <c r="Q188" s="30"/>
      <c r="R188" s="38">
        <v>0</v>
      </c>
      <c r="S188" s="39">
        <f>ROUND(M188*R188,2)</f>
        <v>0</v>
      </c>
      <c r="T188" s="38">
        <v>1</v>
      </c>
      <c r="U188" s="39">
        <f>ROUND(M188*T188,2)</f>
        <v>0</v>
      </c>
    </row>
    <row r="189" spans="1:21" s="40" customFormat="1">
      <c r="A189" s="30" t="s">
        <v>54</v>
      </c>
      <c r="B189" s="30"/>
      <c r="C189" s="30"/>
      <c r="D189" s="31"/>
      <c r="E189" s="30"/>
      <c r="F189" s="44" t="s">
        <v>52</v>
      </c>
      <c r="G189" s="33" t="s">
        <v>53</v>
      </c>
      <c r="H189" s="43"/>
      <c r="I189" s="35"/>
      <c r="J189" s="30"/>
      <c r="K189" s="36"/>
      <c r="L189" s="30"/>
      <c r="M189" s="37"/>
      <c r="N189" s="38"/>
      <c r="O189" s="35"/>
      <c r="P189" s="30"/>
      <c r="Q189" s="30"/>
      <c r="R189" s="38"/>
      <c r="S189" s="39"/>
      <c r="T189" s="38"/>
      <c r="U189" s="39"/>
    </row>
    <row r="190" spans="1:21" s="40" customFormat="1">
      <c r="A190" s="30" t="s">
        <v>54</v>
      </c>
      <c r="B190" s="30"/>
      <c r="C190" s="30"/>
      <c r="D190" s="31"/>
      <c r="E190" s="30"/>
      <c r="F190" s="44" t="s">
        <v>210</v>
      </c>
      <c r="G190" s="33" t="s">
        <v>211</v>
      </c>
      <c r="H190" s="43"/>
      <c r="I190" s="35"/>
      <c r="J190" s="30"/>
      <c r="K190" s="36"/>
      <c r="L190" s="30"/>
      <c r="M190" s="37"/>
      <c r="N190" s="38"/>
      <c r="O190" s="35"/>
      <c r="P190" s="30"/>
      <c r="Q190" s="30"/>
      <c r="R190" s="38"/>
      <c r="S190" s="39"/>
      <c r="T190" s="38"/>
      <c r="U190" s="39"/>
    </row>
    <row r="191" spans="1:21" s="40" customFormat="1" ht="12.75" customHeight="1">
      <c r="A191" s="30" t="s">
        <v>94</v>
      </c>
      <c r="B191" s="30">
        <v>11</v>
      </c>
      <c r="C191" s="30">
        <v>0</v>
      </c>
      <c r="D191" s="31" t="s">
        <v>82</v>
      </c>
      <c r="E191" s="30" t="s">
        <v>47</v>
      </c>
      <c r="F191" s="44" t="s">
        <v>212</v>
      </c>
      <c r="G191" s="41" t="s">
        <v>213</v>
      </c>
      <c r="H191" s="42"/>
      <c r="I191" s="35">
        <v>161.6</v>
      </c>
      <c r="J191" s="30" t="s">
        <v>174</v>
      </c>
      <c r="K191" s="36">
        <v>0</v>
      </c>
      <c r="L191" s="30"/>
      <c r="M191" s="37">
        <f>ROUND(I191*K191,0)</f>
        <v>0</v>
      </c>
      <c r="N191" s="38">
        <v>3.5000000000000003E-2</v>
      </c>
      <c r="O191" s="35">
        <f>ROUND(I191*N191,3)</f>
        <v>5.6559999999999997</v>
      </c>
      <c r="P191" s="30"/>
      <c r="Q191" s="30"/>
      <c r="R191" s="38">
        <v>0</v>
      </c>
      <c r="S191" s="39">
        <f>ROUND(M191*R191,2)</f>
        <v>0</v>
      </c>
      <c r="T191" s="38">
        <v>1</v>
      </c>
      <c r="U191" s="39">
        <f>ROUND(M191*T191,2)</f>
        <v>0</v>
      </c>
    </row>
    <row r="192" spans="1:21" s="40" customFormat="1">
      <c r="A192" s="30" t="s">
        <v>54</v>
      </c>
      <c r="B192" s="30"/>
      <c r="C192" s="30"/>
      <c r="D192" s="31"/>
      <c r="E192" s="30"/>
      <c r="F192" s="44" t="s">
        <v>214</v>
      </c>
      <c r="G192" s="33" t="s">
        <v>215</v>
      </c>
      <c r="H192" s="43"/>
      <c r="I192" s="35"/>
      <c r="J192" s="30"/>
      <c r="K192" s="36"/>
      <c r="L192" s="30"/>
      <c r="M192" s="37"/>
      <c r="N192" s="38"/>
      <c r="O192" s="35"/>
      <c r="P192" s="30"/>
      <c r="Q192" s="30"/>
      <c r="R192" s="38"/>
      <c r="S192" s="39"/>
      <c r="T192" s="38"/>
      <c r="U192" s="39"/>
    </row>
    <row r="193" spans="1:21" s="40" customFormat="1">
      <c r="A193" s="30" t="s">
        <v>54</v>
      </c>
      <c r="B193" s="30"/>
      <c r="C193" s="30"/>
      <c r="D193" s="31"/>
      <c r="E193" s="30"/>
      <c r="F193" s="44" t="s">
        <v>216</v>
      </c>
      <c r="G193" s="33" t="s">
        <v>217</v>
      </c>
      <c r="H193" s="43"/>
      <c r="I193" s="35"/>
      <c r="J193" s="30"/>
      <c r="K193" s="36"/>
      <c r="L193" s="30"/>
      <c r="M193" s="37"/>
      <c r="N193" s="38"/>
      <c r="O193" s="35"/>
      <c r="P193" s="30"/>
      <c r="Q193" s="30"/>
      <c r="R193" s="38"/>
      <c r="S193" s="39"/>
      <c r="T193" s="38"/>
      <c r="U193" s="39"/>
    </row>
    <row r="194" spans="1:21" s="40" customFormat="1">
      <c r="A194" s="30" t="s">
        <v>54</v>
      </c>
      <c r="B194" s="30"/>
      <c r="C194" s="30"/>
      <c r="D194" s="31"/>
      <c r="E194" s="30"/>
      <c r="F194" s="44" t="s">
        <v>206</v>
      </c>
      <c r="G194" s="33" t="s">
        <v>218</v>
      </c>
      <c r="H194" s="43"/>
      <c r="I194" s="35"/>
      <c r="J194" s="30"/>
      <c r="K194" s="36"/>
      <c r="L194" s="30"/>
      <c r="M194" s="37"/>
      <c r="N194" s="38"/>
      <c r="O194" s="35"/>
      <c r="P194" s="30"/>
      <c r="Q194" s="30"/>
      <c r="R194" s="38"/>
      <c r="S194" s="39"/>
      <c r="T194" s="38"/>
      <c r="U194" s="39"/>
    </row>
    <row r="195" spans="1:21" s="40" customFormat="1">
      <c r="A195" s="30" t="s">
        <v>54</v>
      </c>
      <c r="B195" s="30"/>
      <c r="C195" s="30"/>
      <c r="D195" s="31"/>
      <c r="E195" s="30"/>
      <c r="F195" s="44" t="s">
        <v>219</v>
      </c>
      <c r="G195" s="33" t="s">
        <v>220</v>
      </c>
      <c r="H195" s="43"/>
      <c r="I195" s="35"/>
      <c r="J195" s="30"/>
      <c r="K195" s="36"/>
      <c r="L195" s="30"/>
      <c r="M195" s="37"/>
      <c r="N195" s="38"/>
      <c r="O195" s="35"/>
      <c r="P195" s="30"/>
      <c r="Q195" s="30"/>
      <c r="R195" s="38"/>
      <c r="S195" s="39"/>
      <c r="T195" s="38"/>
      <c r="U195" s="39"/>
    </row>
    <row r="196" spans="1:21" ht="3" customHeight="1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</row>
    <row r="197" spans="1:21" ht="15" customHeight="1">
      <c r="B197" s="16" t="s">
        <v>46</v>
      </c>
      <c r="C197" s="8"/>
      <c r="D197" s="8"/>
      <c r="E197" s="8"/>
      <c r="F197" s="18" t="s">
        <v>172</v>
      </c>
      <c r="G197" s="19" t="s">
        <v>173</v>
      </c>
      <c r="M197" s="21">
        <f>ROUND(SUBTOTAL(9,M159:M196),0)</f>
        <v>0</v>
      </c>
      <c r="O197" s="22">
        <f>ROUND(SUBTOTAL(9,O159:O196),3)</f>
        <v>66.826999999999998</v>
      </c>
      <c r="Q197" s="22">
        <f>ROUND(SUBTOTAL(9,Q159:Q196),3)</f>
        <v>0</v>
      </c>
      <c r="S197" s="1">
        <f>ROUND(SUBTOTAL(9,S159:S196),2)</f>
        <v>0</v>
      </c>
      <c r="U197" s="1">
        <f>ROUND(SUBTOTAL(9,U159:U196),2)</f>
        <v>0</v>
      </c>
    </row>
    <row r="198" spans="1:21" ht="12.75" customHeight="1"/>
    <row r="199" spans="1:21" ht="15" customHeight="1">
      <c r="A199" s="1" t="s">
        <v>24</v>
      </c>
      <c r="B199" s="6"/>
      <c r="C199" s="6"/>
      <c r="D199" s="6"/>
      <c r="E199" s="6"/>
      <c r="F199" s="14" t="s">
        <v>221</v>
      </c>
      <c r="G199" s="15" t="s">
        <v>222</v>
      </c>
      <c r="H199" s="6"/>
      <c r="I199" s="6"/>
      <c r="J199" s="6"/>
      <c r="K199" s="6"/>
      <c r="L199" s="6"/>
      <c r="M199" s="6"/>
      <c r="N199" s="7"/>
      <c r="O199" s="7"/>
      <c r="P199" s="7"/>
      <c r="Q199" s="7"/>
    </row>
    <row r="200" spans="1:21" ht="3" customHeight="1"/>
    <row r="201" spans="1:21" ht="12.75" customHeight="1">
      <c r="A201" s="1" t="s">
        <v>51</v>
      </c>
      <c r="B201" s="1">
        <v>1</v>
      </c>
      <c r="C201" s="1">
        <v>0</v>
      </c>
      <c r="D201" s="5">
        <v>1412499</v>
      </c>
      <c r="E201" s="1" t="s">
        <v>47</v>
      </c>
      <c r="F201" s="17" t="s">
        <v>223</v>
      </c>
      <c r="G201" s="23" t="s">
        <v>224</v>
      </c>
      <c r="H201" s="24"/>
      <c r="I201" s="25">
        <v>94</v>
      </c>
      <c r="J201" s="1" t="s">
        <v>84</v>
      </c>
      <c r="K201" s="26">
        <v>0</v>
      </c>
      <c r="M201" s="27">
        <f>ROUND(I201*K201,0)</f>
        <v>0</v>
      </c>
      <c r="R201" s="28">
        <v>0</v>
      </c>
      <c r="S201" s="29">
        <f>ROUND(M201*R201,2)</f>
        <v>0</v>
      </c>
      <c r="T201" s="28">
        <v>1</v>
      </c>
      <c r="U201" s="29">
        <f>ROUND(M201*T201,2)</f>
        <v>0</v>
      </c>
    </row>
    <row r="202" spans="1:21" ht="12.75" customHeight="1">
      <c r="A202" s="1" t="s">
        <v>51</v>
      </c>
      <c r="B202" s="1">
        <v>2</v>
      </c>
      <c r="C202" s="1">
        <v>0</v>
      </c>
      <c r="D202" s="5">
        <v>1412491</v>
      </c>
      <c r="E202" s="1" t="s">
        <v>47</v>
      </c>
      <c r="F202" s="17" t="s">
        <v>225</v>
      </c>
      <c r="G202" s="23" t="s">
        <v>226</v>
      </c>
      <c r="H202" s="46"/>
      <c r="I202" s="25">
        <v>94</v>
      </c>
      <c r="J202" s="1" t="s">
        <v>84</v>
      </c>
      <c r="K202" s="26">
        <v>0</v>
      </c>
      <c r="M202" s="27">
        <f>ROUND(I202*K202,0)</f>
        <v>0</v>
      </c>
      <c r="R202" s="28">
        <v>0</v>
      </c>
      <c r="S202" s="29">
        <f>ROUND(M202*R202,2)</f>
        <v>0</v>
      </c>
      <c r="T202" s="28">
        <v>1</v>
      </c>
      <c r="U202" s="29">
        <f>ROUND(M202*T202,2)</f>
        <v>0</v>
      </c>
    </row>
    <row r="203" spans="1:21" s="40" customFormat="1" ht="38.25" customHeight="1">
      <c r="A203" s="30" t="s">
        <v>51</v>
      </c>
      <c r="B203" s="30">
        <v>3</v>
      </c>
      <c r="C203" s="30">
        <v>0</v>
      </c>
      <c r="D203" s="31">
        <v>1412492</v>
      </c>
      <c r="E203" s="30" t="s">
        <v>47</v>
      </c>
      <c r="F203" s="44" t="s">
        <v>227</v>
      </c>
      <c r="G203" s="41" t="s">
        <v>228</v>
      </c>
      <c r="H203" s="42"/>
      <c r="I203" s="35">
        <v>1786</v>
      </c>
      <c r="J203" s="30" t="s">
        <v>84</v>
      </c>
      <c r="K203" s="36">
        <v>0</v>
      </c>
      <c r="L203" s="30"/>
      <c r="M203" s="37">
        <f>ROUND(I203*K203,0)</f>
        <v>0</v>
      </c>
      <c r="N203" s="30"/>
      <c r="O203" s="30"/>
      <c r="P203" s="30"/>
      <c r="Q203" s="30"/>
      <c r="R203" s="38">
        <v>0</v>
      </c>
      <c r="S203" s="39">
        <f>ROUND(M203*R203,2)</f>
        <v>0</v>
      </c>
      <c r="T203" s="38">
        <v>1</v>
      </c>
      <c r="U203" s="39">
        <f>ROUND(M203*T203,2)</f>
        <v>0</v>
      </c>
    </row>
    <row r="204" spans="1:21" s="40" customFormat="1">
      <c r="A204" s="30" t="s">
        <v>54</v>
      </c>
      <c r="B204" s="30"/>
      <c r="C204" s="30"/>
      <c r="D204" s="31"/>
      <c r="E204" s="30"/>
      <c r="F204" s="44" t="s">
        <v>229</v>
      </c>
      <c r="G204" s="33" t="s">
        <v>230</v>
      </c>
      <c r="H204" s="43"/>
      <c r="I204" s="35"/>
      <c r="J204" s="30"/>
      <c r="K204" s="36"/>
      <c r="L204" s="30"/>
      <c r="M204" s="37"/>
      <c r="N204" s="30"/>
      <c r="O204" s="30"/>
      <c r="P204" s="30"/>
      <c r="Q204" s="30"/>
      <c r="R204" s="38"/>
      <c r="S204" s="39"/>
      <c r="T204" s="38"/>
      <c r="U204" s="39"/>
    </row>
    <row r="205" spans="1:21" s="40" customFormat="1" ht="12.75" customHeight="1">
      <c r="A205" s="30" t="s">
        <v>51</v>
      </c>
      <c r="B205" s="30">
        <v>4</v>
      </c>
      <c r="C205" s="30">
        <v>0</v>
      </c>
      <c r="D205" s="31">
        <v>0</v>
      </c>
      <c r="E205" s="30" t="s">
        <v>47</v>
      </c>
      <c r="F205" s="44" t="s">
        <v>82</v>
      </c>
      <c r="G205" s="41" t="s">
        <v>231</v>
      </c>
      <c r="H205" s="42"/>
      <c r="I205" s="35">
        <v>94</v>
      </c>
      <c r="J205" s="30" t="s">
        <v>84</v>
      </c>
      <c r="K205" s="36">
        <v>0</v>
      </c>
      <c r="L205" s="30"/>
      <c r="M205" s="37">
        <f>ROUND(I205*K205,0)</f>
        <v>0</v>
      </c>
      <c r="N205" s="30"/>
      <c r="O205" s="30"/>
      <c r="P205" s="30"/>
      <c r="Q205" s="30"/>
      <c r="R205" s="38">
        <v>0</v>
      </c>
      <c r="S205" s="39">
        <f>ROUND(M205*R205,2)</f>
        <v>0</v>
      </c>
      <c r="T205" s="38">
        <v>1</v>
      </c>
      <c r="U205" s="39">
        <f>ROUND(M205*T205,2)</f>
        <v>0</v>
      </c>
    </row>
    <row r="206" spans="1:21" ht="3" customHeight="1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</row>
    <row r="207" spans="1:21" ht="15" customHeight="1">
      <c r="B207" s="16" t="s">
        <v>46</v>
      </c>
      <c r="C207" s="8"/>
      <c r="D207" s="8"/>
      <c r="E207" s="8"/>
      <c r="F207" s="18" t="s">
        <v>221</v>
      </c>
      <c r="G207" s="19" t="s">
        <v>222</v>
      </c>
      <c r="M207" s="21">
        <f>ROUND(SUBTOTAL(9,M200:M206),0)</f>
        <v>0</v>
      </c>
      <c r="O207" s="22">
        <f>ROUND(SUBTOTAL(9,O200:O206),3)</f>
        <v>0</v>
      </c>
      <c r="Q207" s="22">
        <f>ROUND(SUBTOTAL(9,Q200:Q206),3)</f>
        <v>0</v>
      </c>
      <c r="S207" s="1">
        <f>ROUND(SUBTOTAL(9,S200:S206),2)</f>
        <v>0</v>
      </c>
      <c r="U207" s="1">
        <f>ROUND(SUBTOTAL(9,U200:U206),2)</f>
        <v>0</v>
      </c>
    </row>
    <row r="208" spans="1:21" ht="12.75" customHeight="1"/>
    <row r="209" spans="1:21" ht="15" customHeight="1">
      <c r="A209" s="1" t="s">
        <v>24</v>
      </c>
      <c r="B209" s="6"/>
      <c r="C209" s="6"/>
      <c r="D209" s="6"/>
      <c r="E209" s="6"/>
      <c r="F209" s="14" t="s">
        <v>232</v>
      </c>
      <c r="G209" s="15" t="s">
        <v>233</v>
      </c>
      <c r="H209" s="6"/>
      <c r="I209" s="6"/>
      <c r="J209" s="6"/>
      <c r="K209" s="6"/>
      <c r="L209" s="6"/>
      <c r="M209" s="6"/>
      <c r="N209" s="7"/>
      <c r="O209" s="7"/>
      <c r="P209" s="7"/>
      <c r="Q209" s="7"/>
    </row>
    <row r="210" spans="1:21" ht="3" customHeight="1"/>
    <row r="211" spans="1:21" ht="12.75" customHeight="1">
      <c r="A211" s="1" t="s">
        <v>51</v>
      </c>
      <c r="B211" s="1">
        <v>1</v>
      </c>
      <c r="C211" s="1">
        <v>0</v>
      </c>
      <c r="D211" s="5">
        <v>1412299</v>
      </c>
      <c r="E211" s="1" t="s">
        <v>47</v>
      </c>
      <c r="F211" s="17" t="s">
        <v>234</v>
      </c>
      <c r="G211" s="23" t="s">
        <v>235</v>
      </c>
      <c r="H211" s="24"/>
      <c r="I211" s="25">
        <v>584.21299999999997</v>
      </c>
      <c r="J211" s="1" t="s">
        <v>84</v>
      </c>
      <c r="K211" s="26">
        <v>0</v>
      </c>
      <c r="M211" s="27">
        <f>ROUND(I211*K211,0)</f>
        <v>0</v>
      </c>
      <c r="R211" s="28">
        <v>0</v>
      </c>
      <c r="S211" s="29">
        <f>ROUND(M211*R211,2)</f>
        <v>0</v>
      </c>
      <c r="T211" s="28">
        <v>1</v>
      </c>
      <c r="U211" s="29">
        <f>ROUND(M211*T211,2)</f>
        <v>0</v>
      </c>
    </row>
    <row r="212" spans="1:21" ht="3" customHeight="1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</row>
    <row r="213" spans="1:21" ht="15" customHeight="1">
      <c r="B213" s="16" t="s">
        <v>46</v>
      </c>
      <c r="C213" s="8"/>
      <c r="D213" s="8"/>
      <c r="E213" s="8"/>
      <c r="F213" s="18" t="s">
        <v>232</v>
      </c>
      <c r="G213" s="19" t="s">
        <v>233</v>
      </c>
      <c r="M213" s="21">
        <f>ROUND(SUBTOTAL(9,M210:M212),0)</f>
        <v>0</v>
      </c>
      <c r="O213" s="22">
        <f>ROUND(SUBTOTAL(9,O210:O212),3)</f>
        <v>0</v>
      </c>
      <c r="Q213" s="22">
        <f>ROUND(SUBTOTAL(9,Q210:Q212),3)</f>
        <v>0</v>
      </c>
      <c r="S213" s="1">
        <f>ROUND(SUBTOTAL(9,S210:S212),2)</f>
        <v>0</v>
      </c>
      <c r="U213" s="1">
        <f>ROUND(SUBTOTAL(9,U210:U212),2)</f>
        <v>0</v>
      </c>
    </row>
    <row r="214" spans="1:21" ht="12.75" customHeight="1"/>
    <row r="215" spans="1:21" ht="15" customHeight="1">
      <c r="A215" s="1" t="s">
        <v>24</v>
      </c>
      <c r="B215" s="6"/>
      <c r="C215" s="6"/>
      <c r="D215" s="6"/>
      <c r="E215" s="6"/>
      <c r="F215" s="14" t="s">
        <v>236</v>
      </c>
      <c r="G215" s="15" t="s">
        <v>237</v>
      </c>
      <c r="H215" s="6"/>
      <c r="I215" s="6"/>
      <c r="J215" s="6"/>
      <c r="K215" s="6"/>
      <c r="L215" s="6"/>
      <c r="M215" s="6"/>
      <c r="N215" s="7"/>
      <c r="O215" s="7"/>
      <c r="P215" s="7"/>
      <c r="Q215" s="7"/>
    </row>
    <row r="216" spans="1:21" ht="3" customHeight="1"/>
    <row r="217" spans="1:21" s="40" customFormat="1" ht="25.5" customHeight="1">
      <c r="A217" s="30" t="s">
        <v>51</v>
      </c>
      <c r="B217" s="30">
        <v>1</v>
      </c>
      <c r="C217" s="30">
        <v>0</v>
      </c>
      <c r="D217" s="31">
        <v>0</v>
      </c>
      <c r="E217" s="30" t="s">
        <v>47</v>
      </c>
      <c r="F217" s="44" t="s">
        <v>199</v>
      </c>
      <c r="G217" s="41" t="s">
        <v>238</v>
      </c>
      <c r="H217" s="45"/>
      <c r="I217" s="35">
        <v>1</v>
      </c>
      <c r="J217" s="30" t="s">
        <v>174</v>
      </c>
      <c r="K217" s="36">
        <v>0</v>
      </c>
      <c r="L217" s="30"/>
      <c r="M217" s="37">
        <f>ROUND(I217*K217,0)</f>
        <v>0</v>
      </c>
      <c r="N217" s="30"/>
      <c r="O217" s="30"/>
      <c r="P217" s="30"/>
      <c r="Q217" s="30"/>
      <c r="R217" s="38">
        <v>0</v>
      </c>
      <c r="S217" s="39">
        <f>ROUND(M217*R217,2)</f>
        <v>0</v>
      </c>
      <c r="T217" s="38">
        <v>1</v>
      </c>
      <c r="U217" s="39">
        <f>ROUND(M217*T217,2)</f>
        <v>0</v>
      </c>
    </row>
    <row r="218" spans="1:21" s="40" customFormat="1" ht="25.5" customHeight="1">
      <c r="A218" s="30" t="s">
        <v>51</v>
      </c>
      <c r="B218" s="30">
        <v>2</v>
      </c>
      <c r="C218" s="30">
        <v>0</v>
      </c>
      <c r="D218" s="31">
        <v>0</v>
      </c>
      <c r="E218" s="30" t="s">
        <v>47</v>
      </c>
      <c r="F218" s="44" t="s">
        <v>199</v>
      </c>
      <c r="G218" s="41" t="s">
        <v>239</v>
      </c>
      <c r="H218" s="42"/>
      <c r="I218" s="35">
        <v>1</v>
      </c>
      <c r="J218" s="30" t="s">
        <v>174</v>
      </c>
      <c r="K218" s="36">
        <v>0</v>
      </c>
      <c r="L218" s="30"/>
      <c r="M218" s="37">
        <f>ROUND(I218*K218,0)</f>
        <v>0</v>
      </c>
      <c r="N218" s="30"/>
      <c r="O218" s="30"/>
      <c r="P218" s="30"/>
      <c r="Q218" s="30"/>
      <c r="R218" s="38">
        <v>0</v>
      </c>
      <c r="S218" s="39">
        <f>ROUND(M218*R218,2)</f>
        <v>0</v>
      </c>
      <c r="T218" s="38">
        <v>1</v>
      </c>
      <c r="U218" s="39">
        <f>ROUND(M218*T218,2)</f>
        <v>0</v>
      </c>
    </row>
    <row r="219" spans="1:21" ht="3" customHeight="1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</row>
    <row r="220" spans="1:21" ht="15" customHeight="1">
      <c r="B220" s="16" t="s">
        <v>46</v>
      </c>
      <c r="C220" s="8"/>
      <c r="D220" s="8"/>
      <c r="E220" s="8"/>
      <c r="F220" s="18" t="s">
        <v>236</v>
      </c>
      <c r="G220" s="19" t="s">
        <v>237</v>
      </c>
      <c r="M220" s="21">
        <f>ROUND(SUBTOTAL(9,M216:M219),0)</f>
        <v>0</v>
      </c>
      <c r="O220" s="22">
        <f>ROUND(SUBTOTAL(9,O216:O219),3)</f>
        <v>0</v>
      </c>
      <c r="Q220" s="22">
        <f>ROUND(SUBTOTAL(9,Q216:Q219),3)</f>
        <v>0</v>
      </c>
      <c r="S220" s="1">
        <f>ROUND(SUBTOTAL(9,S216:S219),2)</f>
        <v>0</v>
      </c>
      <c r="U220" s="1">
        <f>ROUND(SUBTOTAL(9,U216:U219),2)</f>
        <v>0</v>
      </c>
    </row>
    <row r="221" spans="1:21" ht="12.75" customHeight="1"/>
    <row r="222" spans="1:21" ht="0.75" customHeight="1">
      <c r="H222" s="7"/>
      <c r="I222" s="7"/>
      <c r="J222" s="7"/>
      <c r="K222" s="7"/>
      <c r="L222" s="7"/>
      <c r="M222" s="7"/>
      <c r="N222" s="7"/>
      <c r="O222" s="7"/>
      <c r="P222" s="7"/>
      <c r="Q222" s="7"/>
    </row>
    <row r="223" spans="1:21" ht="15" customHeight="1">
      <c r="H223" s="49" t="s">
        <v>240</v>
      </c>
      <c r="I223" s="47"/>
      <c r="J223" s="47"/>
      <c r="K223" s="48"/>
      <c r="L223" s="48"/>
      <c r="M223" s="50">
        <f>ROUND(SUBTOTAL(9,M11:M222),0)</f>
        <v>0</v>
      </c>
      <c r="N223" s="48"/>
      <c r="O223" s="51">
        <f>ROUND(SUBTOTAL(9,O11:O222),3)</f>
        <v>584.21299999999997</v>
      </c>
      <c r="P223" s="48"/>
      <c r="Q223" s="51">
        <f>ROUND(SUBTOTAL(9,Q11:Q222),3)</f>
        <v>94</v>
      </c>
      <c r="S223" s="1">
        <f>ROUND(SUBTOTAL(9,S11:S222),2)</f>
        <v>0</v>
      </c>
      <c r="U223" s="1">
        <f>ROUND(SUBTOTAL(9,U11:U222),2)</f>
        <v>0</v>
      </c>
    </row>
    <row r="224" spans="1:21" ht="12.75" customHeight="1"/>
    <row r="225" spans="1:21" ht="13.5" customHeight="1">
      <c r="A225" s="1" t="s">
        <v>242</v>
      </c>
      <c r="H225" s="2" t="s">
        <v>241</v>
      </c>
      <c r="I225" s="2"/>
      <c r="J225" s="2"/>
      <c r="M225" s="20">
        <f>ROUND(K225 * M223,0)</f>
        <v>0</v>
      </c>
    </row>
    <row r="226" spans="1:21" ht="13.5" customHeight="1">
      <c r="A226" s="1" t="s">
        <v>242</v>
      </c>
      <c r="H226" s="2" t="s">
        <v>243</v>
      </c>
      <c r="I226" s="2"/>
      <c r="J226" s="2"/>
      <c r="M226" s="20">
        <f>ROUND(K226 * M223,0)</f>
        <v>0</v>
      </c>
    </row>
    <row r="227" spans="1:21" ht="0.75" customHeight="1">
      <c r="H227" s="6"/>
      <c r="I227" s="6"/>
      <c r="J227" s="7"/>
      <c r="K227" s="7"/>
      <c r="L227" s="7"/>
      <c r="M227" s="7"/>
    </row>
    <row r="228" spans="1:21" ht="15" customHeight="1">
      <c r="H228" s="52" t="s">
        <v>244</v>
      </c>
      <c r="I228" s="48"/>
      <c r="J228" s="48"/>
      <c r="K228" s="48"/>
      <c r="L228" s="48"/>
      <c r="M228" s="50">
        <f>ROUND(SUM(M223:M227),0)</f>
        <v>0</v>
      </c>
      <c r="S228" s="1">
        <f>ROUND(SUM(S223:S227),2)</f>
        <v>0</v>
      </c>
      <c r="U228" s="1">
        <f>ROUND(SUM(U223:U227),2)</f>
        <v>0</v>
      </c>
    </row>
    <row r="229" spans="1:21" ht="15" customHeight="1">
      <c r="H229" s="1" t="s">
        <v>245</v>
      </c>
      <c r="I229" s="53">
        <v>0.21</v>
      </c>
      <c r="J229" s="54">
        <f>ROUND(U228+T229*U229,0)</f>
        <v>0</v>
      </c>
      <c r="K229" s="8"/>
      <c r="M229" s="20">
        <f>ROUND(I229*J229,0)</f>
        <v>0</v>
      </c>
      <c r="T229" s="1">
        <v>1</v>
      </c>
      <c r="U229" s="20">
        <f>SUM(M225:M226)</f>
        <v>0</v>
      </c>
    </row>
    <row r="230" spans="1:21" ht="0.75" customHeight="1">
      <c r="H230" s="7"/>
      <c r="I230" s="7"/>
      <c r="J230" s="7"/>
      <c r="K230" s="7"/>
      <c r="L230" s="7"/>
      <c r="M230" s="7"/>
    </row>
    <row r="231" spans="1:21" ht="15" customHeight="1" thickBot="1">
      <c r="H231" s="57" t="s">
        <v>246</v>
      </c>
      <c r="I231" s="55"/>
      <c r="J231" s="55"/>
      <c r="K231" s="55"/>
      <c r="L231" s="56"/>
      <c r="M231" s="58">
        <f>ROUND(SUM(M228:M230),0)</f>
        <v>0</v>
      </c>
    </row>
  </sheetData>
  <mergeCells count="92">
    <mergeCell ref="H227:I227"/>
    <mergeCell ref="J229:K229"/>
    <mergeCell ref="H231:K231"/>
    <mergeCell ref="B220:E220"/>
    <mergeCell ref="G217:H217"/>
    <mergeCell ref="G218:H218"/>
    <mergeCell ref="H223:J223"/>
    <mergeCell ref="H225:J225"/>
    <mergeCell ref="H226:J226"/>
    <mergeCell ref="B209:E209"/>
    <mergeCell ref="G209:M209"/>
    <mergeCell ref="B213:E213"/>
    <mergeCell ref="G211:H211"/>
    <mergeCell ref="B215:E215"/>
    <mergeCell ref="G215:M215"/>
    <mergeCell ref="G191:H191"/>
    <mergeCell ref="B199:E199"/>
    <mergeCell ref="G199:M199"/>
    <mergeCell ref="B207:E207"/>
    <mergeCell ref="G201:H201"/>
    <mergeCell ref="G202:H202"/>
    <mergeCell ref="G203:H203"/>
    <mergeCell ref="G205:H205"/>
    <mergeCell ref="G176:H176"/>
    <mergeCell ref="G181:H181"/>
    <mergeCell ref="G182:H182"/>
    <mergeCell ref="G183:H183"/>
    <mergeCell ref="G186:H186"/>
    <mergeCell ref="G188:H188"/>
    <mergeCell ref="G147:H147"/>
    <mergeCell ref="G150:H150"/>
    <mergeCell ref="G152:H152"/>
    <mergeCell ref="B158:E158"/>
    <mergeCell ref="G158:M158"/>
    <mergeCell ref="B197:E197"/>
    <mergeCell ref="G160:H160"/>
    <mergeCell ref="G165:H165"/>
    <mergeCell ref="G168:H168"/>
    <mergeCell ref="G172:H172"/>
    <mergeCell ref="G129:H129"/>
    <mergeCell ref="G132:H132"/>
    <mergeCell ref="G135:H135"/>
    <mergeCell ref="G139:H139"/>
    <mergeCell ref="G142:H142"/>
    <mergeCell ref="G144:H144"/>
    <mergeCell ref="B113:E113"/>
    <mergeCell ref="G99:H99"/>
    <mergeCell ref="G109:H109"/>
    <mergeCell ref="B115:E115"/>
    <mergeCell ref="G115:M115"/>
    <mergeCell ref="B156:E156"/>
    <mergeCell ref="G117:H117"/>
    <mergeCell ref="G120:H120"/>
    <mergeCell ref="G123:H123"/>
    <mergeCell ref="G126:H126"/>
    <mergeCell ref="B95:E95"/>
    <mergeCell ref="G83:H83"/>
    <mergeCell ref="G86:H86"/>
    <mergeCell ref="G88:H88"/>
    <mergeCell ref="G91:H91"/>
    <mergeCell ref="B97:E97"/>
    <mergeCell ref="G97:M97"/>
    <mergeCell ref="G67:H67"/>
    <mergeCell ref="B73:E73"/>
    <mergeCell ref="G73:M73"/>
    <mergeCell ref="B79:E79"/>
    <mergeCell ref="G75:H75"/>
    <mergeCell ref="B81:E81"/>
    <mergeCell ref="G81:M81"/>
    <mergeCell ref="G44:H44"/>
    <mergeCell ref="G53:H53"/>
    <mergeCell ref="G55:H55"/>
    <mergeCell ref="G57:H57"/>
    <mergeCell ref="G60:H60"/>
    <mergeCell ref="G63:H63"/>
    <mergeCell ref="B7:D7"/>
    <mergeCell ref="I7:J7"/>
    <mergeCell ref="B12:E12"/>
    <mergeCell ref="G12:M12"/>
    <mergeCell ref="B71:E71"/>
    <mergeCell ref="G14:H14"/>
    <mergeCell ref="G17:H17"/>
    <mergeCell ref="G20:H20"/>
    <mergeCell ref="G28:H28"/>
    <mergeCell ref="G32:H32"/>
    <mergeCell ref="B1:G1"/>
    <mergeCell ref="B2:M2"/>
    <mergeCell ref="B3:M3"/>
    <mergeCell ref="B4:D4"/>
    <mergeCell ref="I4:J4"/>
    <mergeCell ref="B6:D6"/>
    <mergeCell ref="I6:J6"/>
  </mergeCells>
  <printOptions horizontalCentered="1" gridLines="1"/>
  <pageMargins left="0.57999999999999996" right="0.43" top="0.67" bottom="0.51" header="0.51" footer="0.51"/>
  <pageSetup paperSize="9" scale="65" orientation="portrait" r:id="rId1"/>
  <headerFooter>
    <oddHeader>&amp;RStrana: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Tomášek</dc:creator>
  <cp:lastModifiedBy>Vratislav Tomášek</cp:lastModifiedBy>
  <dcterms:created xsi:type="dcterms:W3CDTF">2020-01-25T10:08:58Z</dcterms:created>
  <dcterms:modified xsi:type="dcterms:W3CDTF">2020-01-25T10:09:52Z</dcterms:modified>
</cp:coreProperties>
</file>