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.a - Stavební přípomoce" sheetId="2" r:id="rId2"/>
    <sheet name="A.b - Elektroinstalace" sheetId="3" r:id="rId3"/>
    <sheet name="A.c - Ústřední topení" sheetId="4" r:id="rId4"/>
    <sheet name="A.d.a - Vzduchotechnika 1" sheetId="5" r:id="rId5"/>
    <sheet name="A.d.b - Vzduchotechnika 2" sheetId="6" r:id="rId6"/>
    <sheet name="A.d.c - Vzduchotechnika 3" sheetId="7" r:id="rId7"/>
    <sheet name="A.d.d - Vzduchotechnika 4" sheetId="8" r:id="rId8"/>
    <sheet name="A.. - Způsobilé výdaje - ..." sheetId="9" r:id="rId9"/>
    <sheet name="A... - Nezpůsobilé výdaje" sheetId="10" r:id="rId10"/>
    <sheet name="M - Blok M, Medvídků č.p...." sheetId="11" r:id="rId11"/>
    <sheet name="M.a - Stavební přípomoce" sheetId="12" r:id="rId12"/>
    <sheet name="M.b - Elektroinstalace" sheetId="13" r:id="rId13"/>
    <sheet name="M.c - Ústřední topení" sheetId="14" r:id="rId14"/>
    <sheet name="M.d.a - Vzduchotechnika 1" sheetId="15" r:id="rId15"/>
    <sheet name="M.d.b - Vzduchotechnika 2" sheetId="16" r:id="rId16"/>
    <sheet name="M.d.c - Vzduchotechnika 3" sheetId="17" r:id="rId17"/>
    <sheet name="M.. - Způsobilé výdaje - ..." sheetId="18" r:id="rId18"/>
    <sheet name="M... - Nezpůsobilé výdaje" sheetId="19" r:id="rId19"/>
    <sheet name="O.a - Stavební přípomoce" sheetId="20" r:id="rId20"/>
    <sheet name="O.b - Elektroinstalace" sheetId="21" r:id="rId21"/>
    <sheet name="O.c - Ústřední topení" sheetId="22" r:id="rId22"/>
    <sheet name="O.d.a - Vzduchotechnika 1" sheetId="23" r:id="rId23"/>
    <sheet name="O.d.b - Vzduchotechnika 2" sheetId="24" r:id="rId24"/>
    <sheet name="O.d.c - Vzduchotechnika 3" sheetId="25" r:id="rId25"/>
    <sheet name="O.. - Způsobilé výdaje - ..." sheetId="26" r:id="rId26"/>
    <sheet name="O... - Nezpůsobilé výdaje" sheetId="27" r:id="rId27"/>
  </sheets>
  <definedNames>
    <definedName name="_xlnm.Print_Area" localSheetId="0">'Rekapitulace stavby'!$D$4:$AO$76,'Rekapitulace stavby'!$C$82:$AQ$127</definedName>
    <definedName name="_xlnm._FilterDatabase" localSheetId="1" hidden="1">'A.a - Stavební přípomoce'!$C$139:$K$439</definedName>
    <definedName name="_xlnm.Print_Area" localSheetId="1">'A.a - Stavební přípomoce'!$C$4:$J$76,'A.a - Stavební přípomoce'!$C$82:$J$117,'A.a - Stavební přípomoce'!$C$123:$K$439</definedName>
    <definedName name="_xlnm._FilterDatabase" localSheetId="2" hidden="1">'A.b - Elektroinstalace'!$C$127:$K$175</definedName>
    <definedName name="_xlnm.Print_Area" localSheetId="2">'A.b - Elektroinstalace'!$C$4:$J$76,'A.b - Elektroinstalace'!$C$82:$J$105,'A.b - Elektroinstalace'!$C$111:$K$175</definedName>
    <definedName name="_xlnm._FilterDatabase" localSheetId="3" hidden="1">'A.c - Ústřední topení'!$C$132:$K$191</definedName>
    <definedName name="_xlnm.Print_Area" localSheetId="3">'A.c - Ústřední topení'!$C$4:$J$76,'A.c - Ústřední topení'!$C$82:$J$110,'A.c - Ústřední topení'!$C$116:$K$191</definedName>
    <definedName name="_xlnm._FilterDatabase" localSheetId="4" hidden="1">'A.d.a - Vzduchotechnika 1'!$C$131:$K$184</definedName>
    <definedName name="_xlnm.Print_Area" localSheetId="4">'A.d.a - Vzduchotechnika 1'!$C$4:$J$76,'A.d.a - Vzduchotechnika 1'!$C$82:$J$109,'A.d.a - Vzduchotechnika 1'!$C$115:$K$184</definedName>
    <definedName name="_xlnm._FilterDatabase" localSheetId="5" hidden="1">'A.d.b - Vzduchotechnika 2'!$C$131:$K$183</definedName>
    <definedName name="_xlnm.Print_Area" localSheetId="5">'A.d.b - Vzduchotechnika 2'!$C$4:$J$76,'A.d.b - Vzduchotechnika 2'!$C$82:$J$109,'A.d.b - Vzduchotechnika 2'!$C$115:$K$183</definedName>
    <definedName name="_xlnm._FilterDatabase" localSheetId="6" hidden="1">'A.d.c - Vzduchotechnika 3'!$C$131:$K$185</definedName>
    <definedName name="_xlnm.Print_Area" localSheetId="6">'A.d.c - Vzduchotechnika 3'!$C$4:$J$76,'A.d.c - Vzduchotechnika 3'!$C$82:$J$109,'A.d.c - Vzduchotechnika 3'!$C$115:$K$185</definedName>
    <definedName name="_xlnm._FilterDatabase" localSheetId="7" hidden="1">'A.d.d - Vzduchotechnika 4'!$C$131:$K$183</definedName>
    <definedName name="_xlnm.Print_Area" localSheetId="7">'A.d.d - Vzduchotechnika 4'!$C$4:$J$76,'A.d.d - Vzduchotechnika 4'!$C$82:$J$109,'A.d.d - Vzduchotechnika 4'!$C$115:$K$183</definedName>
    <definedName name="_xlnm._FilterDatabase" localSheetId="8" hidden="1">'A.. - Způsobilé výdaje - ...'!$C$123:$K$138</definedName>
    <definedName name="_xlnm.Print_Area" localSheetId="8">'A.. - Způsobilé výdaje - ...'!$C$4:$J$76,'A.. - Způsobilé výdaje - ...'!$C$82:$J$103,'A.. - Způsobilé výdaje - ...'!$C$109:$K$138</definedName>
    <definedName name="_xlnm._FilterDatabase" localSheetId="9" hidden="1">'A... - Nezpůsobilé výdaje'!$C$124:$K$134</definedName>
    <definedName name="_xlnm.Print_Area" localSheetId="9">'A... - Nezpůsobilé výdaje'!$C$4:$J$76,'A... - Nezpůsobilé výdaje'!$C$82:$J$104,'A... - Nezpůsobilé výdaje'!$C$110:$K$134</definedName>
    <definedName name="_xlnm._FilterDatabase" localSheetId="10" hidden="1">'M - Blok M, Medvídků č.p....'!$C$146:$K$504</definedName>
    <definedName name="_xlnm.Print_Area" localSheetId="10">'M - Blok M, Medvídků č.p....'!$C$4:$J$76,'M - Blok M, Medvídků č.p....'!$C$82:$J$128,'M - Blok M, Medvídků č.p....'!$C$134:$K$504</definedName>
    <definedName name="_xlnm._FilterDatabase" localSheetId="11" hidden="1">'M.a - Stavební přípomoce'!$C$139:$K$402</definedName>
    <definedName name="_xlnm.Print_Area" localSheetId="11">'M.a - Stavební přípomoce'!$C$4:$J$76,'M.a - Stavební přípomoce'!$C$82:$J$117,'M.a - Stavební přípomoce'!$C$123:$K$402</definedName>
    <definedName name="_xlnm._FilterDatabase" localSheetId="12" hidden="1">'M.b - Elektroinstalace'!$C$127:$K$175</definedName>
    <definedName name="_xlnm.Print_Area" localSheetId="12">'M.b - Elektroinstalace'!$C$4:$J$76,'M.b - Elektroinstalace'!$C$82:$J$105,'M.b - Elektroinstalace'!$C$111:$K$175</definedName>
    <definedName name="_xlnm._FilterDatabase" localSheetId="13" hidden="1">'M.c - Ústřední topení'!$C$132:$K$192</definedName>
    <definedName name="_xlnm.Print_Area" localSheetId="13">'M.c - Ústřední topení'!$C$4:$J$76,'M.c - Ústřední topení'!$C$82:$J$110,'M.c - Ústřední topení'!$C$116:$K$192</definedName>
    <definedName name="_xlnm._FilterDatabase" localSheetId="14" hidden="1">'M.d.a - Vzduchotechnika 1'!$C$131:$K$184</definedName>
    <definedName name="_xlnm.Print_Area" localSheetId="14">'M.d.a - Vzduchotechnika 1'!$C$4:$J$76,'M.d.a - Vzduchotechnika 1'!$C$82:$J$109,'M.d.a - Vzduchotechnika 1'!$C$115:$K$184</definedName>
    <definedName name="_xlnm._FilterDatabase" localSheetId="15" hidden="1">'M.d.b - Vzduchotechnika 2'!$C$131:$K$186</definedName>
    <definedName name="_xlnm.Print_Area" localSheetId="15">'M.d.b - Vzduchotechnika 2'!$C$4:$J$76,'M.d.b - Vzduchotechnika 2'!$C$82:$J$109,'M.d.b - Vzduchotechnika 2'!$C$115:$K$186</definedName>
    <definedName name="_xlnm._FilterDatabase" localSheetId="16" hidden="1">'M.d.c - Vzduchotechnika 3'!$C$131:$K$185</definedName>
    <definedName name="_xlnm.Print_Area" localSheetId="16">'M.d.c - Vzduchotechnika 3'!$C$4:$J$76,'M.d.c - Vzduchotechnika 3'!$C$82:$J$109,'M.d.c - Vzduchotechnika 3'!$C$115:$K$185</definedName>
    <definedName name="_xlnm._FilterDatabase" localSheetId="17" hidden="1">'M.. - Způsobilé výdaje - ...'!$C$123:$K$138</definedName>
    <definedName name="_xlnm.Print_Area" localSheetId="17">'M.. - Způsobilé výdaje - ...'!$C$4:$J$76,'M.. - Způsobilé výdaje - ...'!$C$82:$J$103,'M.. - Způsobilé výdaje - ...'!$C$109:$K$138</definedName>
    <definedName name="_xlnm._FilterDatabase" localSheetId="18" hidden="1">'M... - Nezpůsobilé výdaje'!$C$124:$K$134</definedName>
    <definedName name="_xlnm.Print_Area" localSheetId="18">'M... - Nezpůsobilé výdaje'!$C$4:$J$76,'M... - Nezpůsobilé výdaje'!$C$82:$J$104,'M... - Nezpůsobilé výdaje'!$C$110:$K$134</definedName>
    <definedName name="_xlnm._FilterDatabase" localSheetId="19" hidden="1">'O.a - Stavební přípomoce'!$C$139:$K$375</definedName>
    <definedName name="_xlnm.Print_Area" localSheetId="19">'O.a - Stavební přípomoce'!$C$4:$J$76,'O.a - Stavební přípomoce'!$C$82:$J$117,'O.a - Stavební přípomoce'!$C$123:$K$375</definedName>
    <definedName name="_xlnm._FilterDatabase" localSheetId="20" hidden="1">'O.b - Elektroinstalace'!$C$127:$K$175</definedName>
    <definedName name="_xlnm.Print_Area" localSheetId="20">'O.b - Elektroinstalace'!$C$4:$J$76,'O.b - Elektroinstalace'!$C$82:$J$105,'O.b - Elektroinstalace'!$C$111:$K$175</definedName>
    <definedName name="_xlnm._FilterDatabase" localSheetId="21" hidden="1">'O.c - Ústřední topení'!$C$132:$K$192</definedName>
    <definedName name="_xlnm.Print_Area" localSheetId="21">'O.c - Ústřední topení'!$C$4:$J$76,'O.c - Ústřední topení'!$C$82:$J$110,'O.c - Ústřední topení'!$C$116:$K$192</definedName>
    <definedName name="_xlnm._FilterDatabase" localSheetId="22" hidden="1">'O.d.a - Vzduchotechnika 1'!$C$131:$K$181</definedName>
    <definedName name="_xlnm.Print_Area" localSheetId="22">'O.d.a - Vzduchotechnika 1'!$C$4:$J$76,'O.d.a - Vzduchotechnika 1'!$C$82:$J$109,'O.d.a - Vzduchotechnika 1'!$C$115:$K$181</definedName>
    <definedName name="_xlnm._FilterDatabase" localSheetId="23" hidden="1">'O.d.b - Vzduchotechnika 2'!$C$131:$K$185</definedName>
    <definedName name="_xlnm.Print_Area" localSheetId="23">'O.d.b - Vzduchotechnika 2'!$C$4:$J$76,'O.d.b - Vzduchotechnika 2'!$C$82:$J$109,'O.d.b - Vzduchotechnika 2'!$C$115:$K$185</definedName>
    <definedName name="_xlnm._FilterDatabase" localSheetId="24" hidden="1">'O.d.c - Vzduchotechnika 3'!$C$131:$K$184</definedName>
    <definedName name="_xlnm.Print_Area" localSheetId="24">'O.d.c - Vzduchotechnika 3'!$C$4:$J$76,'O.d.c - Vzduchotechnika 3'!$C$82:$J$109,'O.d.c - Vzduchotechnika 3'!$C$115:$K$184</definedName>
    <definedName name="_xlnm._FilterDatabase" localSheetId="25" hidden="1">'O.. - Způsobilé výdaje - ...'!$C$123:$K$138</definedName>
    <definedName name="_xlnm.Print_Area" localSheetId="25">'O.. - Způsobilé výdaje - ...'!$C$4:$J$76,'O.. - Způsobilé výdaje - ...'!$C$82:$J$103,'O.. - Způsobilé výdaje - ...'!$C$109:$K$138</definedName>
    <definedName name="_xlnm._FilterDatabase" localSheetId="26" hidden="1">'O... - Nezpůsobilé výdaje'!$C$124:$K$134</definedName>
    <definedName name="_xlnm.Print_Area" localSheetId="26">'O... - Nezpůsobilé výdaje'!$C$4:$J$76,'O... - Nezpůsobilé výdaje'!$C$82:$J$104,'O... - Nezpůsobilé výdaje'!$C$110:$K$134</definedName>
    <definedName name="_xlnm.Print_Titles" localSheetId="0">'Rekapitulace stavby'!$92:$92</definedName>
    <definedName name="_xlnm.Print_Titles" localSheetId="1">'A.a - Stavební přípomoce'!$139:$139</definedName>
    <definedName name="_xlnm.Print_Titles" localSheetId="2">'A.b - Elektroinstalace'!$127:$127</definedName>
    <definedName name="_xlnm.Print_Titles" localSheetId="3">'A.c - Ústřední topení'!$132:$132</definedName>
    <definedName name="_xlnm.Print_Titles" localSheetId="4">'A.d.a - Vzduchotechnika 1'!$131:$131</definedName>
    <definedName name="_xlnm.Print_Titles" localSheetId="5">'A.d.b - Vzduchotechnika 2'!$131:$131</definedName>
    <definedName name="_xlnm.Print_Titles" localSheetId="6">'A.d.c - Vzduchotechnika 3'!$131:$131</definedName>
    <definedName name="_xlnm.Print_Titles" localSheetId="7">'A.d.d - Vzduchotechnika 4'!$131:$131</definedName>
    <definedName name="_xlnm.Print_Titles" localSheetId="8">'A.. - Způsobilé výdaje - ...'!$123:$123</definedName>
    <definedName name="_xlnm.Print_Titles" localSheetId="9">'A... - Nezpůsobilé výdaje'!$124:$124</definedName>
    <definedName name="_xlnm.Print_Titles" localSheetId="11">'M.a - Stavební přípomoce'!$139:$139</definedName>
    <definedName name="_xlnm.Print_Titles" localSheetId="12">'M.b - Elektroinstalace'!$127:$127</definedName>
    <definedName name="_xlnm.Print_Titles" localSheetId="13">'M.c - Ústřední topení'!$132:$132</definedName>
    <definedName name="_xlnm.Print_Titles" localSheetId="14">'M.d.a - Vzduchotechnika 1'!$131:$131</definedName>
    <definedName name="_xlnm.Print_Titles" localSheetId="15">'M.d.b - Vzduchotechnika 2'!$131:$131</definedName>
    <definedName name="_xlnm.Print_Titles" localSheetId="16">'M.d.c - Vzduchotechnika 3'!$131:$131</definedName>
    <definedName name="_xlnm.Print_Titles" localSheetId="17">'M.. - Způsobilé výdaje - ...'!$123:$123</definedName>
    <definedName name="_xlnm.Print_Titles" localSheetId="18">'M... - Nezpůsobilé výdaje'!$124:$124</definedName>
    <definedName name="_xlnm.Print_Titles" localSheetId="19">'O.a - Stavební přípomoce'!$139:$139</definedName>
    <definedName name="_xlnm.Print_Titles" localSheetId="20">'O.b - Elektroinstalace'!$127:$127</definedName>
    <definedName name="_xlnm.Print_Titles" localSheetId="21">'O.c - Ústřední topení'!$132:$132</definedName>
    <definedName name="_xlnm.Print_Titles" localSheetId="22">'O.d.a - Vzduchotechnika 1'!$131:$131</definedName>
    <definedName name="_xlnm.Print_Titles" localSheetId="23">'O.d.b - Vzduchotechnika 2'!$131:$131</definedName>
    <definedName name="_xlnm.Print_Titles" localSheetId="24">'O.d.c - Vzduchotechnika 3'!$131:$131</definedName>
    <definedName name="_xlnm.Print_Titles" localSheetId="25">'O.. - Způsobilé výdaje - ...'!$123:$123</definedName>
    <definedName name="_xlnm.Print_Titles" localSheetId="26">'O... - Nezpůsobilé výdaje'!$124:$124</definedName>
  </definedNames>
  <calcPr fullCalcOnLoad="1"/>
</workbook>
</file>

<file path=xl/sharedStrings.xml><?xml version="1.0" encoding="utf-8"?>
<sst xmlns="http://schemas.openxmlformats.org/spreadsheetml/2006/main" count="27966" uniqueCount="2094">
  <si>
    <t>Export Komplet</t>
  </si>
  <si>
    <t/>
  </si>
  <si>
    <t>2.0</t>
  </si>
  <si>
    <t>ZAMOK</t>
  </si>
  <si>
    <t>False</t>
  </si>
  <si>
    <t>{d81a3671-ebe7-48d6-a08e-022f312923b0}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</si>
  <si>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</si>
  <si>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</si>
  <si>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</si>
  <si>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</si>
  <si>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</si>
  <si>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</si>
  <si>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</si>
  <si>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</si>
  <si>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</si>
  <si>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</si>
  <si>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</si>
  <si>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(TZB)  BD v Milíně, blok A, M, O - III. etapa</t>
  </si>
  <si>
    <t>KSO:</t>
  </si>
  <si>
    <t>CC-CZ:</t>
  </si>
  <si>
    <t>Místo:</t>
  </si>
  <si>
    <t xml:space="preserve"> </t>
  </si>
  <si>
    <t>Datum:</t>
  </si>
  <si>
    <t>16. 3. 2020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</si>
  <si>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</si>
  <si>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</si>
  <si>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</si>
  <si>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</si>
  <si>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</si>
  <si>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</si>
  <si>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</si>
  <si>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</si>
  <si>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</si>
  <si>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</si>
  <si>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</si>
  <si>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</si>
  <si>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</si>
  <si>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</si>
  <si>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</si>
  <si>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</si>
  <si>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</si>
  <si>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</si>
  <si>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</si>
  <si>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</si>
  <si>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</si>
  <si>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</si>
  <si>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</si>
  <si>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</si>
  <si>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</si>
  <si>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</si>
  <si>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</si>
  <si>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</si>
  <si>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</si>
  <si>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</si>
  <si>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</si>
  <si>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</si>
  <si>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</si>
  <si>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</si>
  <si>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</si>
  <si>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</si>
  <si>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</si>
  <si>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</si>
  <si>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</si>
  <si>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</si>
  <si>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</si>
  <si>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</si>
  <si>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</si>
  <si>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</si>
  <si>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</si>
  <si>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</si>
  <si>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</si>
  <si>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</si>
  <si>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</si>
  <si>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</si>
  <si>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</si>
  <si>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</si>
  <si>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</si>
  <si>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A</t>
  </si>
  <si>
    <t>Blok A, Nádražní č.p. 201 - 204 - přípomoce k TZB</t>
  </si>
  <si>
    <t>STA</t>
  </si>
  <si>
    <t>1</t>
  </si>
  <si>
    <t>{1b77dde1-c1d6-4efd-9f72-ed5814081e2b}</t>
  </si>
  <si>
    <t>A.</t>
  </si>
  <si>
    <t>Způsobilé výdaje - hlavní aktivity</t>
  </si>
  <si>
    <t>Soupis</t>
  </si>
  <si>
    <t>2</t>
  </si>
  <si>
    <t>{d60f15fd-07f9-4f7e-95d5-ee306f574aab}</t>
  </si>
  <si>
    <t>/</t>
  </si>
  <si>
    <t>A.a</t>
  </si>
  <si>
    <t>Stavební přípomoce</t>
  </si>
  <si>
    <t>3</t>
  </si>
  <si>
    <t>{c1f41252-8a59-4dcc-a29d-a12aae1cd2bf}</t>
  </si>
  <si>
    <t>A.b</t>
  </si>
  <si>
    <t>Elektroinstalace</t>
  </si>
  <si>
    <t>{4eaeb9d8-f758-49dc-aa74-9abbfc121250}</t>
  </si>
  <si>
    <t>A.c</t>
  </si>
  <si>
    <t>Ústřední topení</t>
  </si>
  <si>
    <t>{9ae038c6-0019-44f3-bf48-4396e1963640}</t>
  </si>
  <si>
    <t>A.d.a</t>
  </si>
  <si>
    <t>Vzduchotechnika 1</t>
  </si>
  <si>
    <t>{fa409617-3c8b-4cd7-afbf-f11568f0c032}</t>
  </si>
  <si>
    <t>A.d.b</t>
  </si>
  <si>
    <t>Vzduchotechnika 2</t>
  </si>
  <si>
    <t>{8d314b48-631d-4689-a2b0-1e7b75d568cc}</t>
  </si>
  <si>
    <t>A.d.c</t>
  </si>
  <si>
    <t>Vzduchotechnika 3</t>
  </si>
  <si>
    <t>{42bfef8c-5c47-4ec6-9504-33e250401604}</t>
  </si>
  <si>
    <t>A.d.d</t>
  </si>
  <si>
    <t>Vzduchotechnika 4</t>
  </si>
  <si>
    <t>{d094cbd9-4a27-4b21-9c3e-334a62777152}</t>
  </si>
  <si>
    <t>A..</t>
  </si>
  <si>
    <t>Způsobilé výdaje - vedlejší aktivity</t>
  </si>
  <si>
    <t>{5ce665c2-92ad-4b44-8aa6-943d1b192e5b}</t>
  </si>
  <si>
    <t>A...</t>
  </si>
  <si>
    <t>Nezpůsobilé výdaje</t>
  </si>
  <si>
    <t>{f2b28c81-bf96-4360-b8f5-a513882ffb55}</t>
  </si>
  <si>
    <t>M</t>
  </si>
  <si>
    <t>Blok M, Medvídků č.p. 222, 223, 224 - přípomoce k TZB</t>
  </si>
  <si>
    <t>{7ff1f49d-0b9b-4c98-b0d0-b218aeedd008}</t>
  </si>
  <si>
    <t>###NOINSERT###</t>
  </si>
  <si>
    <t>M.</t>
  </si>
  <si>
    <t>{8c035330-3c2b-440c-9c4d-bdc201a8beb9}</t>
  </si>
  <si>
    <t>M.a</t>
  </si>
  <si>
    <t>{13ad33d3-ed5c-4b50-92e8-41e6bd8fa186}</t>
  </si>
  <si>
    <t>M.b</t>
  </si>
  <si>
    <t>{c52801f8-aded-43d9-b3df-7949698aba3b}</t>
  </si>
  <si>
    <t>M.c</t>
  </si>
  <si>
    <t>{39b6b534-bb7c-4cbb-8ae5-38a59a527d74}</t>
  </si>
  <si>
    <t>M.d.a</t>
  </si>
  <si>
    <t>{1e9e1ced-a2a4-4aaf-9b04-50f7f3a63a6c}</t>
  </si>
  <si>
    <t>M.d.b</t>
  </si>
  <si>
    <t>{35f2e5fd-ba0a-49de-969f-afb7de8e2c35}</t>
  </si>
  <si>
    <t>M.d.c</t>
  </si>
  <si>
    <t>{b6c7f048-546f-4436-9a9f-cf64ae171a43}</t>
  </si>
  <si>
    <t>M..</t>
  </si>
  <si>
    <t>{cdeb9d31-0cbc-47d2-8a52-7d037853875c}</t>
  </si>
  <si>
    <t>M...</t>
  </si>
  <si>
    <t>{4db70eb9-8722-45c4-97fe-3aa115e06488}</t>
  </si>
  <si>
    <t>O</t>
  </si>
  <si>
    <t>Stavební úpravy BD Milín - blok O, Školní č.p. 226, 227 - přípomoce k TZB</t>
  </si>
  <si>
    <t>{5a347d6f-4909-4d35-bfcf-ca4edd49241a}</t>
  </si>
  <si>
    <t>O.</t>
  </si>
  <si>
    <t>{c4d642e8-4706-426a-a299-0f50062b3c42}</t>
  </si>
  <si>
    <t>O.a</t>
  </si>
  <si>
    <t>{26c95687-e516-4ae9-89a6-6293f38c3e58}</t>
  </si>
  <si>
    <t>O.b</t>
  </si>
  <si>
    <t>{81ec8c1c-bb69-429a-b1ad-d8f198c7cb2a}</t>
  </si>
  <si>
    <t>O.c</t>
  </si>
  <si>
    <t>{4179c9e1-8f40-4dd8-97bf-193f5dfe7418}</t>
  </si>
  <si>
    <t>O.d.a</t>
  </si>
  <si>
    <t>{ceac09b1-b5b5-4c9a-b5b4-d04653623abc}</t>
  </si>
  <si>
    <t>O.d.b</t>
  </si>
  <si>
    <t>{3b8b7f22-284a-4366-90d5-b375a1055f09}</t>
  </si>
  <si>
    <t>O.d.c</t>
  </si>
  <si>
    <t>{07dd1d25-384c-424b-98ee-a4032c88d323}</t>
  </si>
  <si>
    <t>O..</t>
  </si>
  <si>
    <t>{5203e2cc-a7c6-43e6-b88f-c7b7840bca71}</t>
  </si>
  <si>
    <t>O...</t>
  </si>
  <si>
    <t>{6fd49a86-5667-4591-82ad-4080eeb9930f}</t>
  </si>
  <si>
    <t>KRYCÍ LIST SOUPISU PRACÍ</t>
  </si>
  <si>
    <t>Objekt:</t>
  </si>
  <si>
    <t>A - Blok A, Nádražní č.p. 201 - 204 - přípomoce k TZB</t>
  </si>
  <si>
    <t>Soupis:</t>
  </si>
  <si>
    <t>A. - Způsobilé výdaje - hlavní aktivity</t>
  </si>
  <si>
    <t>Úroveň 3:</t>
  </si>
  <si>
    <t>A.a - Stavební přípomoce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</si>
  <si>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</si>
  <si>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</si>
  <si>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</si>
  <si>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</si>
  <si>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</si>
  <si>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</si>
  <si>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</si>
  <si>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</si>
  <si>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61 - Úprava povrchů vnitřních</t>
  </si>
  <si>
    <t xml:space="preserve">    63 - Podlahy a podlahové konstrukce</t>
  </si>
  <si>
    <t xml:space="preserve">    9 - Ostatní konstrukce a práce, bourání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</si>
  <si>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</si>
  <si>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</si>
  <si>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</si>
  <si>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</si>
  <si>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</si>
  <si>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</si>
  <si>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</si>
  <si>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727 - Zdravotechnika - požární ochrana</t>
  </si>
  <si>
    <t xml:space="preserve">    763 - Konstrukce suché výstavby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</si>
  <si>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</si>
  <si>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</si>
  <si>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</si>
  <si>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</si>
  <si>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</si>
  <si>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</si>
  <si>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</si>
  <si>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</si>
  <si>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</si>
  <si>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</si>
  <si>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</si>
  <si>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</si>
  <si>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</si>
  <si>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</si>
  <si>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</si>
  <si>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</si>
  <si>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</si>
  <si>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</si>
  <si>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</si>
  <si>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31023724</t>
  </si>
  <si>
    <t>Zazdívka otvorů pl do 0,25 m2 ve zdivu nadzákladovém cihlami pálenými - oboustranně (před přeštukování)</t>
  </si>
  <si>
    <t>kus</t>
  </si>
  <si>
    <t>4</t>
  </si>
  <si>
    <t>-43897727</t>
  </si>
  <si>
    <t>VV</t>
  </si>
  <si>
    <t xml:space="preserve">"stavební přípomoce VZT" </t>
  </si>
  <si>
    <t>"byt 1.01" 4+3</t>
  </si>
  <si>
    <t>"byt 1.02" 4+2</t>
  </si>
  <si>
    <t>"byt 1.03" 4+2</t>
  </si>
  <si>
    <t>"byt 1.04" 4+3</t>
  </si>
  <si>
    <t>"byt 1.05" 4+3</t>
  </si>
  <si>
    <t>"byt 1.06" 4+3</t>
  </si>
  <si>
    <t>"byt 1.07" 4+3</t>
  </si>
  <si>
    <t>"byt 1.08" 4+3</t>
  </si>
  <si>
    <t>"byt 2.01" 4+3</t>
  </si>
  <si>
    <t>"byt 2.02" 4+3</t>
  </si>
  <si>
    <t>"byt 2.03" 4+3</t>
  </si>
  <si>
    <t>"byt 2.04" 4+2</t>
  </si>
  <si>
    <t>"byt 2.05" 4+3</t>
  </si>
  <si>
    <t>"byt 2.06" 4+2</t>
  </si>
  <si>
    <t>"byt 2.07" 4+2</t>
  </si>
  <si>
    <t>"byt 2.08" 4+3</t>
  </si>
  <si>
    <t>69</t>
  </si>
  <si>
    <t>340271001</t>
  </si>
  <si>
    <t>Zazdívka otvorů v příčkách nebo stěnách plochy do 1 m2 tvárnicemi pórobetonovými tl 50 mm</t>
  </si>
  <si>
    <t>m2</t>
  </si>
  <si>
    <t>569234752</t>
  </si>
  <si>
    <t>"stavební přípomoce ÚT"</t>
  </si>
  <si>
    <t>"č.p. 201" 3,50*0,15</t>
  </si>
  <si>
    <t>"č.p. 202" 3,50*0,15</t>
  </si>
  <si>
    <t>"č.p. 203" 3,50*0,15</t>
  </si>
  <si>
    <t>"č.p. 204" 3,50*0,15</t>
  </si>
  <si>
    <t>"stavební přípomoce VZT"</t>
  </si>
  <si>
    <t>"č.p. 201" 3,50*0,65</t>
  </si>
  <si>
    <t>"č.p. 202" 3,50*0,65</t>
  </si>
  <si>
    <t>"č.p. 203" 3,50*0,65</t>
  </si>
  <si>
    <t>"č.p. 204" 3,50*0,65</t>
  </si>
  <si>
    <t>346244361</t>
  </si>
  <si>
    <t>Zazdívka o tl 65 mm rýh, nik nebo kapes z cihel pálených</t>
  </si>
  <si>
    <t>-1697135230</t>
  </si>
  <si>
    <t>6</t>
  </si>
  <si>
    <t>Úpravy povrchů, podlahy a osazování výplní</t>
  </si>
  <si>
    <t>70</t>
  </si>
  <si>
    <t>612131121</t>
  </si>
  <si>
    <t>Penetrační disperzní nátěr vnitřních stěn nanášený ručně</t>
  </si>
  <si>
    <t>-2015070361</t>
  </si>
  <si>
    <t>"č.p. 201" 3,50*0,15*2</t>
  </si>
  <si>
    <t>"č.p. 202" 3,50*0,15*2</t>
  </si>
  <si>
    <t>"č.p. 203" 3,50*0,15*2</t>
  </si>
  <si>
    <t>"č.p. 204" 3,50*0,15*2</t>
  </si>
  <si>
    <t>"č.p. 201" 3,50*0,65*2</t>
  </si>
  <si>
    <t>"č.p. 202" 3,50*0,65*2</t>
  </si>
  <si>
    <t>"č.p. 203" 3,50*0,65*2</t>
  </si>
  <si>
    <t>"č.p. 204" 3,50*0,65*2</t>
  </si>
  <si>
    <t>22,4*1,4 'Přepočtené koeficientem množství</t>
  </si>
  <si>
    <t>67</t>
  </si>
  <si>
    <t>612142001</t>
  </si>
  <si>
    <t>Potažení vnitřních stěn sklovláknitým pletivem vtlačeným do tenkovrstvé hmoty</t>
  </si>
  <si>
    <t>686456599</t>
  </si>
  <si>
    <t>11,2*1,4 'Přepočtené koeficientem množství</t>
  </si>
  <si>
    <t>68</t>
  </si>
  <si>
    <t>612311131</t>
  </si>
  <si>
    <t>Potažení vnitřních stěn vápenným štukem tloušťky do 3 mm</t>
  </si>
  <si>
    <t>-1823052359</t>
  </si>
  <si>
    <t>612325225</t>
  </si>
  <si>
    <t>Vápenocementová štuková omítka malých ploch do 4,0 m2 na stěnách</t>
  </si>
  <si>
    <t>-1065219658</t>
  </si>
  <si>
    <t>"č.p. 201" 1</t>
  </si>
  <si>
    <t>"č.p. 202" 1</t>
  </si>
  <si>
    <t>"č.p. 203" 1</t>
  </si>
  <si>
    <t>"č.p. 204" 1</t>
  </si>
  <si>
    <t>72</t>
  </si>
  <si>
    <t>644941111</t>
  </si>
  <si>
    <t>Osazování ventilačních mřížek velikosti do 150 x 200 mm</t>
  </si>
  <si>
    <t>-2031134103</t>
  </si>
  <si>
    <t>"SDK podhled na chodbách" 16</t>
  </si>
  <si>
    <t>73</t>
  </si>
  <si>
    <t>56245648</t>
  </si>
  <si>
    <t>mřížka větrací kruhová plast se síťovinou 100mm</t>
  </si>
  <si>
    <t>8</t>
  </si>
  <si>
    <t>76771417</t>
  </si>
  <si>
    <t>61</t>
  </si>
  <si>
    <t>Úprava povrchů vnitřních</t>
  </si>
  <si>
    <t>611325222</t>
  </si>
  <si>
    <t>Vápenocementová štuková omítka malých ploch do 0,25 m2 na stropech</t>
  </si>
  <si>
    <t>762407512</t>
  </si>
  <si>
    <t>"stavební přípomoce ÚT a VZT " 8+8</t>
  </si>
  <si>
    <t>5</t>
  </si>
  <si>
    <t>612325222</t>
  </si>
  <si>
    <t>Vápenocementová štuková omítka malých ploch do 0,25 m2 na stěnách</t>
  </si>
  <si>
    <t>1737993641</t>
  </si>
  <si>
    <t>107*2 'Přepočtené koeficientem množství</t>
  </si>
  <si>
    <t>61999500</t>
  </si>
  <si>
    <t>Začištění prostupů potrubí UT ( 2xDN20) - oboustranně výplň maltou z přeštukováním</t>
  </si>
  <si>
    <t>-520105424</t>
  </si>
  <si>
    <t>"rozvody ÚT" 160+48+48</t>
  </si>
  <si>
    <t>7</t>
  </si>
  <si>
    <t>61999501</t>
  </si>
  <si>
    <t>Začištění osazení boxů pro vypouštění stupaček - jednostranně výplň maltou s přeštukováním</t>
  </si>
  <si>
    <t>1766306739</t>
  </si>
  <si>
    <t>61999502</t>
  </si>
  <si>
    <t>Začištění osazení bytových boxů - jednostranně výplň maltou s přeštukováním</t>
  </si>
  <si>
    <t>1286418449</t>
  </si>
  <si>
    <t>63</t>
  </si>
  <si>
    <t>Podlahy a podlahové konstrukce</t>
  </si>
  <si>
    <t>9</t>
  </si>
  <si>
    <t>6363119</t>
  </si>
  <si>
    <t>Oprava podlahy po vybouraných otvorů do stropu (podkladní mazanina + nášlapná vrtsva)</t>
  </si>
  <si>
    <t>1943070814</t>
  </si>
  <si>
    <t>Ostatní konstrukce a práce, bourání</t>
  </si>
  <si>
    <t>10</t>
  </si>
  <si>
    <t>97701</t>
  </si>
  <si>
    <t>Přípravné práce pro uskutečnění jádrového vrtání v bytech, zakrývání, obnažování kabeláže proti možnému převrtání, dokončovací práce po vrtání s úklidem a začištěním kabeláže</t>
  </si>
  <si>
    <t>ks</t>
  </si>
  <si>
    <t>1265713296</t>
  </si>
  <si>
    <t>11</t>
  </si>
  <si>
    <t>977151123</t>
  </si>
  <si>
    <t>Jádrové vrty diamantovými korunkami do D 150 mm do stavebních materiálů</t>
  </si>
  <si>
    <t>m</t>
  </si>
  <si>
    <t>1881280365</t>
  </si>
  <si>
    <t>"byt 1.01" (0,50*4)+(0,20*3)</t>
  </si>
  <si>
    <t>"byt 1.02" (0,50*4)+(0,20*2)</t>
  </si>
  <si>
    <t>"byt 1.03" (0,50*4)+(0,20*2)</t>
  </si>
  <si>
    <t>"byt 1.04" (0,50*4)+(0,20*3)</t>
  </si>
  <si>
    <t>"byt 1.05" (0,50*4)+(0,20*3)</t>
  </si>
  <si>
    <t>"byt 1.06" (0,50*4)+(0,20*3)</t>
  </si>
  <si>
    <t>"byt 1.07" (0,50*4)+(0,20*3)</t>
  </si>
  <si>
    <t>"byt 1.08" (0,50*4)+(0,20*3)</t>
  </si>
  <si>
    <t>"byt 2.01" (0,50*4)+(0,20*3)</t>
  </si>
  <si>
    <t>"byt 2.02" (0,50*4)+(0,20*3)</t>
  </si>
  <si>
    <t>"byt 2.03" (0,50*4)+(0,20*3)</t>
  </si>
  <si>
    <t>"byt 2.04" (0,50*4)+(0,20*2)</t>
  </si>
  <si>
    <t>"byt 2.05" (0,50*4)+(0,20*3)</t>
  </si>
  <si>
    <t>"byt 2.06" (0,50*4)+(0,20*2)</t>
  </si>
  <si>
    <t>"byt 2.07" (0,50*4)+(0,20*2)</t>
  </si>
  <si>
    <t>"byt 2.08" (0,50*4)+(0,20*3)</t>
  </si>
  <si>
    <t>12</t>
  </si>
  <si>
    <t>977151911</t>
  </si>
  <si>
    <t>Příplatek k jádrovým vrtům za práci ve stísněném prostoru</t>
  </si>
  <si>
    <t>1459059214</t>
  </si>
  <si>
    <t>96</t>
  </si>
  <si>
    <t>Bourání konstrukcí</t>
  </si>
  <si>
    <t>13</t>
  </si>
  <si>
    <t>96001</t>
  </si>
  <si>
    <t>Bourání výklenků pro rozvaděče vytápění</t>
  </si>
  <si>
    <t>-1221309432</t>
  </si>
  <si>
    <t>"bytové boxy" 16</t>
  </si>
  <si>
    <t>"boxy pro vypuštění stoupaček" 8</t>
  </si>
  <si>
    <t>14</t>
  </si>
  <si>
    <t>965042121</t>
  </si>
  <si>
    <t>Bourání podkladů pod dlažby nebo mazanin betonových nebo z litého asfaltu tl do 100 mm pl do 1 m2</t>
  </si>
  <si>
    <t>m3</t>
  </si>
  <si>
    <t>1573837753</t>
  </si>
  <si>
    <t>"stavební přípomoce ÚT a VZT "</t>
  </si>
  <si>
    <t>8*0,0225*0,10</t>
  </si>
  <si>
    <t>8*0,25*0,10</t>
  </si>
  <si>
    <t>971033231</t>
  </si>
  <si>
    <t>Vybourání otvorů ve zdivu cihelném pl do 0,0225 m2 na MVC nebo MV tl do 150 mm</t>
  </si>
  <si>
    <t>-1815150191</t>
  </si>
  <si>
    <t>"rozvody ÚT" 16*10</t>
  </si>
  <si>
    <t>16</t>
  </si>
  <si>
    <t>971033241</t>
  </si>
  <si>
    <t>Vybourání otvorů ve zdivu cihelném pl do 0,0225 m2 na MVC nebo MV tl do 300 mm</t>
  </si>
  <si>
    <t>-1717168171</t>
  </si>
  <si>
    <t>"rozvody ÚT" 16*3</t>
  </si>
  <si>
    <t>17</t>
  </si>
  <si>
    <t>971033251</t>
  </si>
  <si>
    <t>Vybourání otvorů ve zdivu cihelném pl do 0,0225 m2 na MVC nebo MV tl do 450 mm</t>
  </si>
  <si>
    <t>-1674778210</t>
  </si>
  <si>
    <t>18</t>
  </si>
  <si>
    <t>972054141</t>
  </si>
  <si>
    <t>Vybourání otvorů v ŽB stropech nebo klenbách pl do 0,0225 m2 tl do 150 mm</t>
  </si>
  <si>
    <t>1655218079</t>
  </si>
  <si>
    <t>"č.p. 201" 2</t>
  </si>
  <si>
    <t>"č.p. 202" 2</t>
  </si>
  <si>
    <t>"č.p. 203" 2</t>
  </si>
  <si>
    <t>"č.p. 204" 2</t>
  </si>
  <si>
    <t>19</t>
  </si>
  <si>
    <t>972054341</t>
  </si>
  <si>
    <t>Vybourání otvorů v ŽB stropech nebo klenbách pl do 0,25 m2 tl do 150 mm</t>
  </si>
  <si>
    <t>2118933922</t>
  </si>
  <si>
    <t>20</t>
  </si>
  <si>
    <t>974031254</t>
  </si>
  <si>
    <t>Vysekání rýh ve zdivu cihelném u stropu hl do 100 mm š do 150 mm</t>
  </si>
  <si>
    <t>-1486453100</t>
  </si>
  <si>
    <t>"č.p. 201" 3,50</t>
  </si>
  <si>
    <t>"č.p. 202" 3,50</t>
  </si>
  <si>
    <t>"č.p. 203" 3,50</t>
  </si>
  <si>
    <t>"č.p. 204" 3,50</t>
  </si>
  <si>
    <t>974031267</t>
  </si>
  <si>
    <t>Vysekání rýh ve zdivu cihelném u stropu hl do 150 mm š do 300 mm</t>
  </si>
  <si>
    <t>1727149915</t>
  </si>
  <si>
    <t>22</t>
  </si>
  <si>
    <t>974031269</t>
  </si>
  <si>
    <t>Příplatek k vysekání rýh ve zdivu cihelném u stropu hl do 150 mm ZKD 100 mm š rýhy</t>
  </si>
  <si>
    <t>-310384212</t>
  </si>
  <si>
    <t>"č.p. 201" 3,50*4</t>
  </si>
  <si>
    <t>"č.p. 202" 3,50*4</t>
  </si>
  <si>
    <t>"č.p. 203" 3,50*4</t>
  </si>
  <si>
    <t>"č.p. 204" 3,50*4</t>
  </si>
  <si>
    <t>997</t>
  </si>
  <si>
    <t>Přesun sutě</t>
  </si>
  <si>
    <t>23</t>
  </si>
  <si>
    <t>997002611</t>
  </si>
  <si>
    <t>Nakládání suti a vybouraných hmot</t>
  </si>
  <si>
    <t>t</t>
  </si>
  <si>
    <t>-1113045030</t>
  </si>
  <si>
    <t>24</t>
  </si>
  <si>
    <t>997013211</t>
  </si>
  <si>
    <t>Vnitrostaveništní doprava suti a vybouraných hmot pro budovy v do 6 m ručně</t>
  </si>
  <si>
    <t>-812071301</t>
  </si>
  <si>
    <t>25</t>
  </si>
  <si>
    <t>997013501</t>
  </si>
  <si>
    <t>Odvoz suti a vybouraných hmot na skládku nebo meziskládku do 1 km se složením</t>
  </si>
  <si>
    <t>1763271213</t>
  </si>
  <si>
    <t>26</t>
  </si>
  <si>
    <t>997013509</t>
  </si>
  <si>
    <t>Příplatek k odvozu suti a vybouraných hmot na skládku ZKD 1 km přes 1 km</t>
  </si>
  <si>
    <t>555235794</t>
  </si>
  <si>
    <t>7,13*11 'Přepočtené koeficientem množství</t>
  </si>
  <si>
    <t>27</t>
  </si>
  <si>
    <t>997013802</t>
  </si>
  <si>
    <t>Poplatek za uložení na skládce (skládkovné) stavebního odpadu železobetonového kód odpadu 170 101</t>
  </si>
  <si>
    <t>1913577151</t>
  </si>
  <si>
    <t>998</t>
  </si>
  <si>
    <t>Přesun hmot</t>
  </si>
  <si>
    <t>28</t>
  </si>
  <si>
    <t>998017002</t>
  </si>
  <si>
    <t>Přesun hmot s omezením mechanizace pro budovy v do 12 m</t>
  </si>
  <si>
    <t>563383665</t>
  </si>
  <si>
    <t>71</t>
  </si>
  <si>
    <t>99801801</t>
  </si>
  <si>
    <t>Příplatek k ručnímu přesunu hmot pro budovy zděné za zvětšený přesun v místě výlezu na půdu</t>
  </si>
  <si>
    <t>Kč</t>
  </si>
  <si>
    <t>1553680345</t>
  </si>
  <si>
    <t>PSV</t>
  </si>
  <si>
    <t>Práce a dodávky PSV</t>
  </si>
  <si>
    <t>721</t>
  </si>
  <si>
    <t>Zdravotechnika - vnitřní kanalizace</t>
  </si>
  <si>
    <t>29</t>
  </si>
  <si>
    <t>721100</t>
  </si>
  <si>
    <t>Odhalení stávající kanalizační stoupačky, navrtání a vysazení odbočky, utěšnění</t>
  </si>
  <si>
    <t>201865527</t>
  </si>
  <si>
    <t>30</t>
  </si>
  <si>
    <t>721174042</t>
  </si>
  <si>
    <t>Potrubí kanalizační z PP připojovací DN 40</t>
  </si>
  <si>
    <t>2078327070</t>
  </si>
  <si>
    <t>"odvod kondenzátu z technické místnosti" 4,00*4</t>
  </si>
  <si>
    <t>31</t>
  </si>
  <si>
    <t>721174043</t>
  </si>
  <si>
    <t>Potrubí kanalizační z PP připojovací DN 50</t>
  </si>
  <si>
    <t>-1755988768</t>
  </si>
  <si>
    <t>"odvod kondenzátu z technické místnosti" 8,00*4</t>
  </si>
  <si>
    <t>32</t>
  </si>
  <si>
    <t>721226521</t>
  </si>
  <si>
    <t>Zápachová uzávěrka nástěnná pro pračku a myčku DN 40</t>
  </si>
  <si>
    <t>-135065586</t>
  </si>
  <si>
    <t>"odvod kondenzátu z technické místnosti" 4*2</t>
  </si>
  <si>
    <t>33</t>
  </si>
  <si>
    <t>7212901</t>
  </si>
  <si>
    <t>Upevnění potrubí</t>
  </si>
  <si>
    <t>1392817066</t>
  </si>
  <si>
    <t>16,00+32,00</t>
  </si>
  <si>
    <t>34</t>
  </si>
  <si>
    <t>721290111</t>
  </si>
  <si>
    <t>Zkouška těsnosti potrubí kanalizace vodou do DN 125</t>
  </si>
  <si>
    <t>-1413272638</t>
  </si>
  <si>
    <t>35</t>
  </si>
  <si>
    <t>998721102</t>
  </si>
  <si>
    <t>Přesun hmot tonážní pro vnitřní kanalizace v objektech v do 12 m</t>
  </si>
  <si>
    <t>881665335</t>
  </si>
  <si>
    <t>722</t>
  </si>
  <si>
    <t>Zdravotechnika - vnitřní vodovod</t>
  </si>
  <si>
    <t>36</t>
  </si>
  <si>
    <t>722100</t>
  </si>
  <si>
    <t>Vysazení odbočky na plastovém potrubí vody</t>
  </si>
  <si>
    <t>-1640703530</t>
  </si>
  <si>
    <t>37</t>
  </si>
  <si>
    <t>722101</t>
  </si>
  <si>
    <t>Plastové potrubí 16,2x2,6 mm</t>
  </si>
  <si>
    <t>816643739</t>
  </si>
  <si>
    <t>38</t>
  </si>
  <si>
    <t>722102</t>
  </si>
  <si>
    <t>Tepelná izolace na potrubí 16,2x2,6 mm</t>
  </si>
  <si>
    <t>928534736</t>
  </si>
  <si>
    <t>39</t>
  </si>
  <si>
    <t>722103</t>
  </si>
  <si>
    <t>Kulový uzávěr</t>
  </si>
  <si>
    <t>1359520521</t>
  </si>
  <si>
    <t>40</t>
  </si>
  <si>
    <t>722104</t>
  </si>
  <si>
    <t>Vodoměr, šroubení</t>
  </si>
  <si>
    <t>1084729163</t>
  </si>
  <si>
    <t>41</t>
  </si>
  <si>
    <t>722105</t>
  </si>
  <si>
    <t>Potrubní oddělovač systému ÚT</t>
  </si>
  <si>
    <t>-2073062534</t>
  </si>
  <si>
    <t>42</t>
  </si>
  <si>
    <t>722106</t>
  </si>
  <si>
    <t>Manometr</t>
  </si>
  <si>
    <t>-1775417345</t>
  </si>
  <si>
    <t>43</t>
  </si>
  <si>
    <t>722107</t>
  </si>
  <si>
    <t>Ostatní tvarovky, přechody a upevnění potrubí</t>
  </si>
  <si>
    <t>1861952144</t>
  </si>
  <si>
    <t>44</t>
  </si>
  <si>
    <t>722108</t>
  </si>
  <si>
    <t>Montáž sestavy armatur a plastového potrubí</t>
  </si>
  <si>
    <t>-1337337732</t>
  </si>
  <si>
    <t>45</t>
  </si>
  <si>
    <t>998722102</t>
  </si>
  <si>
    <t>Přesun hmot tonážní pro vnitřní vodovod v objektech v do 12 m</t>
  </si>
  <si>
    <t>1058607524</t>
  </si>
  <si>
    <t>723</t>
  </si>
  <si>
    <t>Zdravotechnika - vnitřní plynovod</t>
  </si>
  <si>
    <t>46</t>
  </si>
  <si>
    <t>723100</t>
  </si>
  <si>
    <t>Příprava pro usazení plynoměru, rozpěrka a ukotvení</t>
  </si>
  <si>
    <t>356953841</t>
  </si>
  <si>
    <t>47</t>
  </si>
  <si>
    <t>723101</t>
  </si>
  <si>
    <t>Montáž potrubí Cu pr. 28x1 mm lisováním, závěsy, objímky</t>
  </si>
  <si>
    <t>1529109890</t>
  </si>
  <si>
    <t>48</t>
  </si>
  <si>
    <t>723102</t>
  </si>
  <si>
    <t>Potrubí Cu pr. 28x1 mm, spojované lisováním, včetně tvarovek, přechodů</t>
  </si>
  <si>
    <t>-439084597</t>
  </si>
  <si>
    <t>49</t>
  </si>
  <si>
    <t>723103</t>
  </si>
  <si>
    <t>Kulový kohout plynu</t>
  </si>
  <si>
    <t>374012510</t>
  </si>
  <si>
    <t>50</t>
  </si>
  <si>
    <t>723104</t>
  </si>
  <si>
    <t>Tlaková zkouška plynovodu</t>
  </si>
  <si>
    <t>-341017123</t>
  </si>
  <si>
    <t>51</t>
  </si>
  <si>
    <t>723105</t>
  </si>
  <si>
    <t>Stavební přípomoce, prostupy</t>
  </si>
  <si>
    <t>-818186737</t>
  </si>
  <si>
    <t>52</t>
  </si>
  <si>
    <t>723106</t>
  </si>
  <si>
    <t>Revizní zpráva plynového zařízení</t>
  </si>
  <si>
    <t>-159051106</t>
  </si>
  <si>
    <t>53</t>
  </si>
  <si>
    <t>723107</t>
  </si>
  <si>
    <t>Uzavření, odplynění, vyvaření odbočky, napuštění plynu do stoupačky, odvzdušnění všech spotřebičů v domě, požární dozor</t>
  </si>
  <si>
    <t>-1064306303</t>
  </si>
  <si>
    <t>54</t>
  </si>
  <si>
    <t>723108</t>
  </si>
  <si>
    <t>Ostatní materiál, uchycení potrubí, objímky, chráničky, označení potrubí</t>
  </si>
  <si>
    <t>-1802689086</t>
  </si>
  <si>
    <t>55</t>
  </si>
  <si>
    <t>998723102</t>
  </si>
  <si>
    <t>Přesun hmot tonážní pro vnitřní plynovod v objektech v do 12 m</t>
  </si>
  <si>
    <t>2072363840</t>
  </si>
  <si>
    <t>727</t>
  </si>
  <si>
    <t>Zdravotechnika - požární ochrana</t>
  </si>
  <si>
    <t>56</t>
  </si>
  <si>
    <t>727111409</t>
  </si>
  <si>
    <t>Prostup kovového potrubí D110 mm stropem tl 15cm včetně dodatečné izolace požární odolnost EI 60-120</t>
  </si>
  <si>
    <t>915745421</t>
  </si>
  <si>
    <t>"prostup VZT potrubí mezi stropem 2.NP a 3.NP" 32</t>
  </si>
  <si>
    <t>763</t>
  </si>
  <si>
    <t>Konstrukce suché výstavby</t>
  </si>
  <si>
    <t>57</t>
  </si>
  <si>
    <t>763121421</t>
  </si>
  <si>
    <t>SDK stěna předsazená tl 62,5 mm profil CW+UW 50 deska 1xDF 12,5 TI 40 mm EI 30</t>
  </si>
  <si>
    <t>-1980012665</t>
  </si>
  <si>
    <t>"zakrytí VZT vedení" 40,00*0,80</t>
  </si>
  <si>
    <t>58</t>
  </si>
  <si>
    <t>763131411</t>
  </si>
  <si>
    <t>SDK podhled desky 1xA 12,5 bez TI dvouvrstvá spodní kce profil CD+UD</t>
  </si>
  <si>
    <t>-1796996645</t>
  </si>
  <si>
    <t xml:space="preserve">"byty" </t>
  </si>
  <si>
    <t>"viz výkes D.1.1.02" (7,80+8,90+8,90+9,10+9,10+9,10+8,20+9,10)+((4,15*8)*(0,30+0,30))</t>
  </si>
  <si>
    <t>"viz výkes D.1.1.03" (9,10+8,90+8,90+9,30+9,10+9,10+8,20+9,10)+((4,15*8)*(0,30+0,30))</t>
  </si>
  <si>
    <t>"chodby"</t>
  </si>
  <si>
    <t>"1.NP" 2,60*1,40*4</t>
  </si>
  <si>
    <t>"2.NP" 2,60*1,40*4</t>
  </si>
  <si>
    <t>59</t>
  </si>
  <si>
    <t>763131721</t>
  </si>
  <si>
    <t>SDK podhled skoková změna v do 0,5 m</t>
  </si>
  <si>
    <t>-818231572</t>
  </si>
  <si>
    <t>"chodby" 2,60*8</t>
  </si>
  <si>
    <t>60</t>
  </si>
  <si>
    <t>763171212</t>
  </si>
  <si>
    <t>Montáž revizních klapek SDK kcí vel. do 0,25 m2 pro podhledy</t>
  </si>
  <si>
    <t>-2107102466</t>
  </si>
  <si>
    <t>59030713</t>
  </si>
  <si>
    <t>dvířka revizní s automatickým zámkem 500x500mm</t>
  </si>
  <si>
    <t>1863114968</t>
  </si>
  <si>
    <t>62</t>
  </si>
  <si>
    <t>998763101</t>
  </si>
  <si>
    <t>Přesun hmot tonážní pro dřevostavby v objektech v do 12 m</t>
  </si>
  <si>
    <t>-1702213480</t>
  </si>
  <si>
    <t>784</t>
  </si>
  <si>
    <t>Dokončovací práce - malby a tapety</t>
  </si>
  <si>
    <t>784171101</t>
  </si>
  <si>
    <t>Zakrytí vnitřních podlah včetně pozdějšího odkrytí</t>
  </si>
  <si>
    <t>-336409712</t>
  </si>
  <si>
    <t>16*30,00</t>
  </si>
  <si>
    <t>64</t>
  </si>
  <si>
    <t>58124844</t>
  </si>
  <si>
    <t>fólie pro malířské potřeby zakrývací tl 25µ 4x5m</t>
  </si>
  <si>
    <t>-506361405</t>
  </si>
  <si>
    <t>480*1,05 'Přepočtené koeficientem množství</t>
  </si>
  <si>
    <t>65</t>
  </si>
  <si>
    <t>784181101</t>
  </si>
  <si>
    <t>Základní akrylátová jednonásobná penetrace podkladu v místnostech výšky do 3,80m</t>
  </si>
  <si>
    <t>-1818520071</t>
  </si>
  <si>
    <t>"množství převzato z položky č. 763121421" 32,00</t>
  </si>
  <si>
    <t>"množství převzato z položky č. 763131411" 210,86</t>
  </si>
  <si>
    <t>"po zapravených otvorech v bytech" 16*50</t>
  </si>
  <si>
    <t>66</t>
  </si>
  <si>
    <t>784221101</t>
  </si>
  <si>
    <t>Dvojnásobné bílé malby  ze směsí za sucha dobře otěruvzdorných v místnostech do 3,80 m</t>
  </si>
  <si>
    <t>-1141997696</t>
  </si>
  <si>
    <t>A.b - Elektroinstalace</t>
  </si>
  <si>
    <t>D1 - C21M - Elektromontáže</t>
  </si>
  <si>
    <t>D2 - Materiály</t>
  </si>
  <si>
    <t>D3 - Rozvaděč RM1</t>
  </si>
  <si>
    <t>D4 - Revize a další nezařazené práce</t>
  </si>
  <si>
    <t>D1</t>
  </si>
  <si>
    <t>C21M - Elektromontáže</t>
  </si>
  <si>
    <t>210010022</t>
  </si>
  <si>
    <t>trubka tuhá el.inst.z PVC D=32mm (PU)</t>
  </si>
  <si>
    <t>210010023</t>
  </si>
  <si>
    <t>trubka tuhá el.inst.z PVC D=25mm (PU)</t>
  </si>
  <si>
    <t>210010351</t>
  </si>
  <si>
    <t>rozvodka krabicova IP54</t>
  </si>
  <si>
    <t>210010301</t>
  </si>
  <si>
    <t>krabice přístrojová</t>
  </si>
  <si>
    <t>210190121</t>
  </si>
  <si>
    <t>montáž rozvaděče RK</t>
  </si>
  <si>
    <t>210810045</t>
  </si>
  <si>
    <t>CYKY-CYKYm 3x1.5 mm2 750V (PU)</t>
  </si>
  <si>
    <t>210810058</t>
  </si>
  <si>
    <t>CYKY-CYKYm 3x2.5 mm2 750V (PU)</t>
  </si>
  <si>
    <t>210810061</t>
  </si>
  <si>
    <t>CYKY-CYKYm 5x6 mm2 750V (PU)</t>
  </si>
  <si>
    <t>210810511</t>
  </si>
  <si>
    <t>SYKFY 5x2x0,5 750V</t>
  </si>
  <si>
    <t>210860222</t>
  </si>
  <si>
    <t>vodič CY 4mm2 500V</t>
  </si>
  <si>
    <t>210201005</t>
  </si>
  <si>
    <t>montáž - svítidlo LED</t>
  </si>
  <si>
    <t>210203003</t>
  </si>
  <si>
    <t>montáž - svítidlo žárovkové</t>
  </si>
  <si>
    <t>210110021</t>
  </si>
  <si>
    <t>montáž ovladačů</t>
  </si>
  <si>
    <t>210111030</t>
  </si>
  <si>
    <t>montáž zásuvek</t>
  </si>
  <si>
    <t>D2</t>
  </si>
  <si>
    <t>Materiály</t>
  </si>
  <si>
    <t>00218</t>
  </si>
  <si>
    <t>trubka tuhá instal. z PVC D=32mm</t>
  </si>
  <si>
    <t>00319</t>
  </si>
  <si>
    <t>trubka tuhá instal. z PVC D=25mm</t>
  </si>
  <si>
    <t>00351</t>
  </si>
  <si>
    <t>plastová krabice se svorkovnicí, IP54 (5x2,5)</t>
  </si>
  <si>
    <t>00352</t>
  </si>
  <si>
    <t>plastová krabice se svorkovnicí, IP54 (7x2,5)</t>
  </si>
  <si>
    <t>00396</t>
  </si>
  <si>
    <t>krabice KU 68-1901</t>
  </si>
  <si>
    <t>02952</t>
  </si>
  <si>
    <t>CYKY-J 3x1.5mm2</t>
  </si>
  <si>
    <t>02970</t>
  </si>
  <si>
    <t>CYKY-J 3x2.5mm2</t>
  </si>
  <si>
    <t>02970.1</t>
  </si>
  <si>
    <t>CYKY-j 5x6 mm2</t>
  </si>
  <si>
    <t>02800</t>
  </si>
  <si>
    <t>SYKFY 5x2x0,5 mm2</t>
  </si>
  <si>
    <t>02784</t>
  </si>
  <si>
    <t>CY 4mm2</t>
  </si>
  <si>
    <t>02914</t>
  </si>
  <si>
    <t>svítidlo LED 1x42W,IP65</t>
  </si>
  <si>
    <t>02992</t>
  </si>
  <si>
    <t>svítidlo žárovkové 1x60W,IP44 + zdroj LED 9W</t>
  </si>
  <si>
    <t>90000</t>
  </si>
  <si>
    <t>vypínač 01 IP44</t>
  </si>
  <si>
    <t>90010</t>
  </si>
  <si>
    <t>zásuvka 230V,16A,IP44</t>
  </si>
  <si>
    <t>Pol1</t>
  </si>
  <si>
    <t>Podružný materiál</t>
  </si>
  <si>
    <t>Pol2</t>
  </si>
  <si>
    <t>Prořez (m, kg)</t>
  </si>
  <si>
    <t>D3</t>
  </si>
  <si>
    <t>Rozvaděč RM1</t>
  </si>
  <si>
    <t>00218.1</t>
  </si>
  <si>
    <t>Vypínač 32A, 3.pól., červený, 25A, panel</t>
  </si>
  <si>
    <t>00319.1</t>
  </si>
  <si>
    <t>Modul svodiče přepětí, 30kA, typ 1+2</t>
  </si>
  <si>
    <t>00351.1</t>
  </si>
  <si>
    <t>Jistič   B2/1,barevná páčka</t>
  </si>
  <si>
    <t>00352.1</t>
  </si>
  <si>
    <t>Jistič   B6/1,barevná páčka</t>
  </si>
  <si>
    <t>00396.1</t>
  </si>
  <si>
    <t>Jistič   B10/1,barevná páčka</t>
  </si>
  <si>
    <t>35701</t>
  </si>
  <si>
    <t>Jistič   C10/1,barevná páčka</t>
  </si>
  <si>
    <t>02952.1</t>
  </si>
  <si>
    <t>Kombispínač 16/1N/B/0,03</t>
  </si>
  <si>
    <t>74</t>
  </si>
  <si>
    <t>02970.2</t>
  </si>
  <si>
    <t>Plastový rozvaděč IP44</t>
  </si>
  <si>
    <t>76</t>
  </si>
  <si>
    <t>02970.3</t>
  </si>
  <si>
    <t>Svorkovnice, vývodky, podružný materiál</t>
  </si>
  <si>
    <t>78</t>
  </si>
  <si>
    <t>02800.1</t>
  </si>
  <si>
    <t>Kompletace</t>
  </si>
  <si>
    <t>80</t>
  </si>
  <si>
    <t>D4</t>
  </si>
  <si>
    <t>Revize a další nezařazené práce</t>
  </si>
  <si>
    <t>00010</t>
  </si>
  <si>
    <t>Revize elektro</t>
  </si>
  <si>
    <t>82</t>
  </si>
  <si>
    <t>00011</t>
  </si>
  <si>
    <t>Doprava,přesuny hmot</t>
  </si>
  <si>
    <t>kpl</t>
  </si>
  <si>
    <t>84</t>
  </si>
  <si>
    <t>00020</t>
  </si>
  <si>
    <t>Projektová dokumentace</t>
  </si>
  <si>
    <t>86</t>
  </si>
  <si>
    <t>A.c - Ústřední topení</t>
  </si>
  <si>
    <t>ZDROJE TEPLA - ZDROJE TEPLA</t>
  </si>
  <si>
    <t>OTOPNÁ TĚLESA - OTOPNÁ TĚLESA</t>
  </si>
  <si>
    <t>POJISTNÁ ZAŘÍZENÍ - POJISTNÁ ZAŘÍZENÍ</t>
  </si>
  <si>
    <t>ARMATURY - ARMATURY</t>
  </si>
  <si>
    <t>PODLAHOVÉ TOPENÍ - PODLAHOVÉ TOPENÍ</t>
  </si>
  <si>
    <t>POTRUBÍ - POTRUBÍ</t>
  </si>
  <si>
    <t>TEPELNÉ IZOLACE - TEPELNÉ IZOLACE</t>
  </si>
  <si>
    <t>ČERPADLA - ČERPADLA</t>
  </si>
  <si>
    <t>OSTATNÍ - OSTATNÍ</t>
  </si>
  <si>
    <t>ZDROJE TEPLA</t>
  </si>
  <si>
    <t>-</t>
  </si>
  <si>
    <t>Kondenzační topný kotel na plyn pro provoz závislý nebo nezávislý na vzduchu v místnosti. 1,8 - 35,0 kW včetně regulace</t>
  </si>
  <si>
    <t>-.1</t>
  </si>
  <si>
    <t>Montážní pomůcka k montáži na omítku</t>
  </si>
  <si>
    <t>-.2</t>
  </si>
  <si>
    <t>Systém odkouření kotle</t>
  </si>
  <si>
    <t>OTOPNÁ TĚLESA</t>
  </si>
  <si>
    <t>-.3</t>
  </si>
  <si>
    <t>Trubkové otopné těleso, spodní středové připojení</t>
  </si>
  <si>
    <t>-.4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</si>
  <si>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500×700×66</t>
  </si>
  <si>
    <t>-.5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</si>
  <si>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500×1000×6</t>
  </si>
  <si>
    <t>-.6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</si>
  <si>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500×1800×6</t>
  </si>
  <si>
    <t>-.7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</si>
  <si>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500×1000×1</t>
  </si>
  <si>
    <t>-.8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</si>
  <si>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700×1100×1</t>
  </si>
  <si>
    <t>POJISTNÁ ZAŘÍZENÍ</t>
  </si>
  <si>
    <t>-.9</t>
  </si>
  <si>
    <t>Expanzní nádoba s butylovým vakem, objem 25 litrů, PN 3</t>
  </si>
  <si>
    <t>-.10</t>
  </si>
  <si>
    <t>Expanzní kohout, PN 16, včetně vysokokapacitního vypouštění s připojením na hadici</t>
  </si>
  <si>
    <t>ARMATURY</t>
  </si>
  <si>
    <t>-.11</t>
  </si>
  <si>
    <t>Připojovací armatura otopných těles s automatickým regulátorem průtoku</t>
  </si>
  <si>
    <t>-.12</t>
  </si>
  <si>
    <t>Kulový kohout, DN15, s vnitřním závitem</t>
  </si>
  <si>
    <t>-.13</t>
  </si>
  <si>
    <t>Uzavírací a vyvažovací ventil bez vypouštění DN10</t>
  </si>
  <si>
    <t>-.14</t>
  </si>
  <si>
    <t>Tlakově nezávislý regulační a vyvažovací ventil, DN 15 LF</t>
  </si>
  <si>
    <t>-.15</t>
  </si>
  <si>
    <t>Aut. odvzdušňovací ventil, Rp=1", Tmax=110°C, PN 10</t>
  </si>
  <si>
    <t>-.16</t>
  </si>
  <si>
    <t>1" kulový kohout s filtrem</t>
  </si>
  <si>
    <t>-.17</t>
  </si>
  <si>
    <t>Vypouštěcí kul.koh., s hadicovou vývodkou a zátkou, PN10, T 90°C - DN 20</t>
  </si>
  <si>
    <t>-.18</t>
  </si>
  <si>
    <t>Napoštěcí ventil pro uzavřené otopné soustavy, vč. manometru</t>
  </si>
  <si>
    <t>-.19</t>
  </si>
  <si>
    <t>Kalorimetr včetně komunikace</t>
  </si>
  <si>
    <t>-.20</t>
  </si>
  <si>
    <t>Vyrovnávač tlaků s odlučovačem bublinek a částic kalu</t>
  </si>
  <si>
    <t>-.21</t>
  </si>
  <si>
    <t>Pojistný ventil DN 20</t>
  </si>
  <si>
    <t>PODLAHOVÉ TOPENÍ</t>
  </si>
  <si>
    <t>-.22</t>
  </si>
  <si>
    <t>Skříně pro rozdělovače, velikost 3, 725 x 705 mm, pro montáž do stěny, hl. 110-150 mm</t>
  </si>
  <si>
    <t>POTRUBÍ</t>
  </si>
  <si>
    <t>-.23</t>
  </si>
  <si>
    <t>16.2x2.6 plastové potrubí, 100m kotouč, pro instalace vytápění</t>
  </si>
  <si>
    <t>bm</t>
  </si>
  <si>
    <t>-.24</t>
  </si>
  <si>
    <t>20x2.9 plastové potrubí, 100m kotouč, pro instalace vytápění</t>
  </si>
  <si>
    <t>-.25</t>
  </si>
  <si>
    <t>25x3.7 plastové potrubí, 50m kotouč, pro instalace vytápění</t>
  </si>
  <si>
    <t>-.26</t>
  </si>
  <si>
    <t>32x4.7 plastové potrubí, 25m kotouč, pro instalace vytápění</t>
  </si>
  <si>
    <t>-.27</t>
  </si>
  <si>
    <t>40x6 plastové potrubí, 5m tyč, instalace pro vytápění</t>
  </si>
  <si>
    <t>-.28</t>
  </si>
  <si>
    <t>Tvarovky pro spoje potrubí</t>
  </si>
  <si>
    <t>TEPELNÉ IZOLACE</t>
  </si>
  <si>
    <t>-.29</t>
  </si>
  <si>
    <t>Polyethylenová izolace se strukturou uzavřených buněk určená pro topenářské a sanitární rozvody. 18/30</t>
  </si>
  <si>
    <t>-.30</t>
  </si>
  <si>
    <t>Polyethylenová izolace se strukturou uzavřených buněk určená pro topenářské a sanitární rozvody. 22/30</t>
  </si>
  <si>
    <t>-.31</t>
  </si>
  <si>
    <t>Polyethylenová izolace se strukturou uzavřených buněk určená pro topenářské a sanitární rozvody.  28/30</t>
  </si>
  <si>
    <t>-.32</t>
  </si>
  <si>
    <t>Polyethylenová izolace se strukturou uzavřených buněk určená pro topenářské a sanitární rozvody. 35/30</t>
  </si>
  <si>
    <t>-.33</t>
  </si>
  <si>
    <t>Polyethylenová izolace se strukturou uzavřených buněk určená pro topenářské a sanitární rozvody. 42/30</t>
  </si>
  <si>
    <t>ČERPADLA</t>
  </si>
  <si>
    <t>-.34</t>
  </si>
  <si>
    <t>Čerpadlová skupina</t>
  </si>
  <si>
    <t>OSTATNÍ</t>
  </si>
  <si>
    <t>-.35</t>
  </si>
  <si>
    <t>montáž plastového potrubí</t>
  </si>
  <si>
    <t>1010,10+182,00+143,00+52,00+24,70</t>
  </si>
  <si>
    <t>-.36</t>
  </si>
  <si>
    <t>přikotvení a zapojení plynového kotle pro topení</t>
  </si>
  <si>
    <t>-.37</t>
  </si>
  <si>
    <t>montáž odkouření pro plynové kotle</t>
  </si>
  <si>
    <t>-.38</t>
  </si>
  <si>
    <t>přikotvení a zapojení deskového otopného tělesa na zeď</t>
  </si>
  <si>
    <t>-.39</t>
  </si>
  <si>
    <t>přikotvení a zapojení koupelnového otopného tělesa na zeď</t>
  </si>
  <si>
    <t>-.40</t>
  </si>
  <si>
    <t>napuštění topného okruhu</t>
  </si>
  <si>
    <t>-.41</t>
  </si>
  <si>
    <t>proplach topného okruhu</t>
  </si>
  <si>
    <t>-.42</t>
  </si>
  <si>
    <t>odvzdušnění topného okruhu</t>
  </si>
  <si>
    <t>88</t>
  </si>
  <si>
    <t>-.43</t>
  </si>
  <si>
    <t>montáž a připojení expanzní nádoby do 50l</t>
  </si>
  <si>
    <t>90</t>
  </si>
  <si>
    <t>-.44</t>
  </si>
  <si>
    <t>tlaková zlouška tl. potrubí</t>
  </si>
  <si>
    <t>92</t>
  </si>
  <si>
    <t>-.45</t>
  </si>
  <si>
    <t>94</t>
  </si>
  <si>
    <t>-.46</t>
  </si>
  <si>
    <t>Montážní, závěsový, spojovací a těsnící materiál</t>
  </si>
  <si>
    <t>A.d.a - Vzduchotechnika 1</t>
  </si>
  <si>
    <t>REKUPERAČNÍ JEDNOTKA - REKUPERAČNÍ JEDNOTKA</t>
  </si>
  <si>
    <t>PROTIDEŠŤOVÉ ŽALUZIE - PROTIDEŠŤOVÉ ŽALUZIE</t>
  </si>
  <si>
    <t>DISTRIBUČNÍ PRVKY - DISTRIBUČNÍ PRVKY</t>
  </si>
  <si>
    <t>REGULAČNÍ KLAPKY - REGULAČNÍ KLAPKY</t>
  </si>
  <si>
    <t>TLUMIČE HLUKU / PŘES - TLUMIČE HLUKU / PŘES</t>
  </si>
  <si>
    <t>KRUHOVÉ POTRUBNÍ ROZ - KRUHOVÉ POTRUBNÍ ROZ</t>
  </si>
  <si>
    <t>IZOLACE - IZOLACE</t>
  </si>
  <si>
    <t>REKUPERAČNÍ JEDNOTKA</t>
  </si>
  <si>
    <t>Rekuperační jednotka s protiproudým výměníkem s účinností 85 %, automatický bypas a integrovaný PTC předehřev. Řízení vzduchového výkonu jednotky na konstantní tlak. Průtok 550m³/hod, externí tlak  200 Pa. Přívodní filtr F7 odvodní filtr G4. Dodávka vč. o</t>
  </si>
  <si>
    <t>PROTIDEŠŤOVÉ ŽALUZIE</t>
  </si>
  <si>
    <t>Lamelová střešní hlavice s připojením Ø 200</t>
  </si>
  <si>
    <t>DISTRIBUČNÍ PRVKY</t>
  </si>
  <si>
    <t>Stěnový difuzor pro přívod vzduchu Ø100</t>
  </si>
  <si>
    <t>Stěnový difuzor pro přívod vzduchu Ø125</t>
  </si>
  <si>
    <t>Talířový ventil odvodní, kovový Ø100 vč. rámečku</t>
  </si>
  <si>
    <t>Talířový ventil odvodní, kovový Ø125 vč. rámečku</t>
  </si>
  <si>
    <t>REGULAČNÍ KLAPKY</t>
  </si>
  <si>
    <t>Přívodní regulátor variabilního průtoku s tlumičem hluku Ø125 mm</t>
  </si>
  <si>
    <t>Odvodní regulátor variabilního průtoku s tlumičem hluku Ø125 mm</t>
  </si>
  <si>
    <t>Ovladač regulátorů průtoku</t>
  </si>
  <si>
    <t>TLUMIČE HLUKU / PŘES</t>
  </si>
  <si>
    <t>Tlumič hluku s nízkou instalační výškou, připojení Ø 100, délka 500 mm</t>
  </si>
  <si>
    <t>Tlumič hluku s nízkou instalační výškou, připojení Ø 125, délka 500 mm</t>
  </si>
  <si>
    <t>KRUHOVÉ POTRUBNÍ ROZ</t>
  </si>
  <si>
    <t>Trouba Ø100 - Zaklikávací systém spojovaný bez použití samořezných šroubů. Třída těsnosti "D"</t>
  </si>
  <si>
    <t>Trouba Ø125 - Zaklikávací systém spojovaný bez použití samořezných šroubů. Třída těsnosti "D"</t>
  </si>
  <si>
    <t>Trouba Ø160 - Zaklikávací systém spojovaný bez použití samořezných šroubů. Třída těsnosti "D"</t>
  </si>
  <si>
    <t>Trouba Ø200 - Zaklikávací systém spojovaný bez použití samořezných šroubů. Třída těsnosti "D"</t>
  </si>
  <si>
    <t>Lisovaný švově svařovaný oblouk s těsněním Ø160 mm 30°</t>
  </si>
  <si>
    <t>Lisovaný švově svařovaný oblouk s těsněním Ø200 mm 45°</t>
  </si>
  <si>
    <t>Lisovaný švově svařovaný oblouk s těsněním Ø100 mm 90°</t>
  </si>
  <si>
    <t>Lisovaný švově svařovaný oblouk s těsněním Ø125 mm 90°</t>
  </si>
  <si>
    <t>Lisovaný švově svařovaný oblouk s těsněním Ø200 mm 90°</t>
  </si>
  <si>
    <t>Lisovaný a švově svařený oblouk s krátkou instalační délkou s těsněním Ø125 mm 90°</t>
  </si>
  <si>
    <t>Lisovaný a švově svařený oblouk s krátkou instalační délkou jeden konec s těsněním  druhý konce s vnější spojkou. Ø125 mm 90°</t>
  </si>
  <si>
    <t>Oblouk se segmentovým provedením a krátkou instalační délkou Ø200 mm 90</t>
  </si>
  <si>
    <t>Centrická lisovaná redukce, připojení na tvarovku Ø125 / Ø100</t>
  </si>
  <si>
    <t>Lisovaný centrický T-kus s těsněním Ø100 / Ø100</t>
  </si>
  <si>
    <t>Lisovaný centrický T-kus s těsněním Ø125 / Ø100</t>
  </si>
  <si>
    <t>Lisovaný centrický T-kus s těsněním Ø125 / Ø125</t>
  </si>
  <si>
    <t>Lisovaný centrický T-kus s těsněním Ø200 / Ø200</t>
  </si>
  <si>
    <t>Lisovanározbočka 30° - Ø200 / Ø160</t>
  </si>
  <si>
    <t>Rozdělovací box 1 × vstup Ø160, 2 × výstup Ø125</t>
  </si>
  <si>
    <t>Spojovací box 4 × vstup Ø125, 1 × výstup Ø200</t>
  </si>
  <si>
    <t>Vnější spojka na spojení tvarovek Ø100 mm</t>
  </si>
  <si>
    <t>Vnější spojka na spojení tvarovek Ø125 mm</t>
  </si>
  <si>
    <t>Vnější spojka na spojení tvarovek Ø200 mm</t>
  </si>
  <si>
    <t>Vnitřní spojka na spojení trub Ø200 mm</t>
  </si>
  <si>
    <t>vnější zátka na tvarovku s odvodněním Ø200</t>
  </si>
  <si>
    <t>IZOLACE</t>
  </si>
  <si>
    <t>Vinutá izolační pouzdra z kamenné vlny, kašírovaná vyztuženou hliníkovou fólií se samolepícím přesahem. Tloušťka izolační vrstvy 30 mm. 208/30</t>
  </si>
  <si>
    <t>Vinutá izolační pouzdra z kamenné vlny, kašírovaná vyztuženou hliníkovou fólií se samolepícím přesahem. Tloušťka izolační vrstvy 100 mm. 208/100</t>
  </si>
  <si>
    <t>Kaučuková izolace s vysokým difuzním odporem, černý povrch,samolepicí, faktor difuzního odporu µ ≥ 10.000, rozsah použití: -50°C až +110°C Tloušťka izolační vrstvy 32 mm</t>
  </si>
  <si>
    <t>Kaučuková izolace s vysokým difuzním odporem, černý povrch,samolepicí, faktor difuzního odporu µ ≥ 10.000, rozsah použití: -50°C až +110°C Tloušťka izolační vrstvy 50 mm</t>
  </si>
  <si>
    <t>Montáž a oživení stacionární pasivní rekuperační jednotky</t>
  </si>
  <si>
    <t>Montáž vzduchotechnických rozvodů, izolatérské práce</t>
  </si>
  <si>
    <t>Závěsový, spojovací a těsnící materiál</t>
  </si>
  <si>
    <t>A.d.b - Vzduchotechnika 2</t>
  </si>
  <si>
    <t>REGULÁTORY PRŮTOKU - REGULÁTORY PRŮTOKU</t>
  </si>
  <si>
    <t>REGULÁTORY PRŮTOKU</t>
  </si>
  <si>
    <t>Lisovaný švově svařovaný oblouk s těsněním Ø200 mm 60°</t>
  </si>
  <si>
    <t>A.d.c - Vzduchotechnika 3</t>
  </si>
  <si>
    <t>Segmentový oblouk s krátkou instalační délkou a nasouvacím koncem Ø200 mm 90°</t>
  </si>
  <si>
    <t>Rozdělovací box 1 × vstup Ø200, 2 × výstup Ø125</t>
  </si>
  <si>
    <t>A.d.d - Vzduchotechnika 4</t>
  </si>
  <si>
    <t>Rozdělovací box 1 × vstup Ø200, 4 × výstup Ø125</t>
  </si>
  <si>
    <t>A.. - Způsobilé výdaje - vedlejší aktivity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</si>
  <si>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</si>
  <si>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</si>
  <si>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</si>
  <si>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VRN4 - Inženýrská činnost</t>
  </si>
  <si>
    <t>HZS</t>
  </si>
  <si>
    <t>Hodinové zúčtovací sazby</t>
  </si>
  <si>
    <t>HZS4212</t>
  </si>
  <si>
    <t>Hodinová zúčtovací sazba revizní technik specialista</t>
  </si>
  <si>
    <t>hod</t>
  </si>
  <si>
    <t>512</t>
  </si>
  <si>
    <t>2087395454</t>
  </si>
  <si>
    <t>"revize elektrointalace" 10</t>
  </si>
  <si>
    <t>"revize plynovodu" 10</t>
  </si>
  <si>
    <t>"expanzní nádoby" 10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</si>
  <si>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</si>
  <si>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</si>
  <si>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</si>
  <si>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</si>
  <si>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</si>
  <si>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 (Elektro, VZT, ÚT)</t>
  </si>
  <si>
    <t>1024</t>
  </si>
  <si>
    <t>1620222334</t>
  </si>
  <si>
    <t>VRN4</t>
  </si>
  <si>
    <t>Inženýrská činnost</t>
  </si>
  <si>
    <t>04310300</t>
  </si>
  <si>
    <t>Zaregulování a přednání díla - protokol o zaregulování - návody k instalovaným zařízením (Elektro, ÚT, VZT)</t>
  </si>
  <si>
    <t>-249552764</t>
  </si>
  <si>
    <t>04310301</t>
  </si>
  <si>
    <t>Zaškolení obsluhy k instalovaným zařízením (Elektro, ÚT, VZT)</t>
  </si>
  <si>
    <t>744428416</t>
  </si>
  <si>
    <t>043103000</t>
  </si>
  <si>
    <t>Zkoušky bez rozlišení (topná zkouška)</t>
  </si>
  <si>
    <t>602436442</t>
  </si>
  <si>
    <t>045203000</t>
  </si>
  <si>
    <t>Kompletační činnost</t>
  </si>
  <si>
    <t>-134978859</t>
  </si>
  <si>
    <t>049103000</t>
  </si>
  <si>
    <t>Náklady vzniklé v souvislosti s realizací stavby - statický posudek na průrazy VZT přes nosné k-ce</t>
  </si>
  <si>
    <t>304528386</t>
  </si>
  <si>
    <t>A... - Nezpůsobilé výdaje</t>
  </si>
  <si>
    <t xml:space="preserve">    VRN3 - Zařízení staveniště</t>
  </si>
  <si>
    <t xml:space="preserve">    VRN7 - Provozní vlivy</t>
  </si>
  <si>
    <t>952901111</t>
  </si>
  <si>
    <t>Vyčištění budov bytové a občanské výstavby při výšce podlaží do 4 m</t>
  </si>
  <si>
    <t>-1393135549</t>
  </si>
  <si>
    <t>16*80,00</t>
  </si>
  <si>
    <t>VRN3</t>
  </si>
  <si>
    <t>Zařízení staveniště</t>
  </si>
  <si>
    <t>030001000</t>
  </si>
  <si>
    <t>-1041642291</t>
  </si>
  <si>
    <t>VRN7</t>
  </si>
  <si>
    <t>Provozní vlivy</t>
  </si>
  <si>
    <t>071103000</t>
  </si>
  <si>
    <t>Provoz investora</t>
  </si>
  <si>
    <t>393550177</t>
  </si>
  <si>
    <t>M - Blok M, Medvídků č.p. 222, 223, 224 - přípomoce k TZB</t>
  </si>
  <si>
    <t>D5 - TLUMIČE HLUKU / PŘESLECHU</t>
  </si>
  <si>
    <t>D6 - KRUHOVÉ POTRUBNÍ ROZVODY</t>
  </si>
  <si>
    <t>D7 - IZOLACE</t>
  </si>
  <si>
    <t>D8 - OSTATNÍ</t>
  </si>
  <si>
    <t>D9 - OSTATNÍ</t>
  </si>
  <si>
    <t>D1 - REKUPERAČNÍ JEDNOTKA</t>
  </si>
  <si>
    <t>D2 - PROTIDEŠŤOVÉ ŽALUZIE, STŘÍŠKY</t>
  </si>
  <si>
    <t>D3 - DISTRIBUČNÍ PRVKY</t>
  </si>
  <si>
    <t>D4 - REGULÁTORY PRŮTOKU</t>
  </si>
  <si>
    <t>D5</t>
  </si>
  <si>
    <t>TLUMIČE HLUKU / PŘESLECHU</t>
  </si>
  <si>
    <t>176</t>
  </si>
  <si>
    <t>Pol226</t>
  </si>
  <si>
    <t>Tlumič hluku s nízkou instalační výškou 100/500</t>
  </si>
  <si>
    <t>1266749303</t>
  </si>
  <si>
    <t>223</t>
  </si>
  <si>
    <t>-49567728</t>
  </si>
  <si>
    <t>272</t>
  </si>
  <si>
    <t>-931722493</t>
  </si>
  <si>
    <t>177</t>
  </si>
  <si>
    <t>Pol227</t>
  </si>
  <si>
    <t>Tlumič hluku s nízkou instalační výškou 125/500</t>
  </si>
  <si>
    <t>1811744204</t>
  </si>
  <si>
    <t>224</t>
  </si>
  <si>
    <t>-48346849</t>
  </si>
  <si>
    <t>273</t>
  </si>
  <si>
    <t>-1353691683</t>
  </si>
  <si>
    <t>143</t>
  </si>
  <si>
    <t>Pol37</t>
  </si>
  <si>
    <t>1128884984</t>
  </si>
  <si>
    <t>D6</t>
  </si>
  <si>
    <t>KRUHOVÉ POTRUBNÍ ROZVODY</t>
  </si>
  <si>
    <t>188</t>
  </si>
  <si>
    <t>Pol100</t>
  </si>
  <si>
    <t>-1460228010</t>
  </si>
  <si>
    <t>236</t>
  </si>
  <si>
    <t>1945325425</t>
  </si>
  <si>
    <t>284</t>
  </si>
  <si>
    <t>-1302064824</t>
  </si>
  <si>
    <t>190</t>
  </si>
  <si>
    <t>Pol102</t>
  </si>
  <si>
    <t>983363106</t>
  </si>
  <si>
    <t>238</t>
  </si>
  <si>
    <t>-392306876</t>
  </si>
  <si>
    <t>286</t>
  </si>
  <si>
    <t>926137459</t>
  </si>
  <si>
    <t>191</t>
  </si>
  <si>
    <t>Pol103</t>
  </si>
  <si>
    <t>-168006661</t>
  </si>
  <si>
    <t>239</t>
  </si>
  <si>
    <t>1153196248</t>
  </si>
  <si>
    <t>287</t>
  </si>
  <si>
    <t>-765216617</t>
  </si>
  <si>
    <t>192</t>
  </si>
  <si>
    <t>Pol104</t>
  </si>
  <si>
    <t>-657398632</t>
  </si>
  <si>
    <t>240</t>
  </si>
  <si>
    <t>1038092062</t>
  </si>
  <si>
    <t>288</t>
  </si>
  <si>
    <t>2028191158</t>
  </si>
  <si>
    <t>193</t>
  </si>
  <si>
    <t>Pol105</t>
  </si>
  <si>
    <t>54304488</t>
  </si>
  <si>
    <t>241</t>
  </si>
  <si>
    <t>-1722592493</t>
  </si>
  <si>
    <t>289</t>
  </si>
  <si>
    <t>-78051486</t>
  </si>
  <si>
    <t>194</t>
  </si>
  <si>
    <t>Pol106</t>
  </si>
  <si>
    <t>1889437236</t>
  </si>
  <si>
    <t>242</t>
  </si>
  <si>
    <t>-346074650</t>
  </si>
  <si>
    <t>290</t>
  </si>
  <si>
    <t>-1614634217</t>
  </si>
  <si>
    <t>195</t>
  </si>
  <si>
    <t>Pol107</t>
  </si>
  <si>
    <t>-375450743</t>
  </si>
  <si>
    <t>243</t>
  </si>
  <si>
    <t>-2008518686</t>
  </si>
  <si>
    <t>291</t>
  </si>
  <si>
    <t>872089451</t>
  </si>
  <si>
    <t>294</t>
  </si>
  <si>
    <t>Pol110</t>
  </si>
  <si>
    <t>750400654</t>
  </si>
  <si>
    <t>199</t>
  </si>
  <si>
    <t>Pol111</t>
  </si>
  <si>
    <t>-2116357974</t>
  </si>
  <si>
    <t>295</t>
  </si>
  <si>
    <t>1228617046</t>
  </si>
  <si>
    <t>248</t>
  </si>
  <si>
    <t>Pol112</t>
  </si>
  <si>
    <t>-538625385</t>
  </si>
  <si>
    <t>296</t>
  </si>
  <si>
    <t>-1528967845</t>
  </si>
  <si>
    <t>200</t>
  </si>
  <si>
    <t>Pol113</t>
  </si>
  <si>
    <t>-1406189945</t>
  </si>
  <si>
    <t>249</t>
  </si>
  <si>
    <t>-1270621567</t>
  </si>
  <si>
    <t>297</t>
  </si>
  <si>
    <t>41632848</t>
  </si>
  <si>
    <t>201</t>
  </si>
  <si>
    <t>Pol115</t>
  </si>
  <si>
    <t>1082513417</t>
  </si>
  <si>
    <t>250</t>
  </si>
  <si>
    <t>-961331679</t>
  </si>
  <si>
    <t>298</t>
  </si>
  <si>
    <t>1206659438</t>
  </si>
  <si>
    <t>202</t>
  </si>
  <si>
    <t>Pol117</t>
  </si>
  <si>
    <t>-584488566</t>
  </si>
  <si>
    <t>251</t>
  </si>
  <si>
    <t>1805658047</t>
  </si>
  <si>
    <t>299</t>
  </si>
  <si>
    <t>-488961317</t>
  </si>
  <si>
    <t>196</t>
  </si>
  <si>
    <t>Pol229</t>
  </si>
  <si>
    <t>Lisovaná odbočka 45° - Ø125 / Ø125</t>
  </si>
  <si>
    <t>-1138801594</t>
  </si>
  <si>
    <t>244</t>
  </si>
  <si>
    <t>-1352635407</t>
  </si>
  <si>
    <t>292</t>
  </si>
  <si>
    <t>808708731</t>
  </si>
  <si>
    <t>197</t>
  </si>
  <si>
    <t>Pol230</t>
  </si>
  <si>
    <t>-1364221167</t>
  </si>
  <si>
    <t>245</t>
  </si>
  <si>
    <t>-2091850274</t>
  </si>
  <si>
    <t>293</t>
  </si>
  <si>
    <t>-1683050356</t>
  </si>
  <si>
    <t>189</t>
  </si>
  <si>
    <t>Pol319</t>
  </si>
  <si>
    <t>Lisovaný a švově svařený oblouk s krátkou instalační délkou jeden konec s těsněním  druhý konec s vnější spojkou. Ø125 mm 90°</t>
  </si>
  <si>
    <t>-1806058532</t>
  </si>
  <si>
    <t>237</t>
  </si>
  <si>
    <t>-209157305</t>
  </si>
  <si>
    <t>285</t>
  </si>
  <si>
    <t>1220920608</t>
  </si>
  <si>
    <t>198</t>
  </si>
  <si>
    <t>Pol320</t>
  </si>
  <si>
    <t>419968673</t>
  </si>
  <si>
    <t>233</t>
  </si>
  <si>
    <t>Pol327</t>
  </si>
  <si>
    <t>Lisovaný švově svařovaný oblouk s těsněním Ø200 mm 30°</t>
  </si>
  <si>
    <t>-1230724142</t>
  </si>
  <si>
    <t>246</t>
  </si>
  <si>
    <t>Pol328</t>
  </si>
  <si>
    <t>1306612380</t>
  </si>
  <si>
    <t>247</t>
  </si>
  <si>
    <t>Pol329</t>
  </si>
  <si>
    <t>Spojovací box 4 × vstup Ø125, 1 × výstup Ø160</t>
  </si>
  <si>
    <t>-960778183</t>
  </si>
  <si>
    <t>144</t>
  </si>
  <si>
    <t>Pol38</t>
  </si>
  <si>
    <t>1122096950</t>
  </si>
  <si>
    <t>145</t>
  </si>
  <si>
    <t>Pol39</t>
  </si>
  <si>
    <t>1741544180</t>
  </si>
  <si>
    <t>146</t>
  </si>
  <si>
    <t>Pol40</t>
  </si>
  <si>
    <t>-75748190</t>
  </si>
  <si>
    <t>147</t>
  </si>
  <si>
    <t>Pol41</t>
  </si>
  <si>
    <t>-1261102888</t>
  </si>
  <si>
    <t>178</t>
  </si>
  <si>
    <t>Pol90</t>
  </si>
  <si>
    <t>-1314606871</t>
  </si>
  <si>
    <t>225</t>
  </si>
  <si>
    <t>-156179578</t>
  </si>
  <si>
    <t>274</t>
  </si>
  <si>
    <t>2095849449</t>
  </si>
  <si>
    <t>179</t>
  </si>
  <si>
    <t>Pol91</t>
  </si>
  <si>
    <t>665742078</t>
  </si>
  <si>
    <t>226</t>
  </si>
  <si>
    <t>2125331393</t>
  </si>
  <si>
    <t>275</t>
  </si>
  <si>
    <t>1906802940</t>
  </si>
  <si>
    <t>180</t>
  </si>
  <si>
    <t>Pol92</t>
  </si>
  <si>
    <t>1965695405</t>
  </si>
  <si>
    <t>227</t>
  </si>
  <si>
    <t>89069329</t>
  </si>
  <si>
    <t>276</t>
  </si>
  <si>
    <t>-1611760579</t>
  </si>
  <si>
    <t>181</t>
  </si>
  <si>
    <t>Pol93</t>
  </si>
  <si>
    <t>1723159823</t>
  </si>
  <si>
    <t>228</t>
  </si>
  <si>
    <t>-114265636</t>
  </si>
  <si>
    <t>277</t>
  </si>
  <si>
    <t>-96044653</t>
  </si>
  <si>
    <t>185</t>
  </si>
  <si>
    <t>Pol94</t>
  </si>
  <si>
    <t>992995593</t>
  </si>
  <si>
    <t>232</t>
  </si>
  <si>
    <t>-1357529402</t>
  </si>
  <si>
    <t>281</t>
  </si>
  <si>
    <t>230927623</t>
  </si>
  <si>
    <t>183</t>
  </si>
  <si>
    <t>Pol95</t>
  </si>
  <si>
    <t>Lisovaný švově svařovaný oblouk s těsněním Ø125 mm 45°</t>
  </si>
  <si>
    <t>-1294349503</t>
  </si>
  <si>
    <t>230</t>
  </si>
  <si>
    <t>820308319</t>
  </si>
  <si>
    <t>279</t>
  </si>
  <si>
    <t>-803048296</t>
  </si>
  <si>
    <t>186</t>
  </si>
  <si>
    <t>Pol96</t>
  </si>
  <si>
    <t>-460675502</t>
  </si>
  <si>
    <t>234</t>
  </si>
  <si>
    <t>-290722489</t>
  </si>
  <si>
    <t>282</t>
  </si>
  <si>
    <t>-2022043843</t>
  </si>
  <si>
    <t>182</t>
  </si>
  <si>
    <t>Pol97</t>
  </si>
  <si>
    <t>-51500781</t>
  </si>
  <si>
    <t>229</t>
  </si>
  <si>
    <t>329440905</t>
  </si>
  <si>
    <t>278</t>
  </si>
  <si>
    <t>1002316534</t>
  </si>
  <si>
    <t>184</t>
  </si>
  <si>
    <t>Pol98</t>
  </si>
  <si>
    <t>-509655592</t>
  </si>
  <si>
    <t>231</t>
  </si>
  <si>
    <t>2130933736</t>
  </si>
  <si>
    <t>280</t>
  </si>
  <si>
    <t>-1807484681</t>
  </si>
  <si>
    <t>187</t>
  </si>
  <si>
    <t>Pol99</t>
  </si>
  <si>
    <t>-1750623674</t>
  </si>
  <si>
    <t>235</t>
  </si>
  <si>
    <t>-1849458688</t>
  </si>
  <si>
    <t>283</t>
  </si>
  <si>
    <t>1639136874</t>
  </si>
  <si>
    <t>D7</t>
  </si>
  <si>
    <t>204</t>
  </si>
  <si>
    <t>Pol262</t>
  </si>
  <si>
    <t>Vinutá izolační pouzdra z kamenné vlny, kašírovaná vyztuženou hliníkovou fólií se samolepícím přesahem. 208/100 Tloušťka izolační vrstvy 100 mm</t>
  </si>
  <si>
    <t>1512919429</t>
  </si>
  <si>
    <t>253</t>
  </si>
  <si>
    <t>-1066422384</t>
  </si>
  <si>
    <t>301</t>
  </si>
  <si>
    <t>177168320</t>
  </si>
  <si>
    <t>203</t>
  </si>
  <si>
    <t>Pol321</t>
  </si>
  <si>
    <t>Vinutá izolační pouzdra z kamenné vlny, kašírovaná vyztuženou hliníkovou fólií se samolepícím přesahem. 108/30 Tloušťka izolační vrstvy 30 mm</t>
  </si>
  <si>
    <t>-769730047</t>
  </si>
  <si>
    <t>252</t>
  </si>
  <si>
    <t>418443548</t>
  </si>
  <si>
    <t>300</t>
  </si>
  <si>
    <t>-763848602</t>
  </si>
  <si>
    <t>205</t>
  </si>
  <si>
    <t>Pol322</t>
  </si>
  <si>
    <t>606092417</t>
  </si>
  <si>
    <t>254</t>
  </si>
  <si>
    <t>34320290</t>
  </si>
  <si>
    <t>302</t>
  </si>
  <si>
    <t>338266591</t>
  </si>
  <si>
    <t>206</t>
  </si>
  <si>
    <t>Pol323</t>
  </si>
  <si>
    <t>1589567222</t>
  </si>
  <si>
    <t>255</t>
  </si>
  <si>
    <t>-111285325</t>
  </si>
  <si>
    <t>303</t>
  </si>
  <si>
    <t>1607252454</t>
  </si>
  <si>
    <t>148</t>
  </si>
  <si>
    <t>Pol42</t>
  </si>
  <si>
    <t>-2089663218</t>
  </si>
  <si>
    <t>149</t>
  </si>
  <si>
    <t>Pol43</t>
  </si>
  <si>
    <t>-1252251831</t>
  </si>
  <si>
    <t>150</t>
  </si>
  <si>
    <t>Pol44</t>
  </si>
  <si>
    <t>Polyethylenová izolace se strukturou uzavřených buněk určená pro topenářské a sanitární rozvody. 28/30</t>
  </si>
  <si>
    <t>-755508459</t>
  </si>
  <si>
    <t>151</t>
  </si>
  <si>
    <t>Pol45</t>
  </si>
  <si>
    <t>715278809</t>
  </si>
  <si>
    <t>D8</t>
  </si>
  <si>
    <t>207</t>
  </si>
  <si>
    <t>Pol122</t>
  </si>
  <si>
    <t>922054902</t>
  </si>
  <si>
    <t>256</t>
  </si>
  <si>
    <t>1776794251</t>
  </si>
  <si>
    <t>304</t>
  </si>
  <si>
    <t>-426155184</t>
  </si>
  <si>
    <t>210</t>
  </si>
  <si>
    <t>Pol125</t>
  </si>
  <si>
    <t>Přeprava osob a materiálu, nákladní auto</t>
  </si>
  <si>
    <t>km</t>
  </si>
  <si>
    <t>547284636</t>
  </si>
  <si>
    <t>259</t>
  </si>
  <si>
    <t>2101881022</t>
  </si>
  <si>
    <t>307</t>
  </si>
  <si>
    <t>-2122387165</t>
  </si>
  <si>
    <t>211</t>
  </si>
  <si>
    <t>Pol126</t>
  </si>
  <si>
    <t>Přeprava osob a materiálu, osobní auto</t>
  </si>
  <si>
    <t>-2035356583</t>
  </si>
  <si>
    <t>260</t>
  </si>
  <si>
    <t>2008653362</t>
  </si>
  <si>
    <t>308</t>
  </si>
  <si>
    <t>1313417264</t>
  </si>
  <si>
    <t>212</t>
  </si>
  <si>
    <t>Pol127</t>
  </si>
  <si>
    <t>Projekt skutečného provedení</t>
  </si>
  <si>
    <t>-295652755</t>
  </si>
  <si>
    <t>261</t>
  </si>
  <si>
    <t>376948380</t>
  </si>
  <si>
    <t>309</t>
  </si>
  <si>
    <t>-1347764455</t>
  </si>
  <si>
    <t>209</t>
  </si>
  <si>
    <t>Pol170</t>
  </si>
  <si>
    <t>1721475135</t>
  </si>
  <si>
    <t>258</t>
  </si>
  <si>
    <t>966086500</t>
  </si>
  <si>
    <t>306</t>
  </si>
  <si>
    <t>643828473</t>
  </si>
  <si>
    <t>208</t>
  </si>
  <si>
    <t>Pol324</t>
  </si>
  <si>
    <t>-1251612887</t>
  </si>
  <si>
    <t>213</t>
  </si>
  <si>
    <t>Pol325</t>
  </si>
  <si>
    <t>Zaregulování a předání díla - protokol o zaregulování - návody k instalovaným zařízením</t>
  </si>
  <si>
    <t>-487089990</t>
  </si>
  <si>
    <t>262</t>
  </si>
  <si>
    <t>2063906618</t>
  </si>
  <si>
    <t>310</t>
  </si>
  <si>
    <t>-1609383775</t>
  </si>
  <si>
    <t>257</t>
  </si>
  <si>
    <t>Pol330</t>
  </si>
  <si>
    <t>1582427380</t>
  </si>
  <si>
    <t>305</t>
  </si>
  <si>
    <t>Pol332</t>
  </si>
  <si>
    <t>-1712404601</t>
  </si>
  <si>
    <t>152</t>
  </si>
  <si>
    <t>Pol46</t>
  </si>
  <si>
    <t>-1332344186</t>
  </si>
  <si>
    <t>D9</t>
  </si>
  <si>
    <t>153</t>
  </si>
  <si>
    <t>Pol47</t>
  </si>
  <si>
    <t>1052048688</t>
  </si>
  <si>
    <t>154</t>
  </si>
  <si>
    <t>Pol48</t>
  </si>
  <si>
    <t>-506504808</t>
  </si>
  <si>
    <t>155</t>
  </si>
  <si>
    <t>Pol49</t>
  </si>
  <si>
    <t>-695625103</t>
  </si>
  <si>
    <t>156</t>
  </si>
  <si>
    <t>Pol50</t>
  </si>
  <si>
    <t>-2055940458</t>
  </si>
  <si>
    <t>157</t>
  </si>
  <si>
    <t>Pol51</t>
  </si>
  <si>
    <t>475315892</t>
  </si>
  <si>
    <t>158</t>
  </si>
  <si>
    <t>Pol52</t>
  </si>
  <si>
    <t>1391082250</t>
  </si>
  <si>
    <t>159</t>
  </si>
  <si>
    <t>Pol53</t>
  </si>
  <si>
    <t>1980366368</t>
  </si>
  <si>
    <t>160</t>
  </si>
  <si>
    <t>Pol54</t>
  </si>
  <si>
    <t>979061753</t>
  </si>
  <si>
    <t>161</t>
  </si>
  <si>
    <t>Pol55</t>
  </si>
  <si>
    <t>1543777770</t>
  </si>
  <si>
    <t>162</t>
  </si>
  <si>
    <t>Pol56</t>
  </si>
  <si>
    <t>-219644702</t>
  </si>
  <si>
    <t>163</t>
  </si>
  <si>
    <t>Pol57</t>
  </si>
  <si>
    <t>Zprovoznění plynového kotle</t>
  </si>
  <si>
    <t>513499451</t>
  </si>
  <si>
    <t>164</t>
  </si>
  <si>
    <t>Pol58</t>
  </si>
  <si>
    <t>Přeprava osob a materiálu</t>
  </si>
  <si>
    <t>-942994301</t>
  </si>
  <si>
    <t>165</t>
  </si>
  <si>
    <t>Pol59</t>
  </si>
  <si>
    <t>-2116929504</t>
  </si>
  <si>
    <t>166</t>
  </si>
  <si>
    <t>Pol60</t>
  </si>
  <si>
    <t>-72704290</t>
  </si>
  <si>
    <t>1494878234</t>
  </si>
  <si>
    <t>-850326213</t>
  </si>
  <si>
    <t>386458129</t>
  </si>
  <si>
    <t>592717435</t>
  </si>
  <si>
    <t>75</t>
  </si>
  <si>
    <t>-1376507795</t>
  </si>
  <si>
    <t>77</t>
  </si>
  <si>
    <t>-764717515</t>
  </si>
  <si>
    <t>1086899497</t>
  </si>
  <si>
    <t>950665062</t>
  </si>
  <si>
    <t>87</t>
  </si>
  <si>
    <t>667725387</t>
  </si>
  <si>
    <t>-1775679266</t>
  </si>
  <si>
    <t>-1640771541</t>
  </si>
  <si>
    <t>85</t>
  </si>
  <si>
    <t>34942020</t>
  </si>
  <si>
    <t>79</t>
  </si>
  <si>
    <t>733421853</t>
  </si>
  <si>
    <t>-693887661</t>
  </si>
  <si>
    <t>81</t>
  </si>
  <si>
    <t>381631964</t>
  </si>
  <si>
    <t>-519228077</t>
  </si>
  <si>
    <t>83</t>
  </si>
  <si>
    <t>681948415</t>
  </si>
  <si>
    <t>117</t>
  </si>
  <si>
    <t>Pol12</t>
  </si>
  <si>
    <t>1983918422</t>
  </si>
  <si>
    <t>118</t>
  </si>
  <si>
    <t>Pol13</t>
  </si>
  <si>
    <t>1718139639</t>
  </si>
  <si>
    <t>119</t>
  </si>
  <si>
    <t>Pol14</t>
  </si>
  <si>
    <t>776545546</t>
  </si>
  <si>
    <t>167</t>
  </si>
  <si>
    <t>Pol318</t>
  </si>
  <si>
    <t>1464855079</t>
  </si>
  <si>
    <t>214</t>
  </si>
  <si>
    <t>Pol326</t>
  </si>
  <si>
    <t>Rekuperační jednotka 550m3/hod., montáž na stěnu, PTC předehřev (2900W), pravé provedení</t>
  </si>
  <si>
    <t>929339096</t>
  </si>
  <si>
    <t>263</t>
  </si>
  <si>
    <t>Pol331</t>
  </si>
  <si>
    <t>Rekuperační jednotka 550m3/hod., montáž na stěnu, PTC předehřev (2900W), levé provedení</t>
  </si>
  <si>
    <t>813648999</t>
  </si>
  <si>
    <t>PROTIDEŠŤOVÉ ŽALUZIE, STŘÍŠKY</t>
  </si>
  <si>
    <t>-1637478229</t>
  </si>
  <si>
    <t>89</t>
  </si>
  <si>
    <t>1365196083</t>
  </si>
  <si>
    <t>976691860</t>
  </si>
  <si>
    <t>91</t>
  </si>
  <si>
    <t>2002939103</t>
  </si>
  <si>
    <t>-561040125</t>
  </si>
  <si>
    <t>97</t>
  </si>
  <si>
    <t>655058284</t>
  </si>
  <si>
    <t>1915161095</t>
  </si>
  <si>
    <t>98</t>
  </si>
  <si>
    <t>1982516798</t>
  </si>
  <si>
    <t>93</t>
  </si>
  <si>
    <t>1114804012</t>
  </si>
  <si>
    <t>-2073827868</t>
  </si>
  <si>
    <t>95</t>
  </si>
  <si>
    <t>1815661086</t>
  </si>
  <si>
    <t>99</t>
  </si>
  <si>
    <t>941904666</t>
  </si>
  <si>
    <t>100</t>
  </si>
  <si>
    <t>488753947</t>
  </si>
  <si>
    <t>101</t>
  </si>
  <si>
    <t>145940824</t>
  </si>
  <si>
    <t>102</t>
  </si>
  <si>
    <t>1250442480</t>
  </si>
  <si>
    <t>120</t>
  </si>
  <si>
    <t>Pol15</t>
  </si>
  <si>
    <t>-2027418497</t>
  </si>
  <si>
    <t>121</t>
  </si>
  <si>
    <t>Pol16</t>
  </si>
  <si>
    <t>-921445180</t>
  </si>
  <si>
    <t>122</t>
  </si>
  <si>
    <t>Pol17</t>
  </si>
  <si>
    <t>-338918992</t>
  </si>
  <si>
    <t>123</t>
  </si>
  <si>
    <t>-484432887</t>
  </si>
  <si>
    <t>124</t>
  </si>
  <si>
    <t>Pol18</t>
  </si>
  <si>
    <t>-307354250</t>
  </si>
  <si>
    <t>125</t>
  </si>
  <si>
    <t>Pol19</t>
  </si>
  <si>
    <t>1067649283</t>
  </si>
  <si>
    <t>103</t>
  </si>
  <si>
    <t>1086205030</t>
  </si>
  <si>
    <t>126</t>
  </si>
  <si>
    <t>Pol20</t>
  </si>
  <si>
    <t>-1050940798</t>
  </si>
  <si>
    <t>127</t>
  </si>
  <si>
    <t>Pol21</t>
  </si>
  <si>
    <t>-25634579</t>
  </si>
  <si>
    <t>168</t>
  </si>
  <si>
    <t>Pol220</t>
  </si>
  <si>
    <t>Střešní hlavice 200 s lamelami</t>
  </si>
  <si>
    <t>-284576494</t>
  </si>
  <si>
    <t>215</t>
  </si>
  <si>
    <t>-451175121</t>
  </si>
  <si>
    <t>264</t>
  </si>
  <si>
    <t>-123111890</t>
  </si>
  <si>
    <t>104</t>
  </si>
  <si>
    <t>175547861</t>
  </si>
  <si>
    <t>113</t>
  </si>
  <si>
    <t>-1178961229</t>
  </si>
  <si>
    <t>105</t>
  </si>
  <si>
    <t>395823218</t>
  </si>
  <si>
    <t>106</t>
  </si>
  <si>
    <t>-847894280</t>
  </si>
  <si>
    <t>107</t>
  </si>
  <si>
    <t>-961657874</t>
  </si>
  <si>
    <t>108</t>
  </si>
  <si>
    <t>433586099</t>
  </si>
  <si>
    <t>109</t>
  </si>
  <si>
    <t>-31800895</t>
  </si>
  <si>
    <t>110</t>
  </si>
  <si>
    <t>-1970164704</t>
  </si>
  <si>
    <t>111</t>
  </si>
  <si>
    <t>1843743099</t>
  </si>
  <si>
    <t>112</t>
  </si>
  <si>
    <t>1912688114</t>
  </si>
  <si>
    <t>128</t>
  </si>
  <si>
    <t>Pol22</t>
  </si>
  <si>
    <t>Expanzní nádoba s butylovým vakem, typ SD, objem 25 litrů, PN 3</t>
  </si>
  <si>
    <t>1301751680</t>
  </si>
  <si>
    <t>169</t>
  </si>
  <si>
    <t>Pol221</t>
  </si>
  <si>
    <t>-332976081</t>
  </si>
  <si>
    <t>216</t>
  </si>
  <si>
    <t>-827703075</t>
  </si>
  <si>
    <t>265</t>
  </si>
  <si>
    <t>-9740452</t>
  </si>
  <si>
    <t>170</t>
  </si>
  <si>
    <t>Pol222</t>
  </si>
  <si>
    <t>1903555453</t>
  </si>
  <si>
    <t>217</t>
  </si>
  <si>
    <t>1855511951</t>
  </si>
  <si>
    <t>266</t>
  </si>
  <si>
    <t>710455093</t>
  </si>
  <si>
    <t>171</t>
  </si>
  <si>
    <t>Pol223</t>
  </si>
  <si>
    <t>1584931138</t>
  </si>
  <si>
    <t>218</t>
  </si>
  <si>
    <t>1636856827</t>
  </si>
  <si>
    <t>267</t>
  </si>
  <si>
    <t>-1104087246</t>
  </si>
  <si>
    <t>129</t>
  </si>
  <si>
    <t>Pol23</t>
  </si>
  <si>
    <t>1612126379</t>
  </si>
  <si>
    <t>172</t>
  </si>
  <si>
    <t>Pol84</t>
  </si>
  <si>
    <t>-1806109679</t>
  </si>
  <si>
    <t>219</t>
  </si>
  <si>
    <t>1679547928</t>
  </si>
  <si>
    <t>268</t>
  </si>
  <si>
    <t>-1771848456</t>
  </si>
  <si>
    <t>114</t>
  </si>
  <si>
    <t>-2089698702</t>
  </si>
  <si>
    <t>115</t>
  </si>
  <si>
    <t>-364635914</t>
  </si>
  <si>
    <t>116</t>
  </si>
  <si>
    <t>-594595980</t>
  </si>
  <si>
    <t>130</t>
  </si>
  <si>
    <t>Pol24</t>
  </si>
  <si>
    <t>Připojovací armatura otopných těles s automatickým regulátorem průtoku, bílá krytka.</t>
  </si>
  <si>
    <t>1817406253</t>
  </si>
  <si>
    <t>131</t>
  </si>
  <si>
    <t>Pol25</t>
  </si>
  <si>
    <t>-577436318</t>
  </si>
  <si>
    <t>132</t>
  </si>
  <si>
    <t>Pol26</t>
  </si>
  <si>
    <t>Kulový kohout, DN20, s vnitřním závitem</t>
  </si>
  <si>
    <t>376566575</t>
  </si>
  <si>
    <t>133</t>
  </si>
  <si>
    <t>Pol27</t>
  </si>
  <si>
    <t>Uzavírací a vyvažovací ventil bez vypouštění DN15</t>
  </si>
  <si>
    <t>-446831473</t>
  </si>
  <si>
    <t>134</t>
  </si>
  <si>
    <t>Pol28</t>
  </si>
  <si>
    <t>Uzavírací a vyvažovací ventil bez vypouštění DN20</t>
  </si>
  <si>
    <t>-487833667</t>
  </si>
  <si>
    <t>135</t>
  </si>
  <si>
    <t>Pol29</t>
  </si>
  <si>
    <t>Tlakově nezávislý regulační a vyvažovací ventil, DN 15 NF</t>
  </si>
  <si>
    <t>512294287</t>
  </si>
  <si>
    <t>136</t>
  </si>
  <si>
    <t>Pol30</t>
  </si>
  <si>
    <t>1555698128</t>
  </si>
  <si>
    <t>137</t>
  </si>
  <si>
    <t>Pol31</t>
  </si>
  <si>
    <t>-2005523489</t>
  </si>
  <si>
    <t>138</t>
  </si>
  <si>
    <t>Pol32</t>
  </si>
  <si>
    <t>-2048433118</t>
  </si>
  <si>
    <t>139</t>
  </si>
  <si>
    <t>Pol33</t>
  </si>
  <si>
    <t>1396459193</t>
  </si>
  <si>
    <t>140</t>
  </si>
  <si>
    <t>Pol34</t>
  </si>
  <si>
    <t>Kalorimetr, včetně komunikace</t>
  </si>
  <si>
    <t>-1384031517</t>
  </si>
  <si>
    <t>141</t>
  </si>
  <si>
    <t>Pol35</t>
  </si>
  <si>
    <t>-645374211</t>
  </si>
  <si>
    <t>142</t>
  </si>
  <si>
    <t>Pol36</t>
  </si>
  <si>
    <t>-501116878</t>
  </si>
  <si>
    <t>173</t>
  </si>
  <si>
    <t>Pol85</t>
  </si>
  <si>
    <t>1930824907</t>
  </si>
  <si>
    <t>220</t>
  </si>
  <si>
    <t>1942625661</t>
  </si>
  <si>
    <t>269</t>
  </si>
  <si>
    <t>1534233198</t>
  </si>
  <si>
    <t>174</t>
  </si>
  <si>
    <t>Pol86</t>
  </si>
  <si>
    <t>1803676822</t>
  </si>
  <si>
    <t>221</t>
  </si>
  <si>
    <t>-1034330508</t>
  </si>
  <si>
    <t>270</t>
  </si>
  <si>
    <t>342217138</t>
  </si>
  <si>
    <t>175</t>
  </si>
  <si>
    <t>Pol87</t>
  </si>
  <si>
    <t>-924156007</t>
  </si>
  <si>
    <t>222</t>
  </si>
  <si>
    <t>-1735665872</t>
  </si>
  <si>
    <t>271</t>
  </si>
  <si>
    <t>-1692958795</t>
  </si>
  <si>
    <t>1251710538</t>
  </si>
  <si>
    <t>16,8*1,4 'Přepočtené koeficientem množství</t>
  </si>
  <si>
    <t>889668717</t>
  </si>
  <si>
    <t>8,4*1,4 'Přepočtené koeficientem množství</t>
  </si>
  <si>
    <t>-392748191</t>
  </si>
  <si>
    <t>-2134557489</t>
  </si>
  <si>
    <t>1906696065</t>
  </si>
  <si>
    <t>1326367948</t>
  </si>
  <si>
    <t>2144964933</t>
  </si>
  <si>
    <t>-1699178531</t>
  </si>
  <si>
    <t>76*2 'Přepočtené koeficientem množství</t>
  </si>
  <si>
    <t>-2140971541</t>
  </si>
  <si>
    <t>-1887670821</t>
  </si>
  <si>
    <t>-486305883</t>
  </si>
  <si>
    <t>-1056227232</t>
  </si>
  <si>
    <t>318</t>
  </si>
  <si>
    <t>8002945</t>
  </si>
  <si>
    <t>-1501705264</t>
  </si>
  <si>
    <t>1931801865</t>
  </si>
  <si>
    <t>1872826295</t>
  </si>
  <si>
    <t>-668081334</t>
  </si>
  <si>
    <t>1180795776</t>
  </si>
  <si>
    <t>-435548033</t>
  </si>
  <si>
    <t>1075216319</t>
  </si>
  <si>
    <t>-1391947422</t>
  </si>
  <si>
    <t>-1753987245</t>
  </si>
  <si>
    <t>1584566204</t>
  </si>
  <si>
    <t>-622064072</t>
  </si>
  <si>
    <t>114739625</t>
  </si>
  <si>
    <t>-1130346287</t>
  </si>
  <si>
    <t>-1146790691</t>
  </si>
  <si>
    <t>-13763138</t>
  </si>
  <si>
    <t>-1176961389</t>
  </si>
  <si>
    <t>209213398</t>
  </si>
  <si>
    <t>5,226*11 'Přepočtené koeficientem množství</t>
  </si>
  <si>
    <t>74818482</t>
  </si>
  <si>
    <t>599547754</t>
  </si>
  <si>
    <t>1844298257</t>
  </si>
  <si>
    <t>-1976397629</t>
  </si>
  <si>
    <t>9089912</t>
  </si>
  <si>
    <t>-1738531803</t>
  </si>
  <si>
    <t>356565715</t>
  </si>
  <si>
    <t>-1563459986</t>
  </si>
  <si>
    <t>226383470</t>
  </si>
  <si>
    <t>353125265</t>
  </si>
  <si>
    <t>311</t>
  </si>
  <si>
    <t>863873207</t>
  </si>
  <si>
    <t>-9662269</t>
  </si>
  <si>
    <t>216064902</t>
  </si>
  <si>
    <t>-1507255175</t>
  </si>
  <si>
    <t>1017101181</t>
  </si>
  <si>
    <t>-1147481238</t>
  </si>
  <si>
    <t>530041327</t>
  </si>
  <si>
    <t>-1526882720</t>
  </si>
  <si>
    <t>-1753629756</t>
  </si>
  <si>
    <t>-1917119153</t>
  </si>
  <si>
    <t>-859638729</t>
  </si>
  <si>
    <t>-625533507</t>
  </si>
  <si>
    <t>-1895785859</t>
  </si>
  <si>
    <t>1521162418</t>
  </si>
  <si>
    <t>99730455</t>
  </si>
  <si>
    <t>585445729</t>
  </si>
  <si>
    <t>1434643822</t>
  </si>
  <si>
    <t>828487224</t>
  </si>
  <si>
    <t>-1804803023</t>
  </si>
  <si>
    <t>-571767032</t>
  </si>
  <si>
    <t>-2125449843</t>
  </si>
  <si>
    <t>-479385414</t>
  </si>
  <si>
    <t>-1620190225</t>
  </si>
  <si>
    <t>-1239292248</t>
  </si>
  <si>
    <t>1436202007</t>
  </si>
  <si>
    <t>933926558</t>
  </si>
  <si>
    <t>905645338</t>
  </si>
  <si>
    <t>-579041417</t>
  </si>
  <si>
    <t>599259729</t>
  </si>
  <si>
    <t>-968606797</t>
  </si>
  <si>
    <t>360*1,05 'Přepočtené koeficientem množství</t>
  </si>
  <si>
    <t>-120296072</t>
  </si>
  <si>
    <t>75117500</t>
  </si>
  <si>
    <t>312</t>
  </si>
  <si>
    <t>-1324255902</t>
  </si>
  <si>
    <t>319</t>
  </si>
  <si>
    <t>-656266558</t>
  </si>
  <si>
    <t>313</t>
  </si>
  <si>
    <t>769035711</t>
  </si>
  <si>
    <t>314</t>
  </si>
  <si>
    <t>-335055639</t>
  </si>
  <si>
    <t>315</t>
  </si>
  <si>
    <t>-833052757</t>
  </si>
  <si>
    <t>316</t>
  </si>
  <si>
    <t>66786526</t>
  </si>
  <si>
    <t>317</t>
  </si>
  <si>
    <t>-1292085188</t>
  </si>
  <si>
    <t>320</t>
  </si>
  <si>
    <t>-554378083</t>
  </si>
  <si>
    <t>M. - Způsobilé výdaje - hlavní aktivity</t>
  </si>
  <si>
    <t>M.a - Stavební přípomoce</t>
  </si>
  <si>
    <t>1470064175</t>
  </si>
  <si>
    <t>"byt 1.01" 4+2</t>
  </si>
  <si>
    <t>"byt 1.02" 3+2</t>
  </si>
  <si>
    <t>"byt 1.04" 3+3</t>
  </si>
  <si>
    <t>"byt 1.05" 4+2</t>
  </si>
  <si>
    <t>"byt 1.06" 3+4</t>
  </si>
  <si>
    <t>"byt 2.03" 4+2</t>
  </si>
  <si>
    <t>"byt 2.04" 4+3</t>
  </si>
  <si>
    <t>2067247273</t>
  </si>
  <si>
    <t>"č.p. 222" 3,50*0,15</t>
  </si>
  <si>
    <t>"č.p. 223" 3,50*0,15</t>
  </si>
  <si>
    <t>"č.p. 224" 3,50*0,15</t>
  </si>
  <si>
    <t>"č.p. 222" 3,50*0,65</t>
  </si>
  <si>
    <t>"č.p. 223" 3,50*0,65</t>
  </si>
  <si>
    <t>"č.p. 224" 3,50*0,65</t>
  </si>
  <si>
    <t>1814609103</t>
  </si>
  <si>
    <t>2101310164</t>
  </si>
  <si>
    <t>"č.p. 222" 3,50*0,15*2</t>
  </si>
  <si>
    <t>"č.p. 223" 3,50*0,15*2</t>
  </si>
  <si>
    <t>"č.p. 224" 3,50*0,15*2</t>
  </si>
  <si>
    <t>"č.p. 222" 3,50*0,65*2</t>
  </si>
  <si>
    <t>"č.p. 223" 3,50*0,65*2</t>
  </si>
  <si>
    <t>"č.p. 224" 3,50*0,65*2</t>
  </si>
  <si>
    <t>-1712586658</t>
  </si>
  <si>
    <t>1827944759</t>
  </si>
  <si>
    <t>2012065160</t>
  </si>
  <si>
    <t>"č.p. 222" 1</t>
  </si>
  <si>
    <t>"č.p. 223" 1</t>
  </si>
  <si>
    <t>"č.p. 224" 1</t>
  </si>
  <si>
    <t>-896829707</t>
  </si>
  <si>
    <t>"SDK podhled na chodbách" 12</t>
  </si>
  <si>
    <t>-748219636</t>
  </si>
  <si>
    <t>-154218554</t>
  </si>
  <si>
    <t>"stavební přípomoce ÚT a VZT " 6+6</t>
  </si>
  <si>
    <t>2109693070</t>
  </si>
  <si>
    <t>-362133914</t>
  </si>
  <si>
    <t>"rozvody ÚT" 120+36+36</t>
  </si>
  <si>
    <t>263317552</t>
  </si>
  <si>
    <t>1932841048</t>
  </si>
  <si>
    <t>-1433726167</t>
  </si>
  <si>
    <t>-1851825368</t>
  </si>
  <si>
    <t>-2018449066</t>
  </si>
  <si>
    <t>"byt 1.01" (0,50*4)+(0,20*2)</t>
  </si>
  <si>
    <t>"byt 1.02" (0,50*3)+(0,20*2)</t>
  </si>
  <si>
    <t>"byt 1.04" (0,50*3)+(0,20*3)</t>
  </si>
  <si>
    <t>"byt 1.05" (0,50*4)+(0,20*2)</t>
  </si>
  <si>
    <t>"byt 1.06" (0,50*3)+(0,20*4)</t>
  </si>
  <si>
    <t>"byt 2.03" (0,50*4)+(0,20*2)</t>
  </si>
  <si>
    <t>"byt 2.04" (0,50*4)+(0,20*3)</t>
  </si>
  <si>
    <t>-1094673345</t>
  </si>
  <si>
    <t>-1498158588</t>
  </si>
  <si>
    <t>"bytové boxy" 12</t>
  </si>
  <si>
    <t>"boxy pro vypuštění stoupaček" 6</t>
  </si>
  <si>
    <t>-1470097485</t>
  </si>
  <si>
    <t>6*0,0225*0,10</t>
  </si>
  <si>
    <t>6*0,25*0,10</t>
  </si>
  <si>
    <t>800836511</t>
  </si>
  <si>
    <t>"rozvody ÚT" 12*10</t>
  </si>
  <si>
    <t>880156944</t>
  </si>
  <si>
    <t>"rozvody ÚT" 12*3</t>
  </si>
  <si>
    <t>1409576654</t>
  </si>
  <si>
    <t>-611792691</t>
  </si>
  <si>
    <t>"č.p. 222" 2</t>
  </si>
  <si>
    <t>"č.p. 223" 2</t>
  </si>
  <si>
    <t>"č.p. 224" 2</t>
  </si>
  <si>
    <t>-247113486</t>
  </si>
  <si>
    <t>-868878963</t>
  </si>
  <si>
    <t>"č.p. 222" 3,50</t>
  </si>
  <si>
    <t>"č.p. 223" 3,50</t>
  </si>
  <si>
    <t>"č.p. 224" 3,50</t>
  </si>
  <si>
    <t>1364731184</t>
  </si>
  <si>
    <t>-2018712377</t>
  </si>
  <si>
    <t>"č.p. 222" 3,50*4</t>
  </si>
  <si>
    <t>"č.p. 223" 3,50*4</t>
  </si>
  <si>
    <t>"č.p. 224" 3,50*4</t>
  </si>
  <si>
    <t>1453048462</t>
  </si>
  <si>
    <t>2108343739</t>
  </si>
  <si>
    <t>294681506</t>
  </si>
  <si>
    <t>-2044513555</t>
  </si>
  <si>
    <t>1997982254</t>
  </si>
  <si>
    <t>-1108668044</t>
  </si>
  <si>
    <t>-515804236</t>
  </si>
  <si>
    <t>-1746593190</t>
  </si>
  <si>
    <t>-803347488</t>
  </si>
  <si>
    <t>"odvod kondenzátu z technické místnosti" 4,00*3</t>
  </si>
  <si>
    <t>684522123</t>
  </si>
  <si>
    <t>"odvod kondenzátu z technické místnosti" 8,00*3</t>
  </si>
  <si>
    <t>1964164778</t>
  </si>
  <si>
    <t>"odvod kondenzátu z technické místnosti" 3*2</t>
  </si>
  <si>
    <t>699372671</t>
  </si>
  <si>
    <t>12,00+24,00</t>
  </si>
  <si>
    <t>-965050183</t>
  </si>
  <si>
    <t>1488162907</t>
  </si>
  <si>
    <t>209675681</t>
  </si>
  <si>
    <t>-223242097</t>
  </si>
  <si>
    <t>-1711215998</t>
  </si>
  <si>
    <t>-262923766</t>
  </si>
  <si>
    <t>-757175162</t>
  </si>
  <si>
    <t>854446818</t>
  </si>
  <si>
    <t>-950525655</t>
  </si>
  <si>
    <t>-1024157236</t>
  </si>
  <si>
    <t>-1803975934</t>
  </si>
  <si>
    <t>-937691165</t>
  </si>
  <si>
    <t>1199473155</t>
  </si>
  <si>
    <t>452917175</t>
  </si>
  <si>
    <t>-492495858</t>
  </si>
  <si>
    <t>1403226897</t>
  </si>
  <si>
    <t>-1201800169</t>
  </si>
  <si>
    <t>-1389125868</t>
  </si>
  <si>
    <t>-1842485933</t>
  </si>
  <si>
    <t>81703552</t>
  </si>
  <si>
    <t>-1023353122</t>
  </si>
  <si>
    <t>773676876</t>
  </si>
  <si>
    <t>483006241</t>
  </si>
  <si>
    <t>"prostup VZT potrubí mezi stropem 2.NP a 3.NP" 24</t>
  </si>
  <si>
    <t>-1442437647</t>
  </si>
  <si>
    <t>"zakrytí VZT vedení" 25,00*0,80</t>
  </si>
  <si>
    <t>-2016164484</t>
  </si>
  <si>
    <t>"viz výkes D.1.1.02" (8,75+8,93+9,47+9,04+9,61+8,80)+((4,15*6)*(0,30+0,30))</t>
  </si>
  <si>
    <t>"viz výkes D.1.1.03" (8,75+8,93+9,47+9,04+9,61+8,80)+((4,15*6)*(0,30+0,30))</t>
  </si>
  <si>
    <t>"1.NP" 2,60*1,40*3</t>
  </si>
  <si>
    <t>"2.NP" 2,60*1,40*3</t>
  </si>
  <si>
    <t>-632963889</t>
  </si>
  <si>
    <t>"chodby" 2,60*6</t>
  </si>
  <si>
    <t>963600685</t>
  </si>
  <si>
    <t>-1506115720</t>
  </si>
  <si>
    <t>-1414410465</t>
  </si>
  <si>
    <t>1340733817</t>
  </si>
  <si>
    <t>12*30,00</t>
  </si>
  <si>
    <t>1542973256</t>
  </si>
  <si>
    <t>-1102140222</t>
  </si>
  <si>
    <t>"množství převzato z položky č. 763121421" 20,00</t>
  </si>
  <si>
    <t>"množství převzato z položky č. 763131411" 160,92</t>
  </si>
  <si>
    <t>"po zapravených otvorech v bytech" 12*50</t>
  </si>
  <si>
    <t>-1844681129</t>
  </si>
  <si>
    <t>M.b - Elektroinstalace</t>
  </si>
  <si>
    <t>M.c - Ústřední topení</t>
  </si>
  <si>
    <t>D1 - ZDROJE TEPLA</t>
  </si>
  <si>
    <t>D2 - OTOPNÁ TĚLESA</t>
  </si>
  <si>
    <t>D3 - POJISTNÁ ZAŘÍZENÍ</t>
  </si>
  <si>
    <t>D4 - ARMATURY</t>
  </si>
  <si>
    <t>D5 - PODLAHOVÉ TOPENÍ</t>
  </si>
  <si>
    <t>D6 - POTRUBÍ</t>
  </si>
  <si>
    <t>D7 - TEPELNÉ IZOLACE</t>
  </si>
  <si>
    <t>D8 - ČERPADLA</t>
  </si>
  <si>
    <t>842,40+55,90+31,20</t>
  </si>
  <si>
    <t>M.d.a - Vzduchotechnika 1</t>
  </si>
  <si>
    <t>M.d.b - Vzduchotechnika 2</t>
  </si>
  <si>
    <t>M.d.c - Vzduchotechnika 3</t>
  </si>
  <si>
    <t>M.. - Způsobilé výdaje - vedlejší aktivity</t>
  </si>
  <si>
    <t>1088146508</t>
  </si>
  <si>
    <t>-1574411268</t>
  </si>
  <si>
    <t>-1858958376</t>
  </si>
  <si>
    <t>-1959143727</t>
  </si>
  <si>
    <t>-885226975</t>
  </si>
  <si>
    <t>-861711741</t>
  </si>
  <si>
    <t>1806109747</t>
  </si>
  <si>
    <t>M... - Nezpůsobilé výdaje</t>
  </si>
  <si>
    <t>564968950</t>
  </si>
  <si>
    <t>12*80,00</t>
  </si>
  <si>
    <t>1491373385</t>
  </si>
  <si>
    <t>-768328351</t>
  </si>
  <si>
    <t>O - Stavební úpravy BD Milín - blok O, Školní č.p. 226, 227 - přípomoce k TZB</t>
  </si>
  <si>
    <t>O. - Způsobilé výdaje - hlavní aktivity</t>
  </si>
  <si>
    <t>O.a - Stavební přípomoce</t>
  </si>
  <si>
    <t>687228041</t>
  </si>
  <si>
    <t>"byt 1.01" 2+4</t>
  </si>
  <si>
    <t>"byt 1.02" 4+3</t>
  </si>
  <si>
    <t>"byt 1.03" 3+4</t>
  </si>
  <si>
    <t>"byt 1.04" 4+2</t>
  </si>
  <si>
    <t>"byt 1.05" 3+2</t>
  </si>
  <si>
    <t>"byt 2.01" 2+4</t>
  </si>
  <si>
    <t>"byt 2.05" 4+2</t>
  </si>
  <si>
    <t>486288804</t>
  </si>
  <si>
    <t>"č.p. 226" (3,50+3,50)*0,15</t>
  </si>
  <si>
    <t>"č.p. 227" 3,50*0,15</t>
  </si>
  <si>
    <t>"č.p. 226" 3,50*0,65</t>
  </si>
  <si>
    <t>"č.p. 227" 3,50*0,65</t>
  </si>
  <si>
    <t>499972141</t>
  </si>
  <si>
    <t>-1268971217</t>
  </si>
  <si>
    <t>"č.p. 226" (3,50+3,50)*0,15*2</t>
  </si>
  <si>
    <t>"č.p. 227" 3,50*0,15*2</t>
  </si>
  <si>
    <t>"č.p. 226" 3,50*0,65*2</t>
  </si>
  <si>
    <t>"č.p. 227" 3,50*0,65*2</t>
  </si>
  <si>
    <t>12,25*1,4 'Přepočtené koeficientem množství</t>
  </si>
  <si>
    <t>-1274710760</t>
  </si>
  <si>
    <t>6,125*1,4 'Přepočtené koeficientem množství</t>
  </si>
  <si>
    <t>1922451143</t>
  </si>
  <si>
    <t>-383362679</t>
  </si>
  <si>
    <t>"č.p. 226" 2</t>
  </si>
  <si>
    <t>"č.p. 227" 1</t>
  </si>
  <si>
    <t>"č.p. 226" 1</t>
  </si>
  <si>
    <t>-358010583</t>
  </si>
  <si>
    <t>"SDK podhled na chodbách" 10</t>
  </si>
  <si>
    <t>-1048838403</t>
  </si>
  <si>
    <t>-1343696307</t>
  </si>
  <si>
    <t>"stavební přípomoce ÚT a VZT " 6+7</t>
  </si>
  <si>
    <t>1396978124</t>
  </si>
  <si>
    <t>62*2 'Přepočtené koeficientem množství</t>
  </si>
  <si>
    <t>584343902</t>
  </si>
  <si>
    <t>"rozvody ÚT" 100+30+30</t>
  </si>
  <si>
    <t>-894330460</t>
  </si>
  <si>
    <t>2060882440</t>
  </si>
  <si>
    <t>-673535049</t>
  </si>
  <si>
    <t>243124404</t>
  </si>
  <si>
    <t>239702015</t>
  </si>
  <si>
    <t>"byt 1.01" (0,50*2)+(0,20*4)</t>
  </si>
  <si>
    <t>"byt 1.02" (0,50*4)+(0,20*3)</t>
  </si>
  <si>
    <t>"byt 1.03" (0,50*3)+(0,20*4)</t>
  </si>
  <si>
    <t>"byt 1.04" (0,50*4)+(0,20*2)</t>
  </si>
  <si>
    <t>"byt 1.05" (0,50*3)+(0,20*2)</t>
  </si>
  <si>
    <t>"byt 2.01" (0,50*2)+(0,20*4)</t>
  </si>
  <si>
    <t>"byt 2.05" (0,50*4)+(0,20*2)</t>
  </si>
  <si>
    <t>904037429</t>
  </si>
  <si>
    <t>-2118320537</t>
  </si>
  <si>
    <t>"bytové boxy" 10</t>
  </si>
  <si>
    <t>1241934375</t>
  </si>
  <si>
    <t>7*0,25*0,10</t>
  </si>
  <si>
    <t>1709913525</t>
  </si>
  <si>
    <t>"rozvody ÚT" 10*10</t>
  </si>
  <si>
    <t>1651237195</t>
  </si>
  <si>
    <t>"rozvody ÚT" 10*3</t>
  </si>
  <si>
    <t>-1295509075</t>
  </si>
  <si>
    <t>-2126923790</t>
  </si>
  <si>
    <t>"č.p. 226" 2+2</t>
  </si>
  <si>
    <t>"č.p. 227" 2</t>
  </si>
  <si>
    <t>-1777123312</t>
  </si>
  <si>
    <t>"č.p. 227" 2+2+1</t>
  </si>
  <si>
    <t>39901548</t>
  </si>
  <si>
    <t>"č.p. 226" 3,50+3,50</t>
  </si>
  <si>
    <t>"č.p. 227" 3,50</t>
  </si>
  <si>
    <t>-923024428</t>
  </si>
  <si>
    <t>"č.p. 226" 3,50</t>
  </si>
  <si>
    <t>2087855069</t>
  </si>
  <si>
    <t>"č.p. 226" 3,50*4</t>
  </si>
  <si>
    <t>"č.p. 227" 3,50*4</t>
  </si>
  <si>
    <t>-1896763406</t>
  </si>
  <si>
    <t>263865037</t>
  </si>
  <si>
    <t>1781253516</t>
  </si>
  <si>
    <t>-326656903</t>
  </si>
  <si>
    <t>4,282*11 'Přepočtené koeficientem množství</t>
  </si>
  <si>
    <t>-457602752</t>
  </si>
  <si>
    <t>-825683140</t>
  </si>
  <si>
    <t>1183120098</t>
  </si>
  <si>
    <t>-1110911354</t>
  </si>
  <si>
    <t>433441736</t>
  </si>
  <si>
    <t>837258159</t>
  </si>
  <si>
    <t>854623761</t>
  </si>
  <si>
    <t>141593573</t>
  </si>
  <si>
    <t>1137574512</t>
  </si>
  <si>
    <t>-415894085</t>
  </si>
  <si>
    <t>790502165</t>
  </si>
  <si>
    <t>-911756280</t>
  </si>
  <si>
    <t>1809181584</t>
  </si>
  <si>
    <t>-1174408736</t>
  </si>
  <si>
    <t>-1078112131</t>
  </si>
  <si>
    <t>488596281</t>
  </si>
  <si>
    <t>116742635</t>
  </si>
  <si>
    <t>-1813014896</t>
  </si>
  <si>
    <t>-2035396773</t>
  </si>
  <si>
    <t>257765575</t>
  </si>
  <si>
    <t>-481087738</t>
  </si>
  <si>
    <t>1349241781</t>
  </si>
  <si>
    <t>538168915</t>
  </si>
  <si>
    <t>710071627</t>
  </si>
  <si>
    <t>-1731285190</t>
  </si>
  <si>
    <t>-2029314561</t>
  </si>
  <si>
    <t>1343998801</t>
  </si>
  <si>
    <t>-2049335162</t>
  </si>
  <si>
    <t>1162160928</t>
  </si>
  <si>
    <t>-1464419539</t>
  </si>
  <si>
    <t>1211997474</t>
  </si>
  <si>
    <t>-426704579</t>
  </si>
  <si>
    <t>"zakrytí VZT vedení" 20,00*0,80</t>
  </si>
  <si>
    <t>1778258837</t>
  </si>
  <si>
    <t>"byty"</t>
  </si>
  <si>
    <t>"viz výkes D.1.1.02" (9,40+8,20+8,20+8,50+8,40)+((4,15*5)*(0,30+0,30))</t>
  </si>
  <si>
    <t>"viz výkes D.1.1.03" (9,40+8,20+8,20+8,50+8,40)+((4,15*5)*(0,30+0,30))</t>
  </si>
  <si>
    <t>"1.NP" (2,60*1,40*2)+(1,85*1,60)</t>
  </si>
  <si>
    <t>"2.NP" (2,60*1,40)+(2,60*6,60)</t>
  </si>
  <si>
    <t>784339971</t>
  </si>
  <si>
    <t>"chodby" (2,60*3)+1,85</t>
  </si>
  <si>
    <t>1873749789</t>
  </si>
  <si>
    <t>-1675966799</t>
  </si>
  <si>
    <t>1056196961</t>
  </si>
  <si>
    <t>1706135437</t>
  </si>
  <si>
    <t>10*30,00</t>
  </si>
  <si>
    <t>-116920348</t>
  </si>
  <si>
    <t>300*1,05 'Přepočtené koeficientem množství</t>
  </si>
  <si>
    <t>-1629107313</t>
  </si>
  <si>
    <t>"množství převzato z položky č. 763121421" 16,00</t>
  </si>
  <si>
    <t>"množství převzato z položky č. 763131411" 141,34</t>
  </si>
  <si>
    <t>"po zapravených otvorech v bytech" 10*50</t>
  </si>
  <si>
    <t>1372966476</t>
  </si>
  <si>
    <t>O.b - Elektroinstalace</t>
  </si>
  <si>
    <t>Pol5</t>
  </si>
  <si>
    <t>Pol4</t>
  </si>
  <si>
    <t>O.c - Ústřední topení</t>
  </si>
  <si>
    <t>Pol181</t>
  </si>
  <si>
    <t>Pol182</t>
  </si>
  <si>
    <t>Pol183</t>
  </si>
  <si>
    <t>Pol184</t>
  </si>
  <si>
    <t>Pol185</t>
  </si>
  <si>
    <t>Pol186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</si>
  <si>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500×1800×1</t>
  </si>
  <si>
    <t>Pol187</t>
  </si>
  <si>
    <t>Expanzní nádoba s butylovým vakem, typ SD, objem 12 litrů, PN 3</t>
  </si>
  <si>
    <t>Pol188</t>
  </si>
  <si>
    <t>Připojovací armatura otopných těles s automatickým regulátorem průtoku. Bílá krytka</t>
  </si>
  <si>
    <t>Pol189</t>
  </si>
  <si>
    <t>Pol190</t>
  </si>
  <si>
    <t>Pol73</t>
  </si>
  <si>
    <t>Pol74</t>
  </si>
  <si>
    <t>Pol191</t>
  </si>
  <si>
    <t>Pol76</t>
  </si>
  <si>
    <t>Pol192</t>
  </si>
  <si>
    <t>709,80+62,40+19,50+28,60+14,30</t>
  </si>
  <si>
    <t>Pol193</t>
  </si>
  <si>
    <t>Pol194</t>
  </si>
  <si>
    <t>O.d.a - Vzduchotechnika 1</t>
  </si>
  <si>
    <t>Pol195</t>
  </si>
  <si>
    <t>Pol196</t>
  </si>
  <si>
    <t>Pol197</t>
  </si>
  <si>
    <t>Pol132</t>
  </si>
  <si>
    <t>Pol133</t>
  </si>
  <si>
    <t>Pol198</t>
  </si>
  <si>
    <t>Přívodní regulátor průroku s tlumičem hluku Ø125 mm</t>
  </si>
  <si>
    <t>Pol199</t>
  </si>
  <si>
    <t>Odvodní regulátor průroku s tlumičem hluku Ø125 mm</t>
  </si>
  <si>
    <t>Pol136</t>
  </si>
  <si>
    <t>Pol200</t>
  </si>
  <si>
    <t>Pol201</t>
  </si>
  <si>
    <t>Pol139</t>
  </si>
  <si>
    <t>Pol140</t>
  </si>
  <si>
    <t>Pol172</t>
  </si>
  <si>
    <t>Pol202</t>
  </si>
  <si>
    <t>Lisovaný švově svařovaný oblouk s těsněním Ø200 mm 15°</t>
  </si>
  <si>
    <t>Pol203</t>
  </si>
  <si>
    <t>Pol204</t>
  </si>
  <si>
    <t>Lisovaný švově svařovaný oblouk s těsněním Ø100 mm 45°</t>
  </si>
  <si>
    <t>Pol174</t>
  </si>
  <si>
    <t>Pol144</t>
  </si>
  <si>
    <t>Pol145</t>
  </si>
  <si>
    <t>Pol146</t>
  </si>
  <si>
    <t>Pol147</t>
  </si>
  <si>
    <t>Pol149</t>
  </si>
  <si>
    <t>Pol150</t>
  </si>
  <si>
    <t>Pol205</t>
  </si>
  <si>
    <t>Pol153</t>
  </si>
  <si>
    <t>Pol155</t>
  </si>
  <si>
    <t>Pol206</t>
  </si>
  <si>
    <t>Lisovanározbočka 45° - Ø125 / Ø100</t>
  </si>
  <si>
    <t>Pol207</t>
  </si>
  <si>
    <t>Pol208</t>
  </si>
  <si>
    <t>Spojovací box 2 × vstup Ø125, 1 × výstup Ø200</t>
  </si>
  <si>
    <t>Pol160</t>
  </si>
  <si>
    <t>Pol161</t>
  </si>
  <si>
    <t>Pol162</t>
  </si>
  <si>
    <t>Pol163</t>
  </si>
  <si>
    <t>Pol209</t>
  </si>
  <si>
    <t>Vinutá izolační pouzdra z kamenné vlny, kašírovaná vyztuženou hliníkovou fólií se samolepícím přesahem. 208/30 Tloušťka izolační vrstvy 30 mm</t>
  </si>
  <si>
    <t>Pol210</t>
  </si>
  <si>
    <t>Øinutá izolační pouzdra z kamenné vlny, kašírovaná vyztuženou hliníkovou fólií se samolepícím přesahem. 208/100 Tloušťka izolační vrstvy 100 mm</t>
  </si>
  <si>
    <t>Pol166</t>
  </si>
  <si>
    <t>Kaučuková izolace s vysokým difuzním odporem, černý povrch,samolepicí, faktor difuzního odporu µ ≥ 10.000,  rozsah použití: -50°C až +110°C Tloušťka izolační vrstvy 32 mm</t>
  </si>
  <si>
    <t>Pol167</t>
  </si>
  <si>
    <t>Kaučuková izolace s vysokým difuzním odporem, černý povrch,samolepicí, faktor difuzního odporu µ ≥ 10.000,  rozsah použití: -50°C až +110°C Tloušťka izolační vrstvy 50 mm</t>
  </si>
  <si>
    <t>Pol168</t>
  </si>
  <si>
    <t>Pol211</t>
  </si>
  <si>
    <t>Pol179</t>
  </si>
  <si>
    <t>O.d.b - Vzduchotechnika 2</t>
  </si>
  <si>
    <t>Pol213</t>
  </si>
  <si>
    <t>Pol214</t>
  </si>
  <si>
    <t>Pol141</t>
  </si>
  <si>
    <t>Pol142</t>
  </si>
  <si>
    <t>Pol143</t>
  </si>
  <si>
    <t>Pol215</t>
  </si>
  <si>
    <t>Pol151</t>
  </si>
  <si>
    <t>Pol154</t>
  </si>
  <si>
    <t>Pol216</t>
  </si>
  <si>
    <t>Pol217</t>
  </si>
  <si>
    <t>Pol157</t>
  </si>
  <si>
    <t>Pol158</t>
  </si>
  <si>
    <t>Pol218</t>
  </si>
  <si>
    <t>O.d.c - Vzduchotechnika 3</t>
  </si>
  <si>
    <t>Pol219</t>
  </si>
  <si>
    <t>Pol224</t>
  </si>
  <si>
    <t>Pol225</t>
  </si>
  <si>
    <t>Pol228</t>
  </si>
  <si>
    <t>Pol101</t>
  </si>
  <si>
    <t>Pol231</t>
  </si>
  <si>
    <t>Rozdělovací box 1× vstup Ø160, 2 × výstup Ø125</t>
  </si>
  <si>
    <t>Pol232</t>
  </si>
  <si>
    <t>Pol233</t>
  </si>
  <si>
    <t>Pol120</t>
  </si>
  <si>
    <t>Pol121</t>
  </si>
  <si>
    <t>Pol234</t>
  </si>
  <si>
    <t>Pol124</t>
  </si>
  <si>
    <t>O.. - Způsobilé výdaje - vedlejší aktivity</t>
  </si>
  <si>
    <t>827627169</t>
  </si>
  <si>
    <t>1473999364</t>
  </si>
  <si>
    <t>823791737</t>
  </si>
  <si>
    <t>-1074526989</t>
  </si>
  <si>
    <t>-2021438318</t>
  </si>
  <si>
    <t>-857527638</t>
  </si>
  <si>
    <t>-1319167381</t>
  </si>
  <si>
    <t>O... - Nezpůsobilé výdaje</t>
  </si>
  <si>
    <t>-1369164053</t>
  </si>
  <si>
    <t>10*80,00</t>
  </si>
  <si>
    <t>1413133069</t>
  </si>
  <si>
    <t>-194026331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</si>
</sst>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001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 xml:space="preserve">Stavební úpravy (TZB)  BD v Milíně, blok A, M, O - III. etapa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16. 3. 2020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ROUND(AG95+AG106+AG117,2)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ROUND(AS95+AS106+AS117,2)</f>
        <v>0</v>
      </c>
      <c r="AT94" s="113">
        <f>ROUND(SUM(AV94:AW94),2)</f>
        <v>0</v>
      </c>
      <c r="AU94" s="114">
        <f>ROUND(AU95+AU106+AU117,5)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ROUND(AZ95+AZ106+AZ117,2)</f>
        <v>0</v>
      </c>
      <c r="BA94" s="113">
        <f>ROUND(BA95+BA106+BA117,2)</f>
        <v>0</v>
      </c>
      <c r="BB94" s="113">
        <f>ROUND(BB95+BB106+BB117,2)</f>
        <v>0</v>
      </c>
      <c r="BC94" s="113">
        <f>ROUND(BC95+BC106+BC117,2)</f>
        <v>0</v>
      </c>
      <c r="BD94" s="115">
        <f>ROUND(BD95+BD106+BD117,2)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1" s="7" customFormat="1" ht="24.75" customHeight="1">
      <c r="A95" s="7"/>
      <c r="B95" s="118"/>
      <c r="C95" s="119"/>
      <c r="D95" s="120" t="s">
        <v>77</v>
      </c>
      <c r="E95" s="120"/>
      <c r="F95" s="120"/>
      <c r="G95" s="120"/>
      <c r="H95" s="120"/>
      <c r="I95" s="121"/>
      <c r="J95" s="120" t="s">
        <v>78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ROUND(AG96+AG104+AG105,2)</f>
        <v>0</v>
      </c>
      <c r="AH95" s="121"/>
      <c r="AI95" s="121"/>
      <c r="AJ95" s="121"/>
      <c r="AK95" s="121"/>
      <c r="AL95" s="121"/>
      <c r="AM95" s="121"/>
      <c r="AN95" s="123">
        <f>SUM(AG95,AT95)</f>
        <v>0</v>
      </c>
      <c r="AO95" s="121"/>
      <c r="AP95" s="121"/>
      <c r="AQ95" s="124" t="s">
        <v>79</v>
      </c>
      <c r="AR95" s="125"/>
      <c r="AS95" s="126">
        <f>ROUND(AS96+AS104+AS105,2)</f>
        <v>0</v>
      </c>
      <c r="AT95" s="127">
        <f>ROUND(SUM(AV95:AW95),2)</f>
        <v>0</v>
      </c>
      <c r="AU95" s="128">
        <f>ROUND(AU96+AU104+AU105,5)</f>
        <v>0</v>
      </c>
      <c r="AV95" s="127">
        <f>ROUND(AZ95*L29,2)</f>
        <v>0</v>
      </c>
      <c r="AW95" s="127">
        <f>ROUND(BA95*L30,2)</f>
        <v>0</v>
      </c>
      <c r="AX95" s="127">
        <f>ROUND(BB95*L29,2)</f>
        <v>0</v>
      </c>
      <c r="AY95" s="127">
        <f>ROUND(BC95*L30,2)</f>
        <v>0</v>
      </c>
      <c r="AZ95" s="127">
        <f>ROUND(AZ96+AZ104+AZ105,2)</f>
        <v>0</v>
      </c>
      <c r="BA95" s="127">
        <f>ROUND(BA96+BA104+BA105,2)</f>
        <v>0</v>
      </c>
      <c r="BB95" s="127">
        <f>ROUND(BB96+BB104+BB105,2)</f>
        <v>0</v>
      </c>
      <c r="BC95" s="127">
        <f>ROUND(BC96+BC104+BC105,2)</f>
        <v>0</v>
      </c>
      <c r="BD95" s="129">
        <f>ROUND(BD96+BD104+BD105,2)</f>
        <v>0</v>
      </c>
      <c r="BE95" s="7"/>
      <c r="BS95" s="130" t="s">
        <v>72</v>
      </c>
      <c r="BT95" s="130" t="s">
        <v>80</v>
      </c>
      <c r="BU95" s="130" t="s">
        <v>74</v>
      </c>
      <c r="BV95" s="130" t="s">
        <v>75</v>
      </c>
      <c r="BW95" s="130" t="s">
        <v>81</v>
      </c>
      <c r="BX95" s="130" t="s">
        <v>5</v>
      </c>
      <c r="CL95" s="130" t="s">
        <v>1</v>
      </c>
      <c r="CM95" s="130" t="s">
        <v>80</v>
      </c>
    </row>
    <row r="96" spans="1:90" s="4" customFormat="1" ht="16.5" customHeight="1">
      <c r="A96" s="4"/>
      <c r="B96" s="69"/>
      <c r="C96" s="131"/>
      <c r="D96" s="131"/>
      <c r="E96" s="132" t="s">
        <v>82</v>
      </c>
      <c r="F96" s="132"/>
      <c r="G96" s="132"/>
      <c r="H96" s="132"/>
      <c r="I96" s="132"/>
      <c r="J96" s="131"/>
      <c r="K96" s="132" t="s">
        <v>83</v>
      </c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3">
        <f>ROUND(SUM(AG97:AG103),2)</f>
        <v>0</v>
      </c>
      <c r="AH96" s="131"/>
      <c r="AI96" s="131"/>
      <c r="AJ96" s="131"/>
      <c r="AK96" s="131"/>
      <c r="AL96" s="131"/>
      <c r="AM96" s="131"/>
      <c r="AN96" s="134">
        <f>SUM(AG96,AT96)</f>
        <v>0</v>
      </c>
      <c r="AO96" s="131"/>
      <c r="AP96" s="131"/>
      <c r="AQ96" s="135" t="s">
        <v>84</v>
      </c>
      <c r="AR96" s="71"/>
      <c r="AS96" s="136">
        <f>ROUND(SUM(AS97:AS103),2)</f>
        <v>0</v>
      </c>
      <c r="AT96" s="137">
        <f>ROUND(SUM(AV96:AW96),2)</f>
        <v>0</v>
      </c>
      <c r="AU96" s="138">
        <f>ROUND(SUM(AU97:AU103),5)</f>
        <v>0</v>
      </c>
      <c r="AV96" s="137">
        <f>ROUND(AZ96*L29,2)</f>
        <v>0</v>
      </c>
      <c r="AW96" s="137">
        <f>ROUND(BA96*L30,2)</f>
        <v>0</v>
      </c>
      <c r="AX96" s="137">
        <f>ROUND(BB96*L29,2)</f>
        <v>0</v>
      </c>
      <c r="AY96" s="137">
        <f>ROUND(BC96*L30,2)</f>
        <v>0</v>
      </c>
      <c r="AZ96" s="137">
        <f>ROUND(SUM(AZ97:AZ103),2)</f>
        <v>0</v>
      </c>
      <c r="BA96" s="137">
        <f>ROUND(SUM(BA97:BA103),2)</f>
        <v>0</v>
      </c>
      <c r="BB96" s="137">
        <f>ROUND(SUM(BB97:BB103),2)</f>
        <v>0</v>
      </c>
      <c r="BC96" s="137">
        <f>ROUND(SUM(BC97:BC103),2)</f>
        <v>0</v>
      </c>
      <c r="BD96" s="139">
        <f>ROUND(SUM(BD97:BD103),2)</f>
        <v>0</v>
      </c>
      <c r="BE96" s="4"/>
      <c r="BS96" s="140" t="s">
        <v>72</v>
      </c>
      <c r="BT96" s="140" t="s">
        <v>85</v>
      </c>
      <c r="BU96" s="140" t="s">
        <v>74</v>
      </c>
      <c r="BV96" s="140" t="s">
        <v>75</v>
      </c>
      <c r="BW96" s="140" t="s">
        <v>86</v>
      </c>
      <c r="BX96" s="140" t="s">
        <v>81</v>
      </c>
      <c r="CL96" s="140" t="s">
        <v>1</v>
      </c>
    </row>
    <row r="97" spans="1:90" s="4" customFormat="1" ht="16.5" customHeight="1">
      <c r="A97" s="141" t="s">
        <v>87</v>
      </c>
      <c r="B97" s="69"/>
      <c r="C97" s="131"/>
      <c r="D97" s="131"/>
      <c r="E97" s="131"/>
      <c r="F97" s="132" t="s">
        <v>88</v>
      </c>
      <c r="G97" s="132"/>
      <c r="H97" s="132"/>
      <c r="I97" s="132"/>
      <c r="J97" s="132"/>
      <c r="K97" s="131"/>
      <c r="L97" s="132" t="s">
        <v>89</v>
      </c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4">
        <f>'A.a - Stavební přípomoce'!J34</f>
        <v>0</v>
      </c>
      <c r="AH97" s="131"/>
      <c r="AI97" s="131"/>
      <c r="AJ97" s="131"/>
      <c r="AK97" s="131"/>
      <c r="AL97" s="131"/>
      <c r="AM97" s="131"/>
      <c r="AN97" s="134">
        <f>SUM(AG97,AT97)</f>
        <v>0</v>
      </c>
      <c r="AO97" s="131"/>
      <c r="AP97" s="131"/>
      <c r="AQ97" s="135" t="s">
        <v>84</v>
      </c>
      <c r="AR97" s="71"/>
      <c r="AS97" s="136">
        <v>0</v>
      </c>
      <c r="AT97" s="137">
        <f>ROUND(SUM(AV97:AW97),2)</f>
        <v>0</v>
      </c>
      <c r="AU97" s="138">
        <f>'A.a - Stavební přípomoce'!P140</f>
        <v>0</v>
      </c>
      <c r="AV97" s="137">
        <f>'A.a - Stavební přípomoce'!J37</f>
        <v>0</v>
      </c>
      <c r="AW97" s="137">
        <f>'A.a - Stavební přípomoce'!J38</f>
        <v>0</v>
      </c>
      <c r="AX97" s="137">
        <f>'A.a - Stavební přípomoce'!J39</f>
        <v>0</v>
      </c>
      <c r="AY97" s="137">
        <f>'A.a - Stavební přípomoce'!J40</f>
        <v>0</v>
      </c>
      <c r="AZ97" s="137">
        <f>'A.a - Stavební přípomoce'!F37</f>
        <v>0</v>
      </c>
      <c r="BA97" s="137">
        <f>'A.a - Stavební přípomoce'!F38</f>
        <v>0</v>
      </c>
      <c r="BB97" s="137">
        <f>'A.a - Stavební přípomoce'!F39</f>
        <v>0</v>
      </c>
      <c r="BC97" s="137">
        <f>'A.a - Stavební přípomoce'!F40</f>
        <v>0</v>
      </c>
      <c r="BD97" s="139">
        <f>'A.a - Stavební přípomoce'!F41</f>
        <v>0</v>
      </c>
      <c r="BE97" s="4"/>
      <c r="BT97" s="140" t="s">
        <v>90</v>
      </c>
      <c r="BV97" s="140" t="s">
        <v>75</v>
      </c>
      <c r="BW97" s="140" t="s">
        <v>91</v>
      </c>
      <c r="BX97" s="140" t="s">
        <v>86</v>
      </c>
      <c r="CL97" s="140" t="s">
        <v>1</v>
      </c>
    </row>
    <row r="98" spans="1:90" s="4" customFormat="1" ht="16.5" customHeight="1">
      <c r="A98" s="141" t="s">
        <v>87</v>
      </c>
      <c r="B98" s="69"/>
      <c r="C98" s="131"/>
      <c r="D98" s="131"/>
      <c r="E98" s="131"/>
      <c r="F98" s="132" t="s">
        <v>92</v>
      </c>
      <c r="G98" s="132"/>
      <c r="H98" s="132"/>
      <c r="I98" s="132"/>
      <c r="J98" s="132"/>
      <c r="K98" s="131"/>
      <c r="L98" s="132" t="s">
        <v>93</v>
      </c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4">
        <f>'A.b - Elektroinstalace'!J34</f>
        <v>0</v>
      </c>
      <c r="AH98" s="131"/>
      <c r="AI98" s="131"/>
      <c r="AJ98" s="131"/>
      <c r="AK98" s="131"/>
      <c r="AL98" s="131"/>
      <c r="AM98" s="131"/>
      <c r="AN98" s="134">
        <f>SUM(AG98,AT98)</f>
        <v>0</v>
      </c>
      <c r="AO98" s="131"/>
      <c r="AP98" s="131"/>
      <c r="AQ98" s="135" t="s">
        <v>84</v>
      </c>
      <c r="AR98" s="71"/>
      <c r="AS98" s="136">
        <v>0</v>
      </c>
      <c r="AT98" s="137">
        <f>ROUND(SUM(AV98:AW98),2)</f>
        <v>0</v>
      </c>
      <c r="AU98" s="138">
        <f>'A.b - Elektroinstalace'!P128</f>
        <v>0</v>
      </c>
      <c r="AV98" s="137">
        <f>'A.b - Elektroinstalace'!J37</f>
        <v>0</v>
      </c>
      <c r="AW98" s="137">
        <f>'A.b - Elektroinstalace'!J38</f>
        <v>0</v>
      </c>
      <c r="AX98" s="137">
        <f>'A.b - Elektroinstalace'!J39</f>
        <v>0</v>
      </c>
      <c r="AY98" s="137">
        <f>'A.b - Elektroinstalace'!J40</f>
        <v>0</v>
      </c>
      <c r="AZ98" s="137">
        <f>'A.b - Elektroinstalace'!F37</f>
        <v>0</v>
      </c>
      <c r="BA98" s="137">
        <f>'A.b - Elektroinstalace'!F38</f>
        <v>0</v>
      </c>
      <c r="BB98" s="137">
        <f>'A.b - Elektroinstalace'!F39</f>
        <v>0</v>
      </c>
      <c r="BC98" s="137">
        <f>'A.b - Elektroinstalace'!F40</f>
        <v>0</v>
      </c>
      <c r="BD98" s="139">
        <f>'A.b - Elektroinstalace'!F41</f>
        <v>0</v>
      </c>
      <c r="BE98" s="4"/>
      <c r="BT98" s="140" t="s">
        <v>90</v>
      </c>
      <c r="BV98" s="140" t="s">
        <v>75</v>
      </c>
      <c r="BW98" s="140" t="s">
        <v>94</v>
      </c>
      <c r="BX98" s="140" t="s">
        <v>86</v>
      </c>
      <c r="CL98" s="140" t="s">
        <v>1</v>
      </c>
    </row>
    <row r="99" spans="1:90" s="4" customFormat="1" ht="16.5" customHeight="1">
      <c r="A99" s="141" t="s">
        <v>87</v>
      </c>
      <c r="B99" s="69"/>
      <c r="C99" s="131"/>
      <c r="D99" s="131"/>
      <c r="E99" s="131"/>
      <c r="F99" s="132" t="s">
        <v>95</v>
      </c>
      <c r="G99" s="132"/>
      <c r="H99" s="132"/>
      <c r="I99" s="132"/>
      <c r="J99" s="132"/>
      <c r="K99" s="131"/>
      <c r="L99" s="132" t="s">
        <v>96</v>
      </c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4">
        <f>'A.c - Ústřední topení'!J34</f>
        <v>0</v>
      </c>
      <c r="AH99" s="131"/>
      <c r="AI99" s="131"/>
      <c r="AJ99" s="131"/>
      <c r="AK99" s="131"/>
      <c r="AL99" s="131"/>
      <c r="AM99" s="131"/>
      <c r="AN99" s="134">
        <f>SUM(AG99,AT99)</f>
        <v>0</v>
      </c>
      <c r="AO99" s="131"/>
      <c r="AP99" s="131"/>
      <c r="AQ99" s="135" t="s">
        <v>84</v>
      </c>
      <c r="AR99" s="71"/>
      <c r="AS99" s="136">
        <v>0</v>
      </c>
      <c r="AT99" s="137">
        <f>ROUND(SUM(AV99:AW99),2)</f>
        <v>0</v>
      </c>
      <c r="AU99" s="138">
        <f>'A.c - Ústřední topení'!P133</f>
        <v>0</v>
      </c>
      <c r="AV99" s="137">
        <f>'A.c - Ústřední topení'!J37</f>
        <v>0</v>
      </c>
      <c r="AW99" s="137">
        <f>'A.c - Ústřední topení'!J38</f>
        <v>0</v>
      </c>
      <c r="AX99" s="137">
        <f>'A.c - Ústřední topení'!J39</f>
        <v>0</v>
      </c>
      <c r="AY99" s="137">
        <f>'A.c - Ústřední topení'!J40</f>
        <v>0</v>
      </c>
      <c r="AZ99" s="137">
        <f>'A.c - Ústřední topení'!F37</f>
        <v>0</v>
      </c>
      <c r="BA99" s="137">
        <f>'A.c - Ústřední topení'!F38</f>
        <v>0</v>
      </c>
      <c r="BB99" s="137">
        <f>'A.c - Ústřední topení'!F39</f>
        <v>0</v>
      </c>
      <c r="BC99" s="137">
        <f>'A.c - Ústřední topení'!F40</f>
        <v>0</v>
      </c>
      <c r="BD99" s="139">
        <f>'A.c - Ústřední topení'!F41</f>
        <v>0</v>
      </c>
      <c r="BE99" s="4"/>
      <c r="BT99" s="140" t="s">
        <v>90</v>
      </c>
      <c r="BV99" s="140" t="s">
        <v>75</v>
      </c>
      <c r="BW99" s="140" t="s">
        <v>97</v>
      </c>
      <c r="BX99" s="140" t="s">
        <v>86</v>
      </c>
      <c r="CL99" s="140" t="s">
        <v>1</v>
      </c>
    </row>
    <row r="100" spans="1:90" s="4" customFormat="1" ht="16.5" customHeight="1">
      <c r="A100" s="141" t="s">
        <v>87</v>
      </c>
      <c r="B100" s="69"/>
      <c r="C100" s="131"/>
      <c r="D100" s="131"/>
      <c r="E100" s="131"/>
      <c r="F100" s="132" t="s">
        <v>98</v>
      </c>
      <c r="G100" s="132"/>
      <c r="H100" s="132"/>
      <c r="I100" s="132"/>
      <c r="J100" s="132"/>
      <c r="K100" s="131"/>
      <c r="L100" s="132" t="s">
        <v>99</v>
      </c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4">
        <f>'A.d.a - Vzduchotechnika 1'!J34</f>
        <v>0</v>
      </c>
      <c r="AH100" s="131"/>
      <c r="AI100" s="131"/>
      <c r="AJ100" s="131"/>
      <c r="AK100" s="131"/>
      <c r="AL100" s="131"/>
      <c r="AM100" s="131"/>
      <c r="AN100" s="134">
        <f>SUM(AG100,AT100)</f>
        <v>0</v>
      </c>
      <c r="AO100" s="131"/>
      <c r="AP100" s="131"/>
      <c r="AQ100" s="135" t="s">
        <v>84</v>
      </c>
      <c r="AR100" s="71"/>
      <c r="AS100" s="136">
        <v>0</v>
      </c>
      <c r="AT100" s="137">
        <f>ROUND(SUM(AV100:AW100),2)</f>
        <v>0</v>
      </c>
      <c r="AU100" s="138">
        <f>'A.d.a - Vzduchotechnika 1'!P132</f>
        <v>0</v>
      </c>
      <c r="AV100" s="137">
        <f>'A.d.a - Vzduchotechnika 1'!J37</f>
        <v>0</v>
      </c>
      <c r="AW100" s="137">
        <f>'A.d.a - Vzduchotechnika 1'!J38</f>
        <v>0</v>
      </c>
      <c r="AX100" s="137">
        <f>'A.d.a - Vzduchotechnika 1'!J39</f>
        <v>0</v>
      </c>
      <c r="AY100" s="137">
        <f>'A.d.a - Vzduchotechnika 1'!J40</f>
        <v>0</v>
      </c>
      <c r="AZ100" s="137">
        <f>'A.d.a - Vzduchotechnika 1'!F37</f>
        <v>0</v>
      </c>
      <c r="BA100" s="137">
        <f>'A.d.a - Vzduchotechnika 1'!F38</f>
        <v>0</v>
      </c>
      <c r="BB100" s="137">
        <f>'A.d.a - Vzduchotechnika 1'!F39</f>
        <v>0</v>
      </c>
      <c r="BC100" s="137">
        <f>'A.d.a - Vzduchotechnika 1'!F40</f>
        <v>0</v>
      </c>
      <c r="BD100" s="139">
        <f>'A.d.a - Vzduchotechnika 1'!F41</f>
        <v>0</v>
      </c>
      <c r="BE100" s="4"/>
      <c r="BT100" s="140" t="s">
        <v>90</v>
      </c>
      <c r="BV100" s="140" t="s">
        <v>75</v>
      </c>
      <c r="BW100" s="140" t="s">
        <v>100</v>
      </c>
      <c r="BX100" s="140" t="s">
        <v>86</v>
      </c>
      <c r="CL100" s="140" t="s">
        <v>1</v>
      </c>
    </row>
    <row r="101" spans="1:90" s="4" customFormat="1" ht="16.5" customHeight="1">
      <c r="A101" s="141" t="s">
        <v>87</v>
      </c>
      <c r="B101" s="69"/>
      <c r="C101" s="131"/>
      <c r="D101" s="131"/>
      <c r="E101" s="131"/>
      <c r="F101" s="132" t="s">
        <v>101</v>
      </c>
      <c r="G101" s="132"/>
      <c r="H101" s="132"/>
      <c r="I101" s="132"/>
      <c r="J101" s="132"/>
      <c r="K101" s="131"/>
      <c r="L101" s="132" t="s">
        <v>102</v>
      </c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4">
        <f>'A.d.b - Vzduchotechnika 2'!J34</f>
        <v>0</v>
      </c>
      <c r="AH101" s="131"/>
      <c r="AI101" s="131"/>
      <c r="AJ101" s="131"/>
      <c r="AK101" s="131"/>
      <c r="AL101" s="131"/>
      <c r="AM101" s="131"/>
      <c r="AN101" s="134">
        <f>SUM(AG101,AT101)</f>
        <v>0</v>
      </c>
      <c r="AO101" s="131"/>
      <c r="AP101" s="131"/>
      <c r="AQ101" s="135" t="s">
        <v>84</v>
      </c>
      <c r="AR101" s="71"/>
      <c r="AS101" s="136">
        <v>0</v>
      </c>
      <c r="AT101" s="137">
        <f>ROUND(SUM(AV101:AW101),2)</f>
        <v>0</v>
      </c>
      <c r="AU101" s="138">
        <f>'A.d.b - Vzduchotechnika 2'!P132</f>
        <v>0</v>
      </c>
      <c r="AV101" s="137">
        <f>'A.d.b - Vzduchotechnika 2'!J37</f>
        <v>0</v>
      </c>
      <c r="AW101" s="137">
        <f>'A.d.b - Vzduchotechnika 2'!J38</f>
        <v>0</v>
      </c>
      <c r="AX101" s="137">
        <f>'A.d.b - Vzduchotechnika 2'!J39</f>
        <v>0</v>
      </c>
      <c r="AY101" s="137">
        <f>'A.d.b - Vzduchotechnika 2'!J40</f>
        <v>0</v>
      </c>
      <c r="AZ101" s="137">
        <f>'A.d.b - Vzduchotechnika 2'!F37</f>
        <v>0</v>
      </c>
      <c r="BA101" s="137">
        <f>'A.d.b - Vzduchotechnika 2'!F38</f>
        <v>0</v>
      </c>
      <c r="BB101" s="137">
        <f>'A.d.b - Vzduchotechnika 2'!F39</f>
        <v>0</v>
      </c>
      <c r="BC101" s="137">
        <f>'A.d.b - Vzduchotechnika 2'!F40</f>
        <v>0</v>
      </c>
      <c r="BD101" s="139">
        <f>'A.d.b - Vzduchotechnika 2'!F41</f>
        <v>0</v>
      </c>
      <c r="BE101" s="4"/>
      <c r="BT101" s="140" t="s">
        <v>90</v>
      </c>
      <c r="BV101" s="140" t="s">
        <v>75</v>
      </c>
      <c r="BW101" s="140" t="s">
        <v>103</v>
      </c>
      <c r="BX101" s="140" t="s">
        <v>86</v>
      </c>
      <c r="CL101" s="140" t="s">
        <v>1</v>
      </c>
    </row>
    <row r="102" spans="1:90" s="4" customFormat="1" ht="16.5" customHeight="1">
      <c r="A102" s="141" t="s">
        <v>87</v>
      </c>
      <c r="B102" s="69"/>
      <c r="C102" s="131"/>
      <c r="D102" s="131"/>
      <c r="E102" s="131"/>
      <c r="F102" s="132" t="s">
        <v>104</v>
      </c>
      <c r="G102" s="132"/>
      <c r="H102" s="132"/>
      <c r="I102" s="132"/>
      <c r="J102" s="132"/>
      <c r="K102" s="131"/>
      <c r="L102" s="132" t="s">
        <v>105</v>
      </c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4">
        <f>'A.d.c - Vzduchotechnika 3'!J34</f>
        <v>0</v>
      </c>
      <c r="AH102" s="131"/>
      <c r="AI102" s="131"/>
      <c r="AJ102" s="131"/>
      <c r="AK102" s="131"/>
      <c r="AL102" s="131"/>
      <c r="AM102" s="131"/>
      <c r="AN102" s="134">
        <f>SUM(AG102,AT102)</f>
        <v>0</v>
      </c>
      <c r="AO102" s="131"/>
      <c r="AP102" s="131"/>
      <c r="AQ102" s="135" t="s">
        <v>84</v>
      </c>
      <c r="AR102" s="71"/>
      <c r="AS102" s="136">
        <v>0</v>
      </c>
      <c r="AT102" s="137">
        <f>ROUND(SUM(AV102:AW102),2)</f>
        <v>0</v>
      </c>
      <c r="AU102" s="138">
        <f>'A.d.c - Vzduchotechnika 3'!P132</f>
        <v>0</v>
      </c>
      <c r="AV102" s="137">
        <f>'A.d.c - Vzduchotechnika 3'!J37</f>
        <v>0</v>
      </c>
      <c r="AW102" s="137">
        <f>'A.d.c - Vzduchotechnika 3'!J38</f>
        <v>0</v>
      </c>
      <c r="AX102" s="137">
        <f>'A.d.c - Vzduchotechnika 3'!J39</f>
        <v>0</v>
      </c>
      <c r="AY102" s="137">
        <f>'A.d.c - Vzduchotechnika 3'!J40</f>
        <v>0</v>
      </c>
      <c r="AZ102" s="137">
        <f>'A.d.c - Vzduchotechnika 3'!F37</f>
        <v>0</v>
      </c>
      <c r="BA102" s="137">
        <f>'A.d.c - Vzduchotechnika 3'!F38</f>
        <v>0</v>
      </c>
      <c r="BB102" s="137">
        <f>'A.d.c - Vzduchotechnika 3'!F39</f>
        <v>0</v>
      </c>
      <c r="BC102" s="137">
        <f>'A.d.c - Vzduchotechnika 3'!F40</f>
        <v>0</v>
      </c>
      <c r="BD102" s="139">
        <f>'A.d.c - Vzduchotechnika 3'!F41</f>
        <v>0</v>
      </c>
      <c r="BE102" s="4"/>
      <c r="BT102" s="140" t="s">
        <v>90</v>
      </c>
      <c r="BV102" s="140" t="s">
        <v>75</v>
      </c>
      <c r="BW102" s="140" t="s">
        <v>106</v>
      </c>
      <c r="BX102" s="140" t="s">
        <v>86</v>
      </c>
      <c r="CL102" s="140" t="s">
        <v>1</v>
      </c>
    </row>
    <row r="103" spans="1:90" s="4" customFormat="1" ht="16.5" customHeight="1">
      <c r="A103" s="141" t="s">
        <v>87</v>
      </c>
      <c r="B103" s="69"/>
      <c r="C103" s="131"/>
      <c r="D103" s="131"/>
      <c r="E103" s="131"/>
      <c r="F103" s="132" t="s">
        <v>107</v>
      </c>
      <c r="G103" s="132"/>
      <c r="H103" s="132"/>
      <c r="I103" s="132"/>
      <c r="J103" s="132"/>
      <c r="K103" s="131"/>
      <c r="L103" s="132" t="s">
        <v>108</v>
      </c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4">
        <f>'A.d.d - Vzduchotechnika 4'!J34</f>
        <v>0</v>
      </c>
      <c r="AH103" s="131"/>
      <c r="AI103" s="131"/>
      <c r="AJ103" s="131"/>
      <c r="AK103" s="131"/>
      <c r="AL103" s="131"/>
      <c r="AM103" s="131"/>
      <c r="AN103" s="134">
        <f>SUM(AG103,AT103)</f>
        <v>0</v>
      </c>
      <c r="AO103" s="131"/>
      <c r="AP103" s="131"/>
      <c r="AQ103" s="135" t="s">
        <v>84</v>
      </c>
      <c r="AR103" s="71"/>
      <c r="AS103" s="136">
        <v>0</v>
      </c>
      <c r="AT103" s="137">
        <f>ROUND(SUM(AV103:AW103),2)</f>
        <v>0</v>
      </c>
      <c r="AU103" s="138">
        <f>'A.d.d - Vzduchotechnika 4'!P132</f>
        <v>0</v>
      </c>
      <c r="AV103" s="137">
        <f>'A.d.d - Vzduchotechnika 4'!J37</f>
        <v>0</v>
      </c>
      <c r="AW103" s="137">
        <f>'A.d.d - Vzduchotechnika 4'!J38</f>
        <v>0</v>
      </c>
      <c r="AX103" s="137">
        <f>'A.d.d - Vzduchotechnika 4'!J39</f>
        <v>0</v>
      </c>
      <c r="AY103" s="137">
        <f>'A.d.d - Vzduchotechnika 4'!J40</f>
        <v>0</v>
      </c>
      <c r="AZ103" s="137">
        <f>'A.d.d - Vzduchotechnika 4'!F37</f>
        <v>0</v>
      </c>
      <c r="BA103" s="137">
        <f>'A.d.d - Vzduchotechnika 4'!F38</f>
        <v>0</v>
      </c>
      <c r="BB103" s="137">
        <f>'A.d.d - Vzduchotechnika 4'!F39</f>
        <v>0</v>
      </c>
      <c r="BC103" s="137">
        <f>'A.d.d - Vzduchotechnika 4'!F40</f>
        <v>0</v>
      </c>
      <c r="BD103" s="139">
        <f>'A.d.d - Vzduchotechnika 4'!F41</f>
        <v>0</v>
      </c>
      <c r="BE103" s="4"/>
      <c r="BT103" s="140" t="s">
        <v>90</v>
      </c>
      <c r="BV103" s="140" t="s">
        <v>75</v>
      </c>
      <c r="BW103" s="140" t="s">
        <v>109</v>
      </c>
      <c r="BX103" s="140" t="s">
        <v>86</v>
      </c>
      <c r="CL103" s="140" t="s">
        <v>1</v>
      </c>
    </row>
    <row r="104" spans="1:90" s="4" customFormat="1" ht="16.5" customHeight="1">
      <c r="A104" s="141" t="s">
        <v>87</v>
      </c>
      <c r="B104" s="69"/>
      <c r="C104" s="131"/>
      <c r="D104" s="131"/>
      <c r="E104" s="132" t="s">
        <v>110</v>
      </c>
      <c r="F104" s="132"/>
      <c r="G104" s="132"/>
      <c r="H104" s="132"/>
      <c r="I104" s="132"/>
      <c r="J104" s="131"/>
      <c r="K104" s="132" t="s">
        <v>111</v>
      </c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4">
        <f>'A.. - Způsobilé výdaje - ...'!J32</f>
        <v>0</v>
      </c>
      <c r="AH104" s="131"/>
      <c r="AI104" s="131"/>
      <c r="AJ104" s="131"/>
      <c r="AK104" s="131"/>
      <c r="AL104" s="131"/>
      <c r="AM104" s="131"/>
      <c r="AN104" s="134">
        <f>SUM(AG104,AT104)</f>
        <v>0</v>
      </c>
      <c r="AO104" s="131"/>
      <c r="AP104" s="131"/>
      <c r="AQ104" s="135" t="s">
        <v>84</v>
      </c>
      <c r="AR104" s="71"/>
      <c r="AS104" s="136">
        <v>0</v>
      </c>
      <c r="AT104" s="137">
        <f>ROUND(SUM(AV104:AW104),2)</f>
        <v>0</v>
      </c>
      <c r="AU104" s="138">
        <f>'A.. - Způsobilé výdaje - ...'!P124</f>
        <v>0</v>
      </c>
      <c r="AV104" s="137">
        <f>'A.. - Způsobilé výdaje - ...'!J35</f>
        <v>0</v>
      </c>
      <c r="AW104" s="137">
        <f>'A.. - Způsobilé výdaje - ...'!J36</f>
        <v>0</v>
      </c>
      <c r="AX104" s="137">
        <f>'A.. - Způsobilé výdaje - ...'!J37</f>
        <v>0</v>
      </c>
      <c r="AY104" s="137">
        <f>'A.. - Způsobilé výdaje - ...'!J38</f>
        <v>0</v>
      </c>
      <c r="AZ104" s="137">
        <f>'A.. - Způsobilé výdaje - ...'!F35</f>
        <v>0</v>
      </c>
      <c r="BA104" s="137">
        <f>'A.. - Způsobilé výdaje - ...'!F36</f>
        <v>0</v>
      </c>
      <c r="BB104" s="137">
        <f>'A.. - Způsobilé výdaje - ...'!F37</f>
        <v>0</v>
      </c>
      <c r="BC104" s="137">
        <f>'A.. - Způsobilé výdaje - ...'!F38</f>
        <v>0</v>
      </c>
      <c r="BD104" s="139">
        <f>'A.. - Způsobilé výdaje - ...'!F39</f>
        <v>0</v>
      </c>
      <c r="BE104" s="4"/>
      <c r="BT104" s="140" t="s">
        <v>85</v>
      </c>
      <c r="BV104" s="140" t="s">
        <v>75</v>
      </c>
      <c r="BW104" s="140" t="s">
        <v>112</v>
      </c>
      <c r="BX104" s="140" t="s">
        <v>81</v>
      </c>
      <c r="CL104" s="140" t="s">
        <v>1</v>
      </c>
    </row>
    <row r="105" spans="1:90" s="4" customFormat="1" ht="16.5" customHeight="1">
      <c r="A105" s="141" t="s">
        <v>87</v>
      </c>
      <c r="B105" s="69"/>
      <c r="C105" s="131"/>
      <c r="D105" s="131"/>
      <c r="E105" s="132" t="s">
        <v>113</v>
      </c>
      <c r="F105" s="132"/>
      <c r="G105" s="132"/>
      <c r="H105" s="132"/>
      <c r="I105" s="132"/>
      <c r="J105" s="131"/>
      <c r="K105" s="132" t="s">
        <v>114</v>
      </c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4">
        <f>'A... - Nezpůsobilé výdaje'!J32</f>
        <v>0</v>
      </c>
      <c r="AH105" s="131"/>
      <c r="AI105" s="131"/>
      <c r="AJ105" s="131"/>
      <c r="AK105" s="131"/>
      <c r="AL105" s="131"/>
      <c r="AM105" s="131"/>
      <c r="AN105" s="134">
        <f>SUM(AG105,AT105)</f>
        <v>0</v>
      </c>
      <c r="AO105" s="131"/>
      <c r="AP105" s="131"/>
      <c r="AQ105" s="135" t="s">
        <v>84</v>
      </c>
      <c r="AR105" s="71"/>
      <c r="AS105" s="136">
        <v>0</v>
      </c>
      <c r="AT105" s="137">
        <f>ROUND(SUM(AV105:AW105),2)</f>
        <v>0</v>
      </c>
      <c r="AU105" s="138">
        <f>'A... - Nezpůsobilé výdaje'!P125</f>
        <v>0</v>
      </c>
      <c r="AV105" s="137">
        <f>'A... - Nezpůsobilé výdaje'!J35</f>
        <v>0</v>
      </c>
      <c r="AW105" s="137">
        <f>'A... - Nezpůsobilé výdaje'!J36</f>
        <v>0</v>
      </c>
      <c r="AX105" s="137">
        <f>'A... - Nezpůsobilé výdaje'!J37</f>
        <v>0</v>
      </c>
      <c r="AY105" s="137">
        <f>'A... - Nezpůsobilé výdaje'!J38</f>
        <v>0</v>
      </c>
      <c r="AZ105" s="137">
        <f>'A... - Nezpůsobilé výdaje'!F35</f>
        <v>0</v>
      </c>
      <c r="BA105" s="137">
        <f>'A... - Nezpůsobilé výdaje'!F36</f>
        <v>0</v>
      </c>
      <c r="BB105" s="137">
        <f>'A... - Nezpůsobilé výdaje'!F37</f>
        <v>0</v>
      </c>
      <c r="BC105" s="137">
        <f>'A... - Nezpůsobilé výdaje'!F38</f>
        <v>0</v>
      </c>
      <c r="BD105" s="139">
        <f>'A... - Nezpůsobilé výdaje'!F39</f>
        <v>0</v>
      </c>
      <c r="BE105" s="4"/>
      <c r="BT105" s="140" t="s">
        <v>85</v>
      </c>
      <c r="BV105" s="140" t="s">
        <v>75</v>
      </c>
      <c r="BW105" s="140" t="s">
        <v>115</v>
      </c>
      <c r="BX105" s="140" t="s">
        <v>81</v>
      </c>
      <c r="CL105" s="140" t="s">
        <v>1</v>
      </c>
    </row>
    <row r="106" spans="1:91" s="7" customFormat="1" ht="24.75" customHeight="1">
      <c r="A106" s="7"/>
      <c r="B106" s="118"/>
      <c r="C106" s="119"/>
      <c r="D106" s="120" t="s">
        <v>116</v>
      </c>
      <c r="E106" s="120"/>
      <c r="F106" s="120"/>
      <c r="G106" s="120"/>
      <c r="H106" s="120"/>
      <c r="I106" s="121"/>
      <c r="J106" s="120" t="s">
        <v>117</v>
      </c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2">
        <f>ROUND(AG107+AG108+AG115+AG116,2)</f>
        <v>0</v>
      </c>
      <c r="AH106" s="121"/>
      <c r="AI106" s="121"/>
      <c r="AJ106" s="121"/>
      <c r="AK106" s="121"/>
      <c r="AL106" s="121"/>
      <c r="AM106" s="121"/>
      <c r="AN106" s="123">
        <f>SUM(AG106,AT106)</f>
        <v>0</v>
      </c>
      <c r="AO106" s="121"/>
      <c r="AP106" s="121"/>
      <c r="AQ106" s="124" t="s">
        <v>79</v>
      </c>
      <c r="AR106" s="125"/>
      <c r="AS106" s="126">
        <f>ROUND(AS107+AS108+AS115+AS116,2)</f>
        <v>0</v>
      </c>
      <c r="AT106" s="127">
        <f>ROUND(SUM(AV106:AW106),2)</f>
        <v>0</v>
      </c>
      <c r="AU106" s="128">
        <f>ROUND(AU107+AU108+AU115+AU116,5)</f>
        <v>0</v>
      </c>
      <c r="AV106" s="127">
        <f>ROUND(AZ106*L29,2)</f>
        <v>0</v>
      </c>
      <c r="AW106" s="127">
        <f>ROUND(BA106*L30,2)</f>
        <v>0</v>
      </c>
      <c r="AX106" s="127">
        <f>ROUND(BB106*L29,2)</f>
        <v>0</v>
      </c>
      <c r="AY106" s="127">
        <f>ROUND(BC106*L30,2)</f>
        <v>0</v>
      </c>
      <c r="AZ106" s="127">
        <f>ROUND(AZ107+AZ108+AZ115+AZ116,2)</f>
        <v>0</v>
      </c>
      <c r="BA106" s="127">
        <f>ROUND(BA107+BA108+BA115+BA116,2)</f>
        <v>0</v>
      </c>
      <c r="BB106" s="127">
        <f>ROUND(BB107+BB108+BB115+BB116,2)</f>
        <v>0</v>
      </c>
      <c r="BC106" s="127">
        <f>ROUND(BC107+BC108+BC115+BC116,2)</f>
        <v>0</v>
      </c>
      <c r="BD106" s="129">
        <f>ROUND(BD107+BD108+BD115+BD116,2)</f>
        <v>0</v>
      </c>
      <c r="BE106" s="7"/>
      <c r="BS106" s="130" t="s">
        <v>72</v>
      </c>
      <c r="BT106" s="130" t="s">
        <v>80</v>
      </c>
      <c r="BV106" s="130" t="s">
        <v>75</v>
      </c>
      <c r="BW106" s="130" t="s">
        <v>118</v>
      </c>
      <c r="BX106" s="130" t="s">
        <v>5</v>
      </c>
      <c r="CL106" s="130" t="s">
        <v>1</v>
      </c>
      <c r="CM106" s="130" t="s">
        <v>80</v>
      </c>
    </row>
    <row r="107" spans="1:91" s="4" customFormat="1" ht="23.25" customHeight="1">
      <c r="A107" s="141" t="s">
        <v>87</v>
      </c>
      <c r="B107" s="69"/>
      <c r="C107" s="131"/>
      <c r="D107" s="131"/>
      <c r="E107" s="132" t="s">
        <v>116</v>
      </c>
      <c r="F107" s="132"/>
      <c r="G107" s="132"/>
      <c r="H107" s="132"/>
      <c r="I107" s="132"/>
      <c r="J107" s="131"/>
      <c r="K107" s="132" t="s">
        <v>117</v>
      </c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4">
        <f>'M - Blok M, Medvídků č.p....'!J30</f>
        <v>0</v>
      </c>
      <c r="AH107" s="131"/>
      <c r="AI107" s="131"/>
      <c r="AJ107" s="131"/>
      <c r="AK107" s="131"/>
      <c r="AL107" s="131"/>
      <c r="AM107" s="131"/>
      <c r="AN107" s="134">
        <f>SUM(AG107,AT107)</f>
        <v>0</v>
      </c>
      <c r="AO107" s="131"/>
      <c r="AP107" s="131"/>
      <c r="AQ107" s="135" t="s">
        <v>84</v>
      </c>
      <c r="AR107" s="71"/>
      <c r="AS107" s="136">
        <v>0</v>
      </c>
      <c r="AT107" s="137">
        <f>ROUND(SUM(AV107:AW107),2)</f>
        <v>0</v>
      </c>
      <c r="AU107" s="138">
        <f>'M - Blok M, Medvídků č.p....'!P147</f>
        <v>0</v>
      </c>
      <c r="AV107" s="137">
        <f>'M - Blok M, Medvídků č.p....'!J33</f>
        <v>0</v>
      </c>
      <c r="AW107" s="137">
        <f>'M - Blok M, Medvídků č.p....'!J34</f>
        <v>0</v>
      </c>
      <c r="AX107" s="137">
        <f>'M - Blok M, Medvídků č.p....'!J35</f>
        <v>0</v>
      </c>
      <c r="AY107" s="137">
        <f>'M - Blok M, Medvídků č.p....'!J36</f>
        <v>0</v>
      </c>
      <c r="AZ107" s="137">
        <f>'M - Blok M, Medvídků č.p....'!F33</f>
        <v>0</v>
      </c>
      <c r="BA107" s="137">
        <f>'M - Blok M, Medvídků č.p....'!F34</f>
        <v>0</v>
      </c>
      <c r="BB107" s="137">
        <f>'M - Blok M, Medvídků č.p....'!F35</f>
        <v>0</v>
      </c>
      <c r="BC107" s="137">
        <f>'M - Blok M, Medvídků č.p....'!F36</f>
        <v>0</v>
      </c>
      <c r="BD107" s="139">
        <f>'M - Blok M, Medvídků č.p....'!F37</f>
        <v>0</v>
      </c>
      <c r="BE107" s="4"/>
      <c r="BT107" s="140" t="s">
        <v>85</v>
      </c>
      <c r="BU107" s="140" t="s">
        <v>119</v>
      </c>
      <c r="BV107" s="140" t="s">
        <v>75</v>
      </c>
      <c r="BW107" s="140" t="s">
        <v>118</v>
      </c>
      <c r="BX107" s="140" t="s">
        <v>5</v>
      </c>
      <c r="CL107" s="140" t="s">
        <v>1</v>
      </c>
      <c r="CM107" s="140" t="s">
        <v>80</v>
      </c>
    </row>
    <row r="108" spans="1:90" s="4" customFormat="1" ht="16.5" customHeight="1">
      <c r="A108" s="4"/>
      <c r="B108" s="69"/>
      <c r="C108" s="131"/>
      <c r="D108" s="131"/>
      <c r="E108" s="132" t="s">
        <v>120</v>
      </c>
      <c r="F108" s="132"/>
      <c r="G108" s="132"/>
      <c r="H108" s="132"/>
      <c r="I108" s="132"/>
      <c r="J108" s="131"/>
      <c r="K108" s="132" t="s">
        <v>83</v>
      </c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3">
        <f>ROUND(SUM(AG109:AG114),2)</f>
        <v>0</v>
      </c>
      <c r="AH108" s="131"/>
      <c r="AI108" s="131"/>
      <c r="AJ108" s="131"/>
      <c r="AK108" s="131"/>
      <c r="AL108" s="131"/>
      <c r="AM108" s="131"/>
      <c r="AN108" s="134">
        <f>SUM(AG108,AT108)</f>
        <v>0</v>
      </c>
      <c r="AO108" s="131"/>
      <c r="AP108" s="131"/>
      <c r="AQ108" s="135" t="s">
        <v>84</v>
      </c>
      <c r="AR108" s="71"/>
      <c r="AS108" s="136">
        <f>ROUND(SUM(AS109:AS114),2)</f>
        <v>0</v>
      </c>
      <c r="AT108" s="137">
        <f>ROUND(SUM(AV108:AW108),2)</f>
        <v>0</v>
      </c>
      <c r="AU108" s="138">
        <f>ROUND(SUM(AU109:AU114),5)</f>
        <v>0</v>
      </c>
      <c r="AV108" s="137">
        <f>ROUND(AZ108*L29,2)</f>
        <v>0</v>
      </c>
      <c r="AW108" s="137">
        <f>ROUND(BA108*L30,2)</f>
        <v>0</v>
      </c>
      <c r="AX108" s="137">
        <f>ROUND(BB108*L29,2)</f>
        <v>0</v>
      </c>
      <c r="AY108" s="137">
        <f>ROUND(BC108*L30,2)</f>
        <v>0</v>
      </c>
      <c r="AZ108" s="137">
        <f>ROUND(SUM(AZ109:AZ114),2)</f>
        <v>0</v>
      </c>
      <c r="BA108" s="137">
        <f>ROUND(SUM(BA109:BA114),2)</f>
        <v>0</v>
      </c>
      <c r="BB108" s="137">
        <f>ROUND(SUM(BB109:BB114),2)</f>
        <v>0</v>
      </c>
      <c r="BC108" s="137">
        <f>ROUND(SUM(BC109:BC114),2)</f>
        <v>0</v>
      </c>
      <c r="BD108" s="139">
        <f>ROUND(SUM(BD109:BD114),2)</f>
        <v>0</v>
      </c>
      <c r="BE108" s="4"/>
      <c r="BS108" s="140" t="s">
        <v>72</v>
      </c>
      <c r="BT108" s="140" t="s">
        <v>85</v>
      </c>
      <c r="BU108" s="140" t="s">
        <v>74</v>
      </c>
      <c r="BV108" s="140" t="s">
        <v>75</v>
      </c>
      <c r="BW108" s="140" t="s">
        <v>121</v>
      </c>
      <c r="BX108" s="140" t="s">
        <v>118</v>
      </c>
      <c r="CL108" s="140" t="s">
        <v>1</v>
      </c>
    </row>
    <row r="109" spans="1:90" s="4" customFormat="1" ht="16.5" customHeight="1">
      <c r="A109" s="141" t="s">
        <v>87</v>
      </c>
      <c r="B109" s="69"/>
      <c r="C109" s="131"/>
      <c r="D109" s="131"/>
      <c r="E109" s="131"/>
      <c r="F109" s="132" t="s">
        <v>122</v>
      </c>
      <c r="G109" s="132"/>
      <c r="H109" s="132"/>
      <c r="I109" s="132"/>
      <c r="J109" s="132"/>
      <c r="K109" s="131"/>
      <c r="L109" s="132" t="s">
        <v>89</v>
      </c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4">
        <f>'M.a - Stavební přípomoce'!J34</f>
        <v>0</v>
      </c>
      <c r="AH109" s="131"/>
      <c r="AI109" s="131"/>
      <c r="AJ109" s="131"/>
      <c r="AK109" s="131"/>
      <c r="AL109" s="131"/>
      <c r="AM109" s="131"/>
      <c r="AN109" s="134">
        <f>SUM(AG109,AT109)</f>
        <v>0</v>
      </c>
      <c r="AO109" s="131"/>
      <c r="AP109" s="131"/>
      <c r="AQ109" s="135" t="s">
        <v>84</v>
      </c>
      <c r="AR109" s="71"/>
      <c r="AS109" s="136">
        <v>0</v>
      </c>
      <c r="AT109" s="137">
        <f>ROUND(SUM(AV109:AW109),2)</f>
        <v>0</v>
      </c>
      <c r="AU109" s="138">
        <f>'M.a - Stavební přípomoce'!P140</f>
        <v>0</v>
      </c>
      <c r="AV109" s="137">
        <f>'M.a - Stavební přípomoce'!J37</f>
        <v>0</v>
      </c>
      <c r="AW109" s="137">
        <f>'M.a - Stavební přípomoce'!J38</f>
        <v>0</v>
      </c>
      <c r="AX109" s="137">
        <f>'M.a - Stavební přípomoce'!J39</f>
        <v>0</v>
      </c>
      <c r="AY109" s="137">
        <f>'M.a - Stavební přípomoce'!J40</f>
        <v>0</v>
      </c>
      <c r="AZ109" s="137">
        <f>'M.a - Stavební přípomoce'!F37</f>
        <v>0</v>
      </c>
      <c r="BA109" s="137">
        <f>'M.a - Stavební přípomoce'!F38</f>
        <v>0</v>
      </c>
      <c r="BB109" s="137">
        <f>'M.a - Stavební přípomoce'!F39</f>
        <v>0</v>
      </c>
      <c r="BC109" s="137">
        <f>'M.a - Stavební přípomoce'!F40</f>
        <v>0</v>
      </c>
      <c r="BD109" s="139">
        <f>'M.a - Stavební přípomoce'!F41</f>
        <v>0</v>
      </c>
      <c r="BE109" s="4"/>
      <c r="BT109" s="140" t="s">
        <v>90</v>
      </c>
      <c r="BV109" s="140" t="s">
        <v>75</v>
      </c>
      <c r="BW109" s="140" t="s">
        <v>123</v>
      </c>
      <c r="BX109" s="140" t="s">
        <v>121</v>
      </c>
      <c r="CL109" s="140" t="s">
        <v>1</v>
      </c>
    </row>
    <row r="110" spans="1:90" s="4" customFormat="1" ht="16.5" customHeight="1">
      <c r="A110" s="141" t="s">
        <v>87</v>
      </c>
      <c r="B110" s="69"/>
      <c r="C110" s="131"/>
      <c r="D110" s="131"/>
      <c r="E110" s="131"/>
      <c r="F110" s="132" t="s">
        <v>124</v>
      </c>
      <c r="G110" s="132"/>
      <c r="H110" s="132"/>
      <c r="I110" s="132"/>
      <c r="J110" s="132"/>
      <c r="K110" s="131"/>
      <c r="L110" s="132" t="s">
        <v>93</v>
      </c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4">
        <f>'M.b - Elektroinstalace'!J34</f>
        <v>0</v>
      </c>
      <c r="AH110" s="131"/>
      <c r="AI110" s="131"/>
      <c r="AJ110" s="131"/>
      <c r="AK110" s="131"/>
      <c r="AL110" s="131"/>
      <c r="AM110" s="131"/>
      <c r="AN110" s="134">
        <f>SUM(AG110,AT110)</f>
        <v>0</v>
      </c>
      <c r="AO110" s="131"/>
      <c r="AP110" s="131"/>
      <c r="AQ110" s="135" t="s">
        <v>84</v>
      </c>
      <c r="AR110" s="71"/>
      <c r="AS110" s="136">
        <v>0</v>
      </c>
      <c r="AT110" s="137">
        <f>ROUND(SUM(AV110:AW110),2)</f>
        <v>0</v>
      </c>
      <c r="AU110" s="138">
        <f>'M.b - Elektroinstalace'!P128</f>
        <v>0</v>
      </c>
      <c r="AV110" s="137">
        <f>'M.b - Elektroinstalace'!J37</f>
        <v>0</v>
      </c>
      <c r="AW110" s="137">
        <f>'M.b - Elektroinstalace'!J38</f>
        <v>0</v>
      </c>
      <c r="AX110" s="137">
        <f>'M.b - Elektroinstalace'!J39</f>
        <v>0</v>
      </c>
      <c r="AY110" s="137">
        <f>'M.b - Elektroinstalace'!J40</f>
        <v>0</v>
      </c>
      <c r="AZ110" s="137">
        <f>'M.b - Elektroinstalace'!F37</f>
        <v>0</v>
      </c>
      <c r="BA110" s="137">
        <f>'M.b - Elektroinstalace'!F38</f>
        <v>0</v>
      </c>
      <c r="BB110" s="137">
        <f>'M.b - Elektroinstalace'!F39</f>
        <v>0</v>
      </c>
      <c r="BC110" s="137">
        <f>'M.b - Elektroinstalace'!F40</f>
        <v>0</v>
      </c>
      <c r="BD110" s="139">
        <f>'M.b - Elektroinstalace'!F41</f>
        <v>0</v>
      </c>
      <c r="BE110" s="4"/>
      <c r="BT110" s="140" t="s">
        <v>90</v>
      </c>
      <c r="BV110" s="140" t="s">
        <v>75</v>
      </c>
      <c r="BW110" s="140" t="s">
        <v>125</v>
      </c>
      <c r="BX110" s="140" t="s">
        <v>121</v>
      </c>
      <c r="CL110" s="140" t="s">
        <v>1</v>
      </c>
    </row>
    <row r="111" spans="1:90" s="4" customFormat="1" ht="16.5" customHeight="1">
      <c r="A111" s="141" t="s">
        <v>87</v>
      </c>
      <c r="B111" s="69"/>
      <c r="C111" s="131"/>
      <c r="D111" s="131"/>
      <c r="E111" s="131"/>
      <c r="F111" s="132" t="s">
        <v>126</v>
      </c>
      <c r="G111" s="132"/>
      <c r="H111" s="132"/>
      <c r="I111" s="132"/>
      <c r="J111" s="132"/>
      <c r="K111" s="131"/>
      <c r="L111" s="132" t="s">
        <v>96</v>
      </c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4">
        <f>'M.c - Ústřední topení'!J34</f>
        <v>0</v>
      </c>
      <c r="AH111" s="131"/>
      <c r="AI111" s="131"/>
      <c r="AJ111" s="131"/>
      <c r="AK111" s="131"/>
      <c r="AL111" s="131"/>
      <c r="AM111" s="131"/>
      <c r="AN111" s="134">
        <f>SUM(AG111,AT111)</f>
        <v>0</v>
      </c>
      <c r="AO111" s="131"/>
      <c r="AP111" s="131"/>
      <c r="AQ111" s="135" t="s">
        <v>84</v>
      </c>
      <c r="AR111" s="71"/>
      <c r="AS111" s="136">
        <v>0</v>
      </c>
      <c r="AT111" s="137">
        <f>ROUND(SUM(AV111:AW111),2)</f>
        <v>0</v>
      </c>
      <c r="AU111" s="138">
        <f>'M.c - Ústřední topení'!P133</f>
        <v>0</v>
      </c>
      <c r="AV111" s="137">
        <f>'M.c - Ústřední topení'!J37</f>
        <v>0</v>
      </c>
      <c r="AW111" s="137">
        <f>'M.c - Ústřední topení'!J38</f>
        <v>0</v>
      </c>
      <c r="AX111" s="137">
        <f>'M.c - Ústřední topení'!J39</f>
        <v>0</v>
      </c>
      <c r="AY111" s="137">
        <f>'M.c - Ústřední topení'!J40</f>
        <v>0</v>
      </c>
      <c r="AZ111" s="137">
        <f>'M.c - Ústřední topení'!F37</f>
        <v>0</v>
      </c>
      <c r="BA111" s="137">
        <f>'M.c - Ústřední topení'!F38</f>
        <v>0</v>
      </c>
      <c r="BB111" s="137">
        <f>'M.c - Ústřední topení'!F39</f>
        <v>0</v>
      </c>
      <c r="BC111" s="137">
        <f>'M.c - Ústřední topení'!F40</f>
        <v>0</v>
      </c>
      <c r="BD111" s="139">
        <f>'M.c - Ústřední topení'!F41</f>
        <v>0</v>
      </c>
      <c r="BE111" s="4"/>
      <c r="BT111" s="140" t="s">
        <v>90</v>
      </c>
      <c r="BV111" s="140" t="s">
        <v>75</v>
      </c>
      <c r="BW111" s="140" t="s">
        <v>127</v>
      </c>
      <c r="BX111" s="140" t="s">
        <v>121</v>
      </c>
      <c r="CL111" s="140" t="s">
        <v>1</v>
      </c>
    </row>
    <row r="112" spans="1:90" s="4" customFormat="1" ht="16.5" customHeight="1">
      <c r="A112" s="141" t="s">
        <v>87</v>
      </c>
      <c r="B112" s="69"/>
      <c r="C112" s="131"/>
      <c r="D112" s="131"/>
      <c r="E112" s="131"/>
      <c r="F112" s="132" t="s">
        <v>128</v>
      </c>
      <c r="G112" s="132"/>
      <c r="H112" s="132"/>
      <c r="I112" s="132"/>
      <c r="J112" s="132"/>
      <c r="K112" s="131"/>
      <c r="L112" s="132" t="s">
        <v>99</v>
      </c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4">
        <f>'M.d.a - Vzduchotechnika 1'!J34</f>
        <v>0</v>
      </c>
      <c r="AH112" s="131"/>
      <c r="AI112" s="131"/>
      <c r="AJ112" s="131"/>
      <c r="AK112" s="131"/>
      <c r="AL112" s="131"/>
      <c r="AM112" s="131"/>
      <c r="AN112" s="134">
        <f>SUM(AG112,AT112)</f>
        <v>0</v>
      </c>
      <c r="AO112" s="131"/>
      <c r="AP112" s="131"/>
      <c r="AQ112" s="135" t="s">
        <v>84</v>
      </c>
      <c r="AR112" s="71"/>
      <c r="AS112" s="136">
        <v>0</v>
      </c>
      <c r="AT112" s="137">
        <f>ROUND(SUM(AV112:AW112),2)</f>
        <v>0</v>
      </c>
      <c r="AU112" s="138">
        <f>'M.d.a - Vzduchotechnika 1'!P132</f>
        <v>0</v>
      </c>
      <c r="AV112" s="137">
        <f>'M.d.a - Vzduchotechnika 1'!J37</f>
        <v>0</v>
      </c>
      <c r="AW112" s="137">
        <f>'M.d.a - Vzduchotechnika 1'!J38</f>
        <v>0</v>
      </c>
      <c r="AX112" s="137">
        <f>'M.d.a - Vzduchotechnika 1'!J39</f>
        <v>0</v>
      </c>
      <c r="AY112" s="137">
        <f>'M.d.a - Vzduchotechnika 1'!J40</f>
        <v>0</v>
      </c>
      <c r="AZ112" s="137">
        <f>'M.d.a - Vzduchotechnika 1'!F37</f>
        <v>0</v>
      </c>
      <c r="BA112" s="137">
        <f>'M.d.a - Vzduchotechnika 1'!F38</f>
        <v>0</v>
      </c>
      <c r="BB112" s="137">
        <f>'M.d.a - Vzduchotechnika 1'!F39</f>
        <v>0</v>
      </c>
      <c r="BC112" s="137">
        <f>'M.d.a - Vzduchotechnika 1'!F40</f>
        <v>0</v>
      </c>
      <c r="BD112" s="139">
        <f>'M.d.a - Vzduchotechnika 1'!F41</f>
        <v>0</v>
      </c>
      <c r="BE112" s="4"/>
      <c r="BT112" s="140" t="s">
        <v>90</v>
      </c>
      <c r="BV112" s="140" t="s">
        <v>75</v>
      </c>
      <c r="BW112" s="140" t="s">
        <v>129</v>
      </c>
      <c r="BX112" s="140" t="s">
        <v>121</v>
      </c>
      <c r="CL112" s="140" t="s">
        <v>1</v>
      </c>
    </row>
    <row r="113" spans="1:90" s="4" customFormat="1" ht="16.5" customHeight="1">
      <c r="A113" s="141" t="s">
        <v>87</v>
      </c>
      <c r="B113" s="69"/>
      <c r="C113" s="131"/>
      <c r="D113" s="131"/>
      <c r="E113" s="131"/>
      <c r="F113" s="132" t="s">
        <v>130</v>
      </c>
      <c r="G113" s="132"/>
      <c r="H113" s="132"/>
      <c r="I113" s="132"/>
      <c r="J113" s="132"/>
      <c r="K113" s="131"/>
      <c r="L113" s="132" t="s">
        <v>102</v>
      </c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4">
        <f>'M.d.b - Vzduchotechnika 2'!J34</f>
        <v>0</v>
      </c>
      <c r="AH113" s="131"/>
      <c r="AI113" s="131"/>
      <c r="AJ113" s="131"/>
      <c r="AK113" s="131"/>
      <c r="AL113" s="131"/>
      <c r="AM113" s="131"/>
      <c r="AN113" s="134">
        <f>SUM(AG113,AT113)</f>
        <v>0</v>
      </c>
      <c r="AO113" s="131"/>
      <c r="AP113" s="131"/>
      <c r="AQ113" s="135" t="s">
        <v>84</v>
      </c>
      <c r="AR113" s="71"/>
      <c r="AS113" s="136">
        <v>0</v>
      </c>
      <c r="AT113" s="137">
        <f>ROUND(SUM(AV113:AW113),2)</f>
        <v>0</v>
      </c>
      <c r="AU113" s="138">
        <f>'M.d.b - Vzduchotechnika 2'!P132</f>
        <v>0</v>
      </c>
      <c r="AV113" s="137">
        <f>'M.d.b - Vzduchotechnika 2'!J37</f>
        <v>0</v>
      </c>
      <c r="AW113" s="137">
        <f>'M.d.b - Vzduchotechnika 2'!J38</f>
        <v>0</v>
      </c>
      <c r="AX113" s="137">
        <f>'M.d.b - Vzduchotechnika 2'!J39</f>
        <v>0</v>
      </c>
      <c r="AY113" s="137">
        <f>'M.d.b - Vzduchotechnika 2'!J40</f>
        <v>0</v>
      </c>
      <c r="AZ113" s="137">
        <f>'M.d.b - Vzduchotechnika 2'!F37</f>
        <v>0</v>
      </c>
      <c r="BA113" s="137">
        <f>'M.d.b - Vzduchotechnika 2'!F38</f>
        <v>0</v>
      </c>
      <c r="BB113" s="137">
        <f>'M.d.b - Vzduchotechnika 2'!F39</f>
        <v>0</v>
      </c>
      <c r="BC113" s="137">
        <f>'M.d.b - Vzduchotechnika 2'!F40</f>
        <v>0</v>
      </c>
      <c r="BD113" s="139">
        <f>'M.d.b - Vzduchotechnika 2'!F41</f>
        <v>0</v>
      </c>
      <c r="BE113" s="4"/>
      <c r="BT113" s="140" t="s">
        <v>90</v>
      </c>
      <c r="BV113" s="140" t="s">
        <v>75</v>
      </c>
      <c r="BW113" s="140" t="s">
        <v>131</v>
      </c>
      <c r="BX113" s="140" t="s">
        <v>121</v>
      </c>
      <c r="CL113" s="140" t="s">
        <v>1</v>
      </c>
    </row>
    <row r="114" spans="1:90" s="4" customFormat="1" ht="16.5" customHeight="1">
      <c r="A114" s="141" t="s">
        <v>87</v>
      </c>
      <c r="B114" s="69"/>
      <c r="C114" s="131"/>
      <c r="D114" s="131"/>
      <c r="E114" s="131"/>
      <c r="F114" s="132" t="s">
        <v>132</v>
      </c>
      <c r="G114" s="132"/>
      <c r="H114" s="132"/>
      <c r="I114" s="132"/>
      <c r="J114" s="132"/>
      <c r="K114" s="131"/>
      <c r="L114" s="132" t="s">
        <v>105</v>
      </c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4">
        <f>'M.d.c - Vzduchotechnika 3'!J34</f>
        <v>0</v>
      </c>
      <c r="AH114" s="131"/>
      <c r="AI114" s="131"/>
      <c r="AJ114" s="131"/>
      <c r="AK114" s="131"/>
      <c r="AL114" s="131"/>
      <c r="AM114" s="131"/>
      <c r="AN114" s="134">
        <f>SUM(AG114,AT114)</f>
        <v>0</v>
      </c>
      <c r="AO114" s="131"/>
      <c r="AP114" s="131"/>
      <c r="AQ114" s="135" t="s">
        <v>84</v>
      </c>
      <c r="AR114" s="71"/>
      <c r="AS114" s="136">
        <v>0</v>
      </c>
      <c r="AT114" s="137">
        <f>ROUND(SUM(AV114:AW114),2)</f>
        <v>0</v>
      </c>
      <c r="AU114" s="138">
        <f>'M.d.c - Vzduchotechnika 3'!P132</f>
        <v>0</v>
      </c>
      <c r="AV114" s="137">
        <f>'M.d.c - Vzduchotechnika 3'!J37</f>
        <v>0</v>
      </c>
      <c r="AW114" s="137">
        <f>'M.d.c - Vzduchotechnika 3'!J38</f>
        <v>0</v>
      </c>
      <c r="AX114" s="137">
        <f>'M.d.c - Vzduchotechnika 3'!J39</f>
        <v>0</v>
      </c>
      <c r="AY114" s="137">
        <f>'M.d.c - Vzduchotechnika 3'!J40</f>
        <v>0</v>
      </c>
      <c r="AZ114" s="137">
        <f>'M.d.c - Vzduchotechnika 3'!F37</f>
        <v>0</v>
      </c>
      <c r="BA114" s="137">
        <f>'M.d.c - Vzduchotechnika 3'!F38</f>
        <v>0</v>
      </c>
      <c r="BB114" s="137">
        <f>'M.d.c - Vzduchotechnika 3'!F39</f>
        <v>0</v>
      </c>
      <c r="BC114" s="137">
        <f>'M.d.c - Vzduchotechnika 3'!F40</f>
        <v>0</v>
      </c>
      <c r="BD114" s="139">
        <f>'M.d.c - Vzduchotechnika 3'!F41</f>
        <v>0</v>
      </c>
      <c r="BE114" s="4"/>
      <c r="BT114" s="140" t="s">
        <v>90</v>
      </c>
      <c r="BV114" s="140" t="s">
        <v>75</v>
      </c>
      <c r="BW114" s="140" t="s">
        <v>133</v>
      </c>
      <c r="BX114" s="140" t="s">
        <v>121</v>
      </c>
      <c r="CL114" s="140" t="s">
        <v>1</v>
      </c>
    </row>
    <row r="115" spans="1:90" s="4" customFormat="1" ht="16.5" customHeight="1">
      <c r="A115" s="141" t="s">
        <v>87</v>
      </c>
      <c r="B115" s="69"/>
      <c r="C115" s="131"/>
      <c r="D115" s="131"/>
      <c r="E115" s="132" t="s">
        <v>134</v>
      </c>
      <c r="F115" s="132"/>
      <c r="G115" s="132"/>
      <c r="H115" s="132"/>
      <c r="I115" s="132"/>
      <c r="J115" s="131"/>
      <c r="K115" s="132" t="s">
        <v>111</v>
      </c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4">
        <f>'M.. - Způsobilé výdaje - ...'!J32</f>
        <v>0</v>
      </c>
      <c r="AH115" s="131"/>
      <c r="AI115" s="131"/>
      <c r="AJ115" s="131"/>
      <c r="AK115" s="131"/>
      <c r="AL115" s="131"/>
      <c r="AM115" s="131"/>
      <c r="AN115" s="134">
        <f>SUM(AG115,AT115)</f>
        <v>0</v>
      </c>
      <c r="AO115" s="131"/>
      <c r="AP115" s="131"/>
      <c r="AQ115" s="135" t="s">
        <v>84</v>
      </c>
      <c r="AR115" s="71"/>
      <c r="AS115" s="136">
        <v>0</v>
      </c>
      <c r="AT115" s="137">
        <f>ROUND(SUM(AV115:AW115),2)</f>
        <v>0</v>
      </c>
      <c r="AU115" s="138">
        <f>'M.. - Způsobilé výdaje - ...'!P124</f>
        <v>0</v>
      </c>
      <c r="AV115" s="137">
        <f>'M.. - Způsobilé výdaje - ...'!J35</f>
        <v>0</v>
      </c>
      <c r="AW115" s="137">
        <f>'M.. - Způsobilé výdaje - ...'!J36</f>
        <v>0</v>
      </c>
      <c r="AX115" s="137">
        <f>'M.. - Způsobilé výdaje - ...'!J37</f>
        <v>0</v>
      </c>
      <c r="AY115" s="137">
        <f>'M.. - Způsobilé výdaje - ...'!J38</f>
        <v>0</v>
      </c>
      <c r="AZ115" s="137">
        <f>'M.. - Způsobilé výdaje - ...'!F35</f>
        <v>0</v>
      </c>
      <c r="BA115" s="137">
        <f>'M.. - Způsobilé výdaje - ...'!F36</f>
        <v>0</v>
      </c>
      <c r="BB115" s="137">
        <f>'M.. - Způsobilé výdaje - ...'!F37</f>
        <v>0</v>
      </c>
      <c r="BC115" s="137">
        <f>'M.. - Způsobilé výdaje - ...'!F38</f>
        <v>0</v>
      </c>
      <c r="BD115" s="139">
        <f>'M.. - Způsobilé výdaje - ...'!F39</f>
        <v>0</v>
      </c>
      <c r="BE115" s="4"/>
      <c r="BT115" s="140" t="s">
        <v>85</v>
      </c>
      <c r="BV115" s="140" t="s">
        <v>75</v>
      </c>
      <c r="BW115" s="140" t="s">
        <v>135</v>
      </c>
      <c r="BX115" s="140" t="s">
        <v>118</v>
      </c>
      <c r="CL115" s="140" t="s">
        <v>1</v>
      </c>
    </row>
    <row r="116" spans="1:90" s="4" customFormat="1" ht="16.5" customHeight="1">
      <c r="A116" s="141" t="s">
        <v>87</v>
      </c>
      <c r="B116" s="69"/>
      <c r="C116" s="131"/>
      <c r="D116" s="131"/>
      <c r="E116" s="132" t="s">
        <v>136</v>
      </c>
      <c r="F116" s="132"/>
      <c r="G116" s="132"/>
      <c r="H116" s="132"/>
      <c r="I116" s="132"/>
      <c r="J116" s="131"/>
      <c r="K116" s="132" t="s">
        <v>114</v>
      </c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4">
        <f>'M... - Nezpůsobilé výdaje'!J32</f>
        <v>0</v>
      </c>
      <c r="AH116" s="131"/>
      <c r="AI116" s="131"/>
      <c r="AJ116" s="131"/>
      <c r="AK116" s="131"/>
      <c r="AL116" s="131"/>
      <c r="AM116" s="131"/>
      <c r="AN116" s="134">
        <f>SUM(AG116,AT116)</f>
        <v>0</v>
      </c>
      <c r="AO116" s="131"/>
      <c r="AP116" s="131"/>
      <c r="AQ116" s="135" t="s">
        <v>84</v>
      </c>
      <c r="AR116" s="71"/>
      <c r="AS116" s="136">
        <v>0</v>
      </c>
      <c r="AT116" s="137">
        <f>ROUND(SUM(AV116:AW116),2)</f>
        <v>0</v>
      </c>
      <c r="AU116" s="138">
        <f>'M... - Nezpůsobilé výdaje'!P125</f>
        <v>0</v>
      </c>
      <c r="AV116" s="137">
        <f>'M... - Nezpůsobilé výdaje'!J35</f>
        <v>0</v>
      </c>
      <c r="AW116" s="137">
        <f>'M... - Nezpůsobilé výdaje'!J36</f>
        <v>0</v>
      </c>
      <c r="AX116" s="137">
        <f>'M... - Nezpůsobilé výdaje'!J37</f>
        <v>0</v>
      </c>
      <c r="AY116" s="137">
        <f>'M... - Nezpůsobilé výdaje'!J38</f>
        <v>0</v>
      </c>
      <c r="AZ116" s="137">
        <f>'M... - Nezpůsobilé výdaje'!F35</f>
        <v>0</v>
      </c>
      <c r="BA116" s="137">
        <f>'M... - Nezpůsobilé výdaje'!F36</f>
        <v>0</v>
      </c>
      <c r="BB116" s="137">
        <f>'M... - Nezpůsobilé výdaje'!F37</f>
        <v>0</v>
      </c>
      <c r="BC116" s="137">
        <f>'M... - Nezpůsobilé výdaje'!F38</f>
        <v>0</v>
      </c>
      <c r="BD116" s="139">
        <f>'M... - Nezpůsobilé výdaje'!F39</f>
        <v>0</v>
      </c>
      <c r="BE116" s="4"/>
      <c r="BT116" s="140" t="s">
        <v>85</v>
      </c>
      <c r="BV116" s="140" t="s">
        <v>75</v>
      </c>
      <c r="BW116" s="140" t="s">
        <v>137</v>
      </c>
      <c r="BX116" s="140" t="s">
        <v>118</v>
      </c>
      <c r="CL116" s="140" t="s">
        <v>1</v>
      </c>
    </row>
    <row r="117" spans="1:91" s="7" customFormat="1" ht="37.5" customHeight="1">
      <c r="A117" s="7"/>
      <c r="B117" s="118"/>
      <c r="C117" s="119"/>
      <c r="D117" s="120" t="s">
        <v>138</v>
      </c>
      <c r="E117" s="120"/>
      <c r="F117" s="120"/>
      <c r="G117" s="120"/>
      <c r="H117" s="120"/>
      <c r="I117" s="121"/>
      <c r="J117" s="120" t="s">
        <v>139</v>
      </c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2">
        <f>ROUND(AG118+AG125+AG126,2)</f>
        <v>0</v>
      </c>
      <c r="AH117" s="121"/>
      <c r="AI117" s="121"/>
      <c r="AJ117" s="121"/>
      <c r="AK117" s="121"/>
      <c r="AL117" s="121"/>
      <c r="AM117" s="121"/>
      <c r="AN117" s="123">
        <f>SUM(AG117,AT117)</f>
        <v>0</v>
      </c>
      <c r="AO117" s="121"/>
      <c r="AP117" s="121"/>
      <c r="AQ117" s="124" t="s">
        <v>79</v>
      </c>
      <c r="AR117" s="125"/>
      <c r="AS117" s="126">
        <f>ROUND(AS118+AS125+AS126,2)</f>
        <v>0</v>
      </c>
      <c r="AT117" s="127">
        <f>ROUND(SUM(AV117:AW117),2)</f>
        <v>0</v>
      </c>
      <c r="AU117" s="128">
        <f>ROUND(AU118+AU125+AU126,5)</f>
        <v>0</v>
      </c>
      <c r="AV117" s="127">
        <f>ROUND(AZ117*L29,2)</f>
        <v>0</v>
      </c>
      <c r="AW117" s="127">
        <f>ROUND(BA117*L30,2)</f>
        <v>0</v>
      </c>
      <c r="AX117" s="127">
        <f>ROUND(BB117*L29,2)</f>
        <v>0</v>
      </c>
      <c r="AY117" s="127">
        <f>ROUND(BC117*L30,2)</f>
        <v>0</v>
      </c>
      <c r="AZ117" s="127">
        <f>ROUND(AZ118+AZ125+AZ126,2)</f>
        <v>0</v>
      </c>
      <c r="BA117" s="127">
        <f>ROUND(BA118+BA125+BA126,2)</f>
        <v>0</v>
      </c>
      <c r="BB117" s="127">
        <f>ROUND(BB118+BB125+BB126,2)</f>
        <v>0</v>
      </c>
      <c r="BC117" s="127">
        <f>ROUND(BC118+BC125+BC126,2)</f>
        <v>0</v>
      </c>
      <c r="BD117" s="129">
        <f>ROUND(BD118+BD125+BD126,2)</f>
        <v>0</v>
      </c>
      <c r="BE117" s="7"/>
      <c r="BS117" s="130" t="s">
        <v>72</v>
      </c>
      <c r="BT117" s="130" t="s">
        <v>80</v>
      </c>
      <c r="BU117" s="130" t="s">
        <v>74</v>
      </c>
      <c r="BV117" s="130" t="s">
        <v>75</v>
      </c>
      <c r="BW117" s="130" t="s">
        <v>140</v>
      </c>
      <c r="BX117" s="130" t="s">
        <v>5</v>
      </c>
      <c r="CL117" s="130" t="s">
        <v>1</v>
      </c>
      <c r="CM117" s="130" t="s">
        <v>80</v>
      </c>
    </row>
    <row r="118" spans="1:90" s="4" customFormat="1" ht="16.5" customHeight="1">
      <c r="A118" s="4"/>
      <c r="B118" s="69"/>
      <c r="C118" s="131"/>
      <c r="D118" s="131"/>
      <c r="E118" s="132" t="s">
        <v>141</v>
      </c>
      <c r="F118" s="132"/>
      <c r="G118" s="132"/>
      <c r="H118" s="132"/>
      <c r="I118" s="132"/>
      <c r="J118" s="131"/>
      <c r="K118" s="132" t="s">
        <v>83</v>
      </c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3">
        <f>ROUND(SUM(AG119:AG124),2)</f>
        <v>0</v>
      </c>
      <c r="AH118" s="131"/>
      <c r="AI118" s="131"/>
      <c r="AJ118" s="131"/>
      <c r="AK118" s="131"/>
      <c r="AL118" s="131"/>
      <c r="AM118" s="131"/>
      <c r="AN118" s="134">
        <f>SUM(AG118,AT118)</f>
        <v>0</v>
      </c>
      <c r="AO118" s="131"/>
      <c r="AP118" s="131"/>
      <c r="AQ118" s="135" t="s">
        <v>84</v>
      </c>
      <c r="AR118" s="71"/>
      <c r="AS118" s="136">
        <f>ROUND(SUM(AS119:AS124),2)</f>
        <v>0</v>
      </c>
      <c r="AT118" s="137">
        <f>ROUND(SUM(AV118:AW118),2)</f>
        <v>0</v>
      </c>
      <c r="AU118" s="138">
        <f>ROUND(SUM(AU119:AU124),5)</f>
        <v>0</v>
      </c>
      <c r="AV118" s="137">
        <f>ROUND(AZ118*L29,2)</f>
        <v>0</v>
      </c>
      <c r="AW118" s="137">
        <f>ROUND(BA118*L30,2)</f>
        <v>0</v>
      </c>
      <c r="AX118" s="137">
        <f>ROUND(BB118*L29,2)</f>
        <v>0</v>
      </c>
      <c r="AY118" s="137">
        <f>ROUND(BC118*L30,2)</f>
        <v>0</v>
      </c>
      <c r="AZ118" s="137">
        <f>ROUND(SUM(AZ119:AZ124),2)</f>
        <v>0</v>
      </c>
      <c r="BA118" s="137">
        <f>ROUND(SUM(BA119:BA124),2)</f>
        <v>0</v>
      </c>
      <c r="BB118" s="137">
        <f>ROUND(SUM(BB119:BB124),2)</f>
        <v>0</v>
      </c>
      <c r="BC118" s="137">
        <f>ROUND(SUM(BC119:BC124),2)</f>
        <v>0</v>
      </c>
      <c r="BD118" s="139">
        <f>ROUND(SUM(BD119:BD124),2)</f>
        <v>0</v>
      </c>
      <c r="BE118" s="4"/>
      <c r="BS118" s="140" t="s">
        <v>72</v>
      </c>
      <c r="BT118" s="140" t="s">
        <v>85</v>
      </c>
      <c r="BU118" s="140" t="s">
        <v>74</v>
      </c>
      <c r="BV118" s="140" t="s">
        <v>75</v>
      </c>
      <c r="BW118" s="140" t="s">
        <v>142</v>
      </c>
      <c r="BX118" s="140" t="s">
        <v>140</v>
      </c>
      <c r="CL118" s="140" t="s">
        <v>1</v>
      </c>
    </row>
    <row r="119" spans="1:90" s="4" customFormat="1" ht="16.5" customHeight="1">
      <c r="A119" s="141" t="s">
        <v>87</v>
      </c>
      <c r="B119" s="69"/>
      <c r="C119" s="131"/>
      <c r="D119" s="131"/>
      <c r="E119" s="131"/>
      <c r="F119" s="132" t="s">
        <v>143</v>
      </c>
      <c r="G119" s="132"/>
      <c r="H119" s="132"/>
      <c r="I119" s="132"/>
      <c r="J119" s="132"/>
      <c r="K119" s="131"/>
      <c r="L119" s="132" t="s">
        <v>89</v>
      </c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4">
        <f>'O.a - Stavební přípomoce'!J34</f>
        <v>0</v>
      </c>
      <c r="AH119" s="131"/>
      <c r="AI119" s="131"/>
      <c r="AJ119" s="131"/>
      <c r="AK119" s="131"/>
      <c r="AL119" s="131"/>
      <c r="AM119" s="131"/>
      <c r="AN119" s="134">
        <f>SUM(AG119,AT119)</f>
        <v>0</v>
      </c>
      <c r="AO119" s="131"/>
      <c r="AP119" s="131"/>
      <c r="AQ119" s="135" t="s">
        <v>84</v>
      </c>
      <c r="AR119" s="71"/>
      <c r="AS119" s="136">
        <v>0</v>
      </c>
      <c r="AT119" s="137">
        <f>ROUND(SUM(AV119:AW119),2)</f>
        <v>0</v>
      </c>
      <c r="AU119" s="138">
        <f>'O.a - Stavební přípomoce'!P140</f>
        <v>0</v>
      </c>
      <c r="AV119" s="137">
        <f>'O.a - Stavební přípomoce'!J37</f>
        <v>0</v>
      </c>
      <c r="AW119" s="137">
        <f>'O.a - Stavební přípomoce'!J38</f>
        <v>0</v>
      </c>
      <c r="AX119" s="137">
        <f>'O.a - Stavební přípomoce'!J39</f>
        <v>0</v>
      </c>
      <c r="AY119" s="137">
        <f>'O.a - Stavební přípomoce'!J40</f>
        <v>0</v>
      </c>
      <c r="AZ119" s="137">
        <f>'O.a - Stavební přípomoce'!F37</f>
        <v>0</v>
      </c>
      <c r="BA119" s="137">
        <f>'O.a - Stavební přípomoce'!F38</f>
        <v>0</v>
      </c>
      <c r="BB119" s="137">
        <f>'O.a - Stavební přípomoce'!F39</f>
        <v>0</v>
      </c>
      <c r="BC119" s="137">
        <f>'O.a - Stavební přípomoce'!F40</f>
        <v>0</v>
      </c>
      <c r="BD119" s="139">
        <f>'O.a - Stavební přípomoce'!F41</f>
        <v>0</v>
      </c>
      <c r="BE119" s="4"/>
      <c r="BT119" s="140" t="s">
        <v>90</v>
      </c>
      <c r="BV119" s="140" t="s">
        <v>75</v>
      </c>
      <c r="BW119" s="140" t="s">
        <v>144</v>
      </c>
      <c r="BX119" s="140" t="s">
        <v>142</v>
      </c>
      <c r="CL119" s="140" t="s">
        <v>1</v>
      </c>
    </row>
    <row r="120" spans="1:90" s="4" customFormat="1" ht="16.5" customHeight="1">
      <c r="A120" s="141" t="s">
        <v>87</v>
      </c>
      <c r="B120" s="69"/>
      <c r="C120" s="131"/>
      <c r="D120" s="131"/>
      <c r="E120" s="131"/>
      <c r="F120" s="132" t="s">
        <v>145</v>
      </c>
      <c r="G120" s="132"/>
      <c r="H120" s="132"/>
      <c r="I120" s="132"/>
      <c r="J120" s="132"/>
      <c r="K120" s="131"/>
      <c r="L120" s="132" t="s">
        <v>93</v>
      </c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4">
        <f>'O.b - Elektroinstalace'!J34</f>
        <v>0</v>
      </c>
      <c r="AH120" s="131"/>
      <c r="AI120" s="131"/>
      <c r="AJ120" s="131"/>
      <c r="AK120" s="131"/>
      <c r="AL120" s="131"/>
      <c r="AM120" s="131"/>
      <c r="AN120" s="134">
        <f>SUM(AG120,AT120)</f>
        <v>0</v>
      </c>
      <c r="AO120" s="131"/>
      <c r="AP120" s="131"/>
      <c r="AQ120" s="135" t="s">
        <v>84</v>
      </c>
      <c r="AR120" s="71"/>
      <c r="AS120" s="136">
        <v>0</v>
      </c>
      <c r="AT120" s="137">
        <f>ROUND(SUM(AV120:AW120),2)</f>
        <v>0</v>
      </c>
      <c r="AU120" s="138">
        <f>'O.b - Elektroinstalace'!P128</f>
        <v>0</v>
      </c>
      <c r="AV120" s="137">
        <f>'O.b - Elektroinstalace'!J37</f>
        <v>0</v>
      </c>
      <c r="AW120" s="137">
        <f>'O.b - Elektroinstalace'!J38</f>
        <v>0</v>
      </c>
      <c r="AX120" s="137">
        <f>'O.b - Elektroinstalace'!J39</f>
        <v>0</v>
      </c>
      <c r="AY120" s="137">
        <f>'O.b - Elektroinstalace'!J40</f>
        <v>0</v>
      </c>
      <c r="AZ120" s="137">
        <f>'O.b - Elektroinstalace'!F37</f>
        <v>0</v>
      </c>
      <c r="BA120" s="137">
        <f>'O.b - Elektroinstalace'!F38</f>
        <v>0</v>
      </c>
      <c r="BB120" s="137">
        <f>'O.b - Elektroinstalace'!F39</f>
        <v>0</v>
      </c>
      <c r="BC120" s="137">
        <f>'O.b - Elektroinstalace'!F40</f>
        <v>0</v>
      </c>
      <c r="BD120" s="139">
        <f>'O.b - Elektroinstalace'!F41</f>
        <v>0</v>
      </c>
      <c r="BE120" s="4"/>
      <c r="BT120" s="140" t="s">
        <v>90</v>
      </c>
      <c r="BV120" s="140" t="s">
        <v>75</v>
      </c>
      <c r="BW120" s="140" t="s">
        <v>146</v>
      </c>
      <c r="BX120" s="140" t="s">
        <v>142</v>
      </c>
      <c r="CL120" s="140" t="s">
        <v>1</v>
      </c>
    </row>
    <row r="121" spans="1:90" s="4" customFormat="1" ht="16.5" customHeight="1">
      <c r="A121" s="141" t="s">
        <v>87</v>
      </c>
      <c r="B121" s="69"/>
      <c r="C121" s="131"/>
      <c r="D121" s="131"/>
      <c r="E121" s="131"/>
      <c r="F121" s="132" t="s">
        <v>147</v>
      </c>
      <c r="G121" s="132"/>
      <c r="H121" s="132"/>
      <c r="I121" s="132"/>
      <c r="J121" s="132"/>
      <c r="K121" s="131"/>
      <c r="L121" s="132" t="s">
        <v>96</v>
      </c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4">
        <f>'O.c - Ústřední topení'!J34</f>
        <v>0</v>
      </c>
      <c r="AH121" s="131"/>
      <c r="AI121" s="131"/>
      <c r="AJ121" s="131"/>
      <c r="AK121" s="131"/>
      <c r="AL121" s="131"/>
      <c r="AM121" s="131"/>
      <c r="AN121" s="134">
        <f>SUM(AG121,AT121)</f>
        <v>0</v>
      </c>
      <c r="AO121" s="131"/>
      <c r="AP121" s="131"/>
      <c r="AQ121" s="135" t="s">
        <v>84</v>
      </c>
      <c r="AR121" s="71"/>
      <c r="AS121" s="136">
        <v>0</v>
      </c>
      <c r="AT121" s="137">
        <f>ROUND(SUM(AV121:AW121),2)</f>
        <v>0</v>
      </c>
      <c r="AU121" s="138">
        <f>'O.c - Ústřední topení'!P133</f>
        <v>0</v>
      </c>
      <c r="AV121" s="137">
        <f>'O.c - Ústřední topení'!J37</f>
        <v>0</v>
      </c>
      <c r="AW121" s="137">
        <f>'O.c - Ústřední topení'!J38</f>
        <v>0</v>
      </c>
      <c r="AX121" s="137">
        <f>'O.c - Ústřední topení'!J39</f>
        <v>0</v>
      </c>
      <c r="AY121" s="137">
        <f>'O.c - Ústřední topení'!J40</f>
        <v>0</v>
      </c>
      <c r="AZ121" s="137">
        <f>'O.c - Ústřední topení'!F37</f>
        <v>0</v>
      </c>
      <c r="BA121" s="137">
        <f>'O.c - Ústřední topení'!F38</f>
        <v>0</v>
      </c>
      <c r="BB121" s="137">
        <f>'O.c - Ústřední topení'!F39</f>
        <v>0</v>
      </c>
      <c r="BC121" s="137">
        <f>'O.c - Ústřední topení'!F40</f>
        <v>0</v>
      </c>
      <c r="BD121" s="139">
        <f>'O.c - Ústřední topení'!F41</f>
        <v>0</v>
      </c>
      <c r="BE121" s="4"/>
      <c r="BT121" s="140" t="s">
        <v>90</v>
      </c>
      <c r="BV121" s="140" t="s">
        <v>75</v>
      </c>
      <c r="BW121" s="140" t="s">
        <v>148</v>
      </c>
      <c r="BX121" s="140" t="s">
        <v>142</v>
      </c>
      <c r="CL121" s="140" t="s">
        <v>1</v>
      </c>
    </row>
    <row r="122" spans="1:90" s="4" customFormat="1" ht="16.5" customHeight="1">
      <c r="A122" s="141" t="s">
        <v>87</v>
      </c>
      <c r="B122" s="69"/>
      <c r="C122" s="131"/>
      <c r="D122" s="131"/>
      <c r="E122" s="131"/>
      <c r="F122" s="132" t="s">
        <v>149</v>
      </c>
      <c r="G122" s="132"/>
      <c r="H122" s="132"/>
      <c r="I122" s="132"/>
      <c r="J122" s="132"/>
      <c r="K122" s="131"/>
      <c r="L122" s="132" t="s">
        <v>99</v>
      </c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4">
        <f>'O.d.a - Vzduchotechnika 1'!J34</f>
        <v>0</v>
      </c>
      <c r="AH122" s="131"/>
      <c r="AI122" s="131"/>
      <c r="AJ122" s="131"/>
      <c r="AK122" s="131"/>
      <c r="AL122" s="131"/>
      <c r="AM122" s="131"/>
      <c r="AN122" s="134">
        <f>SUM(AG122,AT122)</f>
        <v>0</v>
      </c>
      <c r="AO122" s="131"/>
      <c r="AP122" s="131"/>
      <c r="AQ122" s="135" t="s">
        <v>84</v>
      </c>
      <c r="AR122" s="71"/>
      <c r="AS122" s="136">
        <v>0</v>
      </c>
      <c r="AT122" s="137">
        <f>ROUND(SUM(AV122:AW122),2)</f>
        <v>0</v>
      </c>
      <c r="AU122" s="138">
        <f>'O.d.a - Vzduchotechnika 1'!P132</f>
        <v>0</v>
      </c>
      <c r="AV122" s="137">
        <f>'O.d.a - Vzduchotechnika 1'!J37</f>
        <v>0</v>
      </c>
      <c r="AW122" s="137">
        <f>'O.d.a - Vzduchotechnika 1'!J38</f>
        <v>0</v>
      </c>
      <c r="AX122" s="137">
        <f>'O.d.a - Vzduchotechnika 1'!J39</f>
        <v>0</v>
      </c>
      <c r="AY122" s="137">
        <f>'O.d.a - Vzduchotechnika 1'!J40</f>
        <v>0</v>
      </c>
      <c r="AZ122" s="137">
        <f>'O.d.a - Vzduchotechnika 1'!F37</f>
        <v>0</v>
      </c>
      <c r="BA122" s="137">
        <f>'O.d.a - Vzduchotechnika 1'!F38</f>
        <v>0</v>
      </c>
      <c r="BB122" s="137">
        <f>'O.d.a - Vzduchotechnika 1'!F39</f>
        <v>0</v>
      </c>
      <c r="BC122" s="137">
        <f>'O.d.a - Vzduchotechnika 1'!F40</f>
        <v>0</v>
      </c>
      <c r="BD122" s="139">
        <f>'O.d.a - Vzduchotechnika 1'!F41</f>
        <v>0</v>
      </c>
      <c r="BE122" s="4"/>
      <c r="BT122" s="140" t="s">
        <v>90</v>
      </c>
      <c r="BV122" s="140" t="s">
        <v>75</v>
      </c>
      <c r="BW122" s="140" t="s">
        <v>150</v>
      </c>
      <c r="BX122" s="140" t="s">
        <v>142</v>
      </c>
      <c r="CL122" s="140" t="s">
        <v>1</v>
      </c>
    </row>
    <row r="123" spans="1:90" s="4" customFormat="1" ht="16.5" customHeight="1">
      <c r="A123" s="141" t="s">
        <v>87</v>
      </c>
      <c r="B123" s="69"/>
      <c r="C123" s="131"/>
      <c r="D123" s="131"/>
      <c r="E123" s="131"/>
      <c r="F123" s="132" t="s">
        <v>151</v>
      </c>
      <c r="G123" s="132"/>
      <c r="H123" s="132"/>
      <c r="I123" s="132"/>
      <c r="J123" s="132"/>
      <c r="K123" s="131"/>
      <c r="L123" s="132" t="s">
        <v>102</v>
      </c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4">
        <f>'O.d.b - Vzduchotechnika 2'!J34</f>
        <v>0</v>
      </c>
      <c r="AH123" s="131"/>
      <c r="AI123" s="131"/>
      <c r="AJ123" s="131"/>
      <c r="AK123" s="131"/>
      <c r="AL123" s="131"/>
      <c r="AM123" s="131"/>
      <c r="AN123" s="134">
        <f>SUM(AG123,AT123)</f>
        <v>0</v>
      </c>
      <c r="AO123" s="131"/>
      <c r="AP123" s="131"/>
      <c r="AQ123" s="135" t="s">
        <v>84</v>
      </c>
      <c r="AR123" s="71"/>
      <c r="AS123" s="136">
        <v>0</v>
      </c>
      <c r="AT123" s="137">
        <f>ROUND(SUM(AV123:AW123),2)</f>
        <v>0</v>
      </c>
      <c r="AU123" s="138">
        <f>'O.d.b - Vzduchotechnika 2'!P132</f>
        <v>0</v>
      </c>
      <c r="AV123" s="137">
        <f>'O.d.b - Vzduchotechnika 2'!J37</f>
        <v>0</v>
      </c>
      <c r="AW123" s="137">
        <f>'O.d.b - Vzduchotechnika 2'!J38</f>
        <v>0</v>
      </c>
      <c r="AX123" s="137">
        <f>'O.d.b - Vzduchotechnika 2'!J39</f>
        <v>0</v>
      </c>
      <c r="AY123" s="137">
        <f>'O.d.b - Vzduchotechnika 2'!J40</f>
        <v>0</v>
      </c>
      <c r="AZ123" s="137">
        <f>'O.d.b - Vzduchotechnika 2'!F37</f>
        <v>0</v>
      </c>
      <c r="BA123" s="137">
        <f>'O.d.b - Vzduchotechnika 2'!F38</f>
        <v>0</v>
      </c>
      <c r="BB123" s="137">
        <f>'O.d.b - Vzduchotechnika 2'!F39</f>
        <v>0</v>
      </c>
      <c r="BC123" s="137">
        <f>'O.d.b - Vzduchotechnika 2'!F40</f>
        <v>0</v>
      </c>
      <c r="BD123" s="139">
        <f>'O.d.b - Vzduchotechnika 2'!F41</f>
        <v>0</v>
      </c>
      <c r="BE123" s="4"/>
      <c r="BT123" s="140" t="s">
        <v>90</v>
      </c>
      <c r="BV123" s="140" t="s">
        <v>75</v>
      </c>
      <c r="BW123" s="140" t="s">
        <v>152</v>
      </c>
      <c r="BX123" s="140" t="s">
        <v>142</v>
      </c>
      <c r="CL123" s="140" t="s">
        <v>1</v>
      </c>
    </row>
    <row r="124" spans="1:90" s="4" customFormat="1" ht="16.5" customHeight="1">
      <c r="A124" s="141" t="s">
        <v>87</v>
      </c>
      <c r="B124" s="69"/>
      <c r="C124" s="131"/>
      <c r="D124" s="131"/>
      <c r="E124" s="131"/>
      <c r="F124" s="132" t="s">
        <v>153</v>
      </c>
      <c r="G124" s="132"/>
      <c r="H124" s="132"/>
      <c r="I124" s="132"/>
      <c r="J124" s="132"/>
      <c r="K124" s="131"/>
      <c r="L124" s="132" t="s">
        <v>105</v>
      </c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4">
        <f>'O.d.c - Vzduchotechnika 3'!J34</f>
        <v>0</v>
      </c>
      <c r="AH124" s="131"/>
      <c r="AI124" s="131"/>
      <c r="AJ124" s="131"/>
      <c r="AK124" s="131"/>
      <c r="AL124" s="131"/>
      <c r="AM124" s="131"/>
      <c r="AN124" s="134">
        <f>SUM(AG124,AT124)</f>
        <v>0</v>
      </c>
      <c r="AO124" s="131"/>
      <c r="AP124" s="131"/>
      <c r="AQ124" s="135" t="s">
        <v>84</v>
      </c>
      <c r="AR124" s="71"/>
      <c r="AS124" s="136">
        <v>0</v>
      </c>
      <c r="AT124" s="137">
        <f>ROUND(SUM(AV124:AW124),2)</f>
        <v>0</v>
      </c>
      <c r="AU124" s="138">
        <f>'O.d.c - Vzduchotechnika 3'!P132</f>
        <v>0</v>
      </c>
      <c r="AV124" s="137">
        <f>'O.d.c - Vzduchotechnika 3'!J37</f>
        <v>0</v>
      </c>
      <c r="AW124" s="137">
        <f>'O.d.c - Vzduchotechnika 3'!J38</f>
        <v>0</v>
      </c>
      <c r="AX124" s="137">
        <f>'O.d.c - Vzduchotechnika 3'!J39</f>
        <v>0</v>
      </c>
      <c r="AY124" s="137">
        <f>'O.d.c - Vzduchotechnika 3'!J40</f>
        <v>0</v>
      </c>
      <c r="AZ124" s="137">
        <f>'O.d.c - Vzduchotechnika 3'!F37</f>
        <v>0</v>
      </c>
      <c r="BA124" s="137">
        <f>'O.d.c - Vzduchotechnika 3'!F38</f>
        <v>0</v>
      </c>
      <c r="BB124" s="137">
        <f>'O.d.c - Vzduchotechnika 3'!F39</f>
        <v>0</v>
      </c>
      <c r="BC124" s="137">
        <f>'O.d.c - Vzduchotechnika 3'!F40</f>
        <v>0</v>
      </c>
      <c r="BD124" s="139">
        <f>'O.d.c - Vzduchotechnika 3'!F41</f>
        <v>0</v>
      </c>
      <c r="BE124" s="4"/>
      <c r="BT124" s="140" t="s">
        <v>90</v>
      </c>
      <c r="BV124" s="140" t="s">
        <v>75</v>
      </c>
      <c r="BW124" s="140" t="s">
        <v>154</v>
      </c>
      <c r="BX124" s="140" t="s">
        <v>142</v>
      </c>
      <c r="CL124" s="140" t="s">
        <v>1</v>
      </c>
    </row>
    <row r="125" spans="1:90" s="4" customFormat="1" ht="16.5" customHeight="1">
      <c r="A125" s="141" t="s">
        <v>87</v>
      </c>
      <c r="B125" s="69"/>
      <c r="C125" s="131"/>
      <c r="D125" s="131"/>
      <c r="E125" s="132" t="s">
        <v>155</v>
      </c>
      <c r="F125" s="132"/>
      <c r="G125" s="132"/>
      <c r="H125" s="132"/>
      <c r="I125" s="132"/>
      <c r="J125" s="131"/>
      <c r="K125" s="132" t="s">
        <v>111</v>
      </c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4">
        <f>'O.. - Způsobilé výdaje - ...'!J32</f>
        <v>0</v>
      </c>
      <c r="AH125" s="131"/>
      <c r="AI125" s="131"/>
      <c r="AJ125" s="131"/>
      <c r="AK125" s="131"/>
      <c r="AL125" s="131"/>
      <c r="AM125" s="131"/>
      <c r="AN125" s="134">
        <f>SUM(AG125,AT125)</f>
        <v>0</v>
      </c>
      <c r="AO125" s="131"/>
      <c r="AP125" s="131"/>
      <c r="AQ125" s="135" t="s">
        <v>84</v>
      </c>
      <c r="AR125" s="71"/>
      <c r="AS125" s="136">
        <v>0</v>
      </c>
      <c r="AT125" s="137">
        <f>ROUND(SUM(AV125:AW125),2)</f>
        <v>0</v>
      </c>
      <c r="AU125" s="138">
        <f>'O.. - Způsobilé výdaje - ...'!P124</f>
        <v>0</v>
      </c>
      <c r="AV125" s="137">
        <f>'O.. - Způsobilé výdaje - ...'!J35</f>
        <v>0</v>
      </c>
      <c r="AW125" s="137">
        <f>'O.. - Způsobilé výdaje - ...'!J36</f>
        <v>0</v>
      </c>
      <c r="AX125" s="137">
        <f>'O.. - Způsobilé výdaje - ...'!J37</f>
        <v>0</v>
      </c>
      <c r="AY125" s="137">
        <f>'O.. - Způsobilé výdaje - ...'!J38</f>
        <v>0</v>
      </c>
      <c r="AZ125" s="137">
        <f>'O.. - Způsobilé výdaje - ...'!F35</f>
        <v>0</v>
      </c>
      <c r="BA125" s="137">
        <f>'O.. - Způsobilé výdaje - ...'!F36</f>
        <v>0</v>
      </c>
      <c r="BB125" s="137">
        <f>'O.. - Způsobilé výdaje - ...'!F37</f>
        <v>0</v>
      </c>
      <c r="BC125" s="137">
        <f>'O.. - Způsobilé výdaje - ...'!F38</f>
        <v>0</v>
      </c>
      <c r="BD125" s="139">
        <f>'O.. - Způsobilé výdaje - ...'!F39</f>
        <v>0</v>
      </c>
      <c r="BE125" s="4"/>
      <c r="BT125" s="140" t="s">
        <v>85</v>
      </c>
      <c r="BV125" s="140" t="s">
        <v>75</v>
      </c>
      <c r="BW125" s="140" t="s">
        <v>156</v>
      </c>
      <c r="BX125" s="140" t="s">
        <v>140</v>
      </c>
      <c r="CL125" s="140" t="s">
        <v>1</v>
      </c>
    </row>
    <row r="126" spans="1:90" s="4" customFormat="1" ht="16.5" customHeight="1">
      <c r="A126" s="141" t="s">
        <v>87</v>
      </c>
      <c r="B126" s="69"/>
      <c r="C126" s="131"/>
      <c r="D126" s="131"/>
      <c r="E126" s="132" t="s">
        <v>157</v>
      </c>
      <c r="F126" s="132"/>
      <c r="G126" s="132"/>
      <c r="H126" s="132"/>
      <c r="I126" s="132"/>
      <c r="J126" s="131"/>
      <c r="K126" s="132" t="s">
        <v>114</v>
      </c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4">
        <f>'O... - Nezpůsobilé výdaje'!J32</f>
        <v>0</v>
      </c>
      <c r="AH126" s="131"/>
      <c r="AI126" s="131"/>
      <c r="AJ126" s="131"/>
      <c r="AK126" s="131"/>
      <c r="AL126" s="131"/>
      <c r="AM126" s="131"/>
      <c r="AN126" s="134">
        <f>SUM(AG126,AT126)</f>
        <v>0</v>
      </c>
      <c r="AO126" s="131"/>
      <c r="AP126" s="131"/>
      <c r="AQ126" s="135" t="s">
        <v>84</v>
      </c>
      <c r="AR126" s="71"/>
      <c r="AS126" s="142">
        <v>0</v>
      </c>
      <c r="AT126" s="143">
        <f>ROUND(SUM(AV126:AW126),2)</f>
        <v>0</v>
      </c>
      <c r="AU126" s="144">
        <f>'O... - Nezpůsobilé výdaje'!P125</f>
        <v>0</v>
      </c>
      <c r="AV126" s="143">
        <f>'O... - Nezpůsobilé výdaje'!J35</f>
        <v>0</v>
      </c>
      <c r="AW126" s="143">
        <f>'O... - Nezpůsobilé výdaje'!J36</f>
        <v>0</v>
      </c>
      <c r="AX126" s="143">
        <f>'O... - Nezpůsobilé výdaje'!J37</f>
        <v>0</v>
      </c>
      <c r="AY126" s="143">
        <f>'O... - Nezpůsobilé výdaje'!J38</f>
        <v>0</v>
      </c>
      <c r="AZ126" s="143">
        <f>'O... - Nezpůsobilé výdaje'!F35</f>
        <v>0</v>
      </c>
      <c r="BA126" s="143">
        <f>'O... - Nezpůsobilé výdaje'!F36</f>
        <v>0</v>
      </c>
      <c r="BB126" s="143">
        <f>'O... - Nezpůsobilé výdaje'!F37</f>
        <v>0</v>
      </c>
      <c r="BC126" s="143">
        <f>'O... - Nezpůsobilé výdaje'!F38</f>
        <v>0</v>
      </c>
      <c r="BD126" s="145">
        <f>'O... - Nezpůsobilé výdaje'!F39</f>
        <v>0</v>
      </c>
      <c r="BE126" s="4"/>
      <c r="BT126" s="140" t="s">
        <v>85</v>
      </c>
      <c r="BV126" s="140" t="s">
        <v>75</v>
      </c>
      <c r="BW126" s="140" t="s">
        <v>158</v>
      </c>
      <c r="BX126" s="140" t="s">
        <v>140</v>
      </c>
      <c r="CL126" s="140" t="s">
        <v>1</v>
      </c>
    </row>
    <row r="127" spans="1:57" s="2" customFormat="1" ht="30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43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s="2" customFormat="1" ht="6.95" customHeight="1">
      <c r="A128" s="37"/>
      <c r="B128" s="65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43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</sheetData>
  <sheetProtection password="CC35" sheet="1" objects="1" scenarios="1" formatColumns="0" formatRows="0"/>
  <mergeCells count="16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N101:AP101"/>
    <mergeCell ref="AG101:AM101"/>
    <mergeCell ref="AN102:AP102"/>
    <mergeCell ref="AG102:AM102"/>
    <mergeCell ref="AG103:AM103"/>
    <mergeCell ref="AN103:AP103"/>
    <mergeCell ref="AG104:AM104"/>
    <mergeCell ref="AN104:AP104"/>
    <mergeCell ref="AG105:AM105"/>
    <mergeCell ref="AN105:AP105"/>
    <mergeCell ref="AN106:AP106"/>
    <mergeCell ref="AG106:AM106"/>
    <mergeCell ref="AN107:AP107"/>
    <mergeCell ref="AG107:AM107"/>
    <mergeCell ref="AN108:AP108"/>
    <mergeCell ref="AG108:AM108"/>
    <mergeCell ref="AG109:AM109"/>
    <mergeCell ref="AN109:AP109"/>
    <mergeCell ref="AG110:AM110"/>
    <mergeCell ref="AN110:AP110"/>
    <mergeCell ref="AN111:AP111"/>
    <mergeCell ref="AG111:AM111"/>
    <mergeCell ref="AG112:AM112"/>
    <mergeCell ref="AN112:AP112"/>
    <mergeCell ref="AG113:AM113"/>
    <mergeCell ref="AN113:AP113"/>
    <mergeCell ref="AG114:AM114"/>
    <mergeCell ref="AN114:AP114"/>
    <mergeCell ref="AG115:AM115"/>
    <mergeCell ref="AN115:AP115"/>
    <mergeCell ref="AN116:AP116"/>
    <mergeCell ref="AG116:AM116"/>
    <mergeCell ref="AG117:AM117"/>
    <mergeCell ref="AN117:AP117"/>
    <mergeCell ref="AG118:AM118"/>
    <mergeCell ref="AN118:AP118"/>
    <mergeCell ref="AN119:AP119"/>
    <mergeCell ref="AG119:AM119"/>
    <mergeCell ref="AG120:AM120"/>
    <mergeCell ref="AN120:AP120"/>
    <mergeCell ref="AN121:AP121"/>
    <mergeCell ref="AG121:AM121"/>
    <mergeCell ref="AN122:AP122"/>
    <mergeCell ref="AG122:AM122"/>
    <mergeCell ref="AG123:AM123"/>
    <mergeCell ref="AN123:AP123"/>
    <mergeCell ref="AN124:AP124"/>
    <mergeCell ref="AG124:AM124"/>
    <mergeCell ref="AN125:AP125"/>
    <mergeCell ref="AG125:AM125"/>
    <mergeCell ref="AN126:AP126"/>
    <mergeCell ref="AG126:AM126"/>
    <mergeCell ref="L85:AO85"/>
    <mergeCell ref="C92:G92"/>
    <mergeCell ref="I92:AF92"/>
    <mergeCell ref="D95:H95"/>
    <mergeCell ref="J95:AF95"/>
    <mergeCell ref="E96:I96"/>
    <mergeCell ref="K96:AF96"/>
    <mergeCell ref="L97:AF97"/>
    <mergeCell ref="F97:J97"/>
    <mergeCell ref="L98:AF98"/>
    <mergeCell ref="F98:J98"/>
    <mergeCell ref="L99:AF99"/>
    <mergeCell ref="F99:J99"/>
    <mergeCell ref="L100:AF100"/>
    <mergeCell ref="F100:J100"/>
    <mergeCell ref="F101:J101"/>
    <mergeCell ref="L101:AF101"/>
    <mergeCell ref="L102:AF102"/>
    <mergeCell ref="F102:J102"/>
    <mergeCell ref="L103:AF103"/>
    <mergeCell ref="F103:J103"/>
    <mergeCell ref="AM87:AN87"/>
    <mergeCell ref="AS89:AT91"/>
    <mergeCell ref="AM89:AP89"/>
    <mergeCell ref="AM90:AP90"/>
    <mergeCell ref="AG92:AM92"/>
    <mergeCell ref="AN92:AP92"/>
    <mergeCell ref="AN95:AP95"/>
    <mergeCell ref="AG95:AM95"/>
    <mergeCell ref="AN96:AP96"/>
    <mergeCell ref="AG96:AM96"/>
    <mergeCell ref="AG97:AM97"/>
    <mergeCell ref="AN97:AP97"/>
    <mergeCell ref="AG98:AM98"/>
    <mergeCell ref="AN98:AP98"/>
    <mergeCell ref="AN99:AP99"/>
    <mergeCell ref="AG99:AM99"/>
    <mergeCell ref="AG100:AM100"/>
    <mergeCell ref="AN100:AP100"/>
    <mergeCell ref="AG94:AM94"/>
    <mergeCell ref="AN94:AP94"/>
    <mergeCell ref="E104:I104"/>
    <mergeCell ref="K104:AF104"/>
    <mergeCell ref="E105:I105"/>
    <mergeCell ref="K105:AF105"/>
    <mergeCell ref="D106:H106"/>
    <mergeCell ref="J106:AF106"/>
    <mergeCell ref="E107:I107"/>
    <mergeCell ref="K107:AF107"/>
    <mergeCell ref="K108:AF108"/>
    <mergeCell ref="E108:I108"/>
    <mergeCell ref="L109:AF109"/>
    <mergeCell ref="F109:J109"/>
    <mergeCell ref="L110:AF110"/>
    <mergeCell ref="F110:J110"/>
    <mergeCell ref="L111:AF111"/>
    <mergeCell ref="F111:J111"/>
    <mergeCell ref="F112:J112"/>
    <mergeCell ref="L112:AF112"/>
    <mergeCell ref="L113:AF113"/>
    <mergeCell ref="F113:J113"/>
    <mergeCell ref="L114:AF114"/>
    <mergeCell ref="F114:J114"/>
    <mergeCell ref="E115:I115"/>
    <mergeCell ref="K115:AF115"/>
    <mergeCell ref="K116:AF116"/>
    <mergeCell ref="E116:I116"/>
    <mergeCell ref="D117:H117"/>
    <mergeCell ref="J117:AF117"/>
    <mergeCell ref="K118:AF118"/>
    <mergeCell ref="E118:I118"/>
    <mergeCell ref="F119:J119"/>
    <mergeCell ref="L119:AF119"/>
    <mergeCell ref="F120:J120"/>
    <mergeCell ref="L120:AF120"/>
    <mergeCell ref="F121:J121"/>
    <mergeCell ref="L121:AF121"/>
    <mergeCell ref="F122:J122"/>
    <mergeCell ref="L122:AF122"/>
    <mergeCell ref="F123:J123"/>
    <mergeCell ref="L123:AF123"/>
    <mergeCell ref="F124:J124"/>
    <mergeCell ref="L124:AF124"/>
    <mergeCell ref="E125:I125"/>
    <mergeCell ref="K125:AF125"/>
    <mergeCell ref="E126:I126"/>
    <mergeCell ref="K126:AF126"/>
  </mergeCells>
  <hyperlinks>
    <hyperlink ref="A97" location="'A.a - Stavební přípomoce'!C2" display="/"/>
    <hyperlink ref="A98" location="'A.b - Elektroinstalace'!C2" display="/"/>
    <hyperlink ref="A99" location="'A.c - Ústřední topení'!C2" display="/"/>
    <hyperlink ref="A100" location="'A.d.a - Vzduchotechnika 1'!C2" display="/"/>
    <hyperlink ref="A101" location="'A.d.b - Vzduchotechnika 2'!C2" display="/"/>
    <hyperlink ref="A102" location="'A.d.c - Vzduchotechnika 3'!C2" display="/"/>
    <hyperlink ref="A103" location="'A.d.d - Vzduchotechnika 4'!C2" display="/"/>
    <hyperlink ref="A104" location="'A.. - Způsobilé výdaje - ...'!C2" display="/"/>
    <hyperlink ref="A105" location="'A... - Nezpůsobilé výdaje'!C2" display="/"/>
    <hyperlink ref="A107" location="'M - Blok M, Medvídků č.p....'!C2" display="/"/>
    <hyperlink ref="A109" location="'M.a - Stavební přípomoce'!C2" display="/"/>
    <hyperlink ref="A110" location="'M.b - Elektroinstalace'!C2" display="/"/>
    <hyperlink ref="A111" location="'M.c - Ústřední topení'!C2" display="/"/>
    <hyperlink ref="A112" location="'M.d.a - Vzduchotechnika 1'!C2" display="/"/>
    <hyperlink ref="A113" location="'M.d.b - Vzduchotechnika 2'!C2" display="/"/>
    <hyperlink ref="A114" location="'M.d.c - Vzduchotechnika 3'!C2" display="/"/>
    <hyperlink ref="A115" location="'M.. - Způsobilé výdaje - ...'!C2" display="/"/>
    <hyperlink ref="A116" location="'M... - Nezpůsobilé výdaje'!C2" display="/"/>
    <hyperlink ref="A119" location="'O.a - Stavební přípomoce'!C2" display="/"/>
    <hyperlink ref="A120" location="'O.b - Elektroinstalace'!C2" display="/"/>
    <hyperlink ref="A121" location="'O.c - Ústřední topení'!C2" display="/"/>
    <hyperlink ref="A122" location="'O.d.a - Vzduchotechnika 1'!C2" display="/"/>
    <hyperlink ref="A123" location="'O.d.b - Vzduchotechnika 2'!C2" display="/"/>
    <hyperlink ref="A124" location="'O.d.c - Vzduchotechnika 3'!C2" display="/"/>
    <hyperlink ref="A125" location="'O.. - Způsobilé výdaje - ...'!C2" display="/"/>
    <hyperlink ref="A126" location="'O... - Nezpůsobilé výdaj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160</v>
      </c>
      <c r="I8" s="146"/>
      <c r="L8" s="19"/>
    </row>
    <row r="9" spans="1:31" s="2" customFormat="1" ht="16.5" customHeight="1">
      <c r="A9" s="37"/>
      <c r="B9" s="43"/>
      <c r="C9" s="37"/>
      <c r="D9" s="37"/>
      <c r="E9" s="153" t="s">
        <v>161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162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955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ROUND(J125,2)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ROUND((SUM(BE125:BE134)),2)</f>
        <v>0</v>
      </c>
      <c r="G35" s="37"/>
      <c r="H35" s="37"/>
      <c r="I35" s="171">
        <v>0.21</v>
      </c>
      <c r="J35" s="170">
        <f>ROUND(((SUM(BE125:BE134))*I35),2)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ROUND((SUM(BF125:BF134)),2)</f>
        <v>0</v>
      </c>
      <c r="G36" s="37"/>
      <c r="H36" s="37"/>
      <c r="I36" s="171">
        <v>0.15</v>
      </c>
      <c r="J36" s="170">
        <f>ROUND(((SUM(BF125:BF134))*I36),2)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ROUND((SUM(BG125:BG134)),2)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ROUND((SUM(BH125:BH134)),2)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ROUND((SUM(BI125:BI134)),2)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161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162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A... - Nezpůsobilé výdaje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167</v>
      </c>
      <c r="D96" s="199"/>
      <c r="E96" s="199"/>
      <c r="F96" s="199"/>
      <c r="G96" s="199"/>
      <c r="H96" s="199"/>
      <c r="I96" s="200"/>
      <c r="J96" s="201" t="s">
        <v>168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169</v>
      </c>
      <c r="D98" s="39"/>
      <c r="E98" s="39"/>
      <c r="F98" s="39"/>
      <c r="G98" s="39"/>
      <c r="H98" s="39"/>
      <c r="I98" s="155"/>
      <c r="J98" s="109">
        <f>J125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170</v>
      </c>
    </row>
    <row r="99" spans="1:31" s="9" customFormat="1" ht="24.95" customHeight="1">
      <c r="A99" s="9"/>
      <c r="B99" s="203"/>
      <c r="C99" s="204"/>
      <c r="D99" s="205" t="s">
        <v>171</v>
      </c>
      <c r="E99" s="206"/>
      <c r="F99" s="206"/>
      <c r="G99" s="206"/>
      <c r="H99" s="206"/>
      <c r="I99" s="207"/>
      <c r="J99" s="208">
        <f>J126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1"/>
      <c r="D100" s="211" t="s">
        <v>176</v>
      </c>
      <c r="E100" s="212"/>
      <c r="F100" s="212"/>
      <c r="G100" s="212"/>
      <c r="H100" s="212"/>
      <c r="I100" s="213"/>
      <c r="J100" s="214">
        <f>J127</f>
        <v>0</v>
      </c>
      <c r="K100" s="131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203"/>
      <c r="C101" s="204"/>
      <c r="D101" s="205" t="s">
        <v>917</v>
      </c>
      <c r="E101" s="206"/>
      <c r="F101" s="206"/>
      <c r="G101" s="206"/>
      <c r="H101" s="206"/>
      <c r="I101" s="207"/>
      <c r="J101" s="208">
        <f>J130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956</v>
      </c>
      <c r="E102" s="212"/>
      <c r="F102" s="212"/>
      <c r="G102" s="212"/>
      <c r="H102" s="212"/>
      <c r="I102" s="213"/>
      <c r="J102" s="214">
        <f>J131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957</v>
      </c>
      <c r="E103" s="212"/>
      <c r="F103" s="212"/>
      <c r="G103" s="212"/>
      <c r="H103" s="212"/>
      <c r="I103" s="213"/>
      <c r="J103" s="214">
        <f>J133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155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192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195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187</v>
      </c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96" t="str">
        <f>E7</f>
        <v xml:space="preserve">Stavební úpravy (TZB)  BD v Milíně, blok A, M, O - III. etapa</v>
      </c>
      <c r="F113" s="31"/>
      <c r="G113" s="31"/>
      <c r="H113" s="31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2:12" s="1" customFormat="1" ht="12" customHeight="1">
      <c r="B114" s="20"/>
      <c r="C114" s="31" t="s">
        <v>160</v>
      </c>
      <c r="D114" s="21"/>
      <c r="E114" s="21"/>
      <c r="F114" s="21"/>
      <c r="G114" s="21"/>
      <c r="H114" s="21"/>
      <c r="I114" s="146"/>
      <c r="J114" s="21"/>
      <c r="K114" s="21"/>
      <c r="L114" s="19"/>
    </row>
    <row r="115" spans="1:31" s="2" customFormat="1" ht="16.5" customHeight="1">
      <c r="A115" s="37"/>
      <c r="B115" s="38"/>
      <c r="C115" s="39"/>
      <c r="D115" s="39"/>
      <c r="E115" s="196" t="s">
        <v>161</v>
      </c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162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E11</f>
        <v>A... - Nezpůsobilé výdaje</v>
      </c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F14</f>
        <v xml:space="preserve"> </v>
      </c>
      <c r="G119" s="39"/>
      <c r="H119" s="39"/>
      <c r="I119" s="157" t="s">
        <v>22</v>
      </c>
      <c r="J119" s="78" t="str">
        <f>IF(J14="","",J14)</f>
        <v>16. 3. 2020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E17</f>
        <v xml:space="preserve"> </v>
      </c>
      <c r="G121" s="39"/>
      <c r="H121" s="39"/>
      <c r="I121" s="157" t="s">
        <v>29</v>
      </c>
      <c r="J121" s="35" t="str">
        <f>E23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27</v>
      </c>
      <c r="D122" s="39"/>
      <c r="E122" s="39"/>
      <c r="F122" s="26" t="str">
        <f>IF(E20="","",E20)</f>
        <v>Vyplň údaj</v>
      </c>
      <c r="G122" s="39"/>
      <c r="H122" s="39"/>
      <c r="I122" s="157" t="s">
        <v>31</v>
      </c>
      <c r="J122" s="35" t="str">
        <f>E26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216"/>
      <c r="B124" s="217"/>
      <c r="C124" s="218" t="s">
        <v>188</v>
      </c>
      <c r="D124" s="219" t="s">
        <v>58</v>
      </c>
      <c r="E124" s="219" t="s">
        <v>54</v>
      </c>
      <c r="F124" s="219" t="s">
        <v>55</v>
      </c>
      <c r="G124" s="219" t="s">
        <v>189</v>
      </c>
      <c r="H124" s="219" t="s">
        <v>190</v>
      </c>
      <c r="I124" s="220" t="s">
        <v>191</v>
      </c>
      <c r="J124" s="221" t="s">
        <v>168</v>
      </c>
      <c r="K124" s="222" t="s">
        <v>192</v>
      </c>
      <c r="L124" s="223"/>
      <c r="M124" s="99" t="s">
        <v>1</v>
      </c>
      <c r="N124" s="100" t="s">
        <v>37</v>
      </c>
      <c r="O124" s="100" t="s">
        <v>193</v>
      </c>
      <c r="P124" s="100" t="s">
        <v>194</v>
      </c>
      <c r="Q124" s="100" t="s">
        <v>195</v>
      </c>
      <c r="R124" s="100" t="s">
        <v>196</v>
      </c>
      <c r="S124" s="100" t="s">
        <v>197</v>
      </c>
      <c r="T124" s="101" t="s">
        <v>198</v>
      </c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</row>
    <row r="125" spans="1:63" s="2" customFormat="1" ht="22.8" customHeight="1">
      <c r="A125" s="37"/>
      <c r="B125" s="38"/>
      <c r="C125" s="106" t="s">
        <v>199</v>
      </c>
      <c r="D125" s="39"/>
      <c r="E125" s="39"/>
      <c r="F125" s="39"/>
      <c r="G125" s="39"/>
      <c r="H125" s="39"/>
      <c r="I125" s="155"/>
      <c r="J125" s="224">
        <f>BK125</f>
        <v>0</v>
      </c>
      <c r="K125" s="39"/>
      <c r="L125" s="43"/>
      <c r="M125" s="102"/>
      <c r="N125" s="225"/>
      <c r="O125" s="103"/>
      <c r="P125" s="226">
        <f>P126+P130</f>
        <v>0</v>
      </c>
      <c r="Q125" s="103"/>
      <c r="R125" s="226">
        <f>R126+R130</f>
        <v>0.0512</v>
      </c>
      <c r="S125" s="103"/>
      <c r="T125" s="227">
        <f>T126+T130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72</v>
      </c>
      <c r="AU125" s="16" t="s">
        <v>170</v>
      </c>
      <c r="BK125" s="228">
        <f>BK126+BK130</f>
        <v>0</v>
      </c>
    </row>
    <row r="126" spans="1:63" s="12" customFormat="1" ht="25.9" customHeight="1">
      <c r="A126" s="12"/>
      <c r="B126" s="229"/>
      <c r="C126" s="230"/>
      <c r="D126" s="231" t="s">
        <v>72</v>
      </c>
      <c r="E126" s="232" t="s">
        <v>200</v>
      </c>
      <c r="F126" s="232" t="s">
        <v>201</v>
      </c>
      <c r="G126" s="230"/>
      <c r="H126" s="230"/>
      <c r="I126" s="233"/>
      <c r="J126" s="234">
        <f>BK126</f>
        <v>0</v>
      </c>
      <c r="K126" s="230"/>
      <c r="L126" s="235"/>
      <c r="M126" s="236"/>
      <c r="N126" s="237"/>
      <c r="O126" s="237"/>
      <c r="P126" s="238">
        <f>P127</f>
        <v>0</v>
      </c>
      <c r="Q126" s="237"/>
      <c r="R126" s="238">
        <f>R127</f>
        <v>0.0512</v>
      </c>
      <c r="S126" s="237"/>
      <c r="T126" s="239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0" t="s">
        <v>80</v>
      </c>
      <c r="AT126" s="241" t="s">
        <v>72</v>
      </c>
      <c r="AU126" s="241" t="s">
        <v>73</v>
      </c>
      <c r="AY126" s="240" t="s">
        <v>202</v>
      </c>
      <c r="BK126" s="242">
        <f>BK127</f>
        <v>0</v>
      </c>
    </row>
    <row r="127" spans="1:63" s="12" customFormat="1" ht="22.8" customHeight="1">
      <c r="A127" s="12"/>
      <c r="B127" s="229"/>
      <c r="C127" s="230"/>
      <c r="D127" s="231" t="s">
        <v>72</v>
      </c>
      <c r="E127" s="243" t="s">
        <v>311</v>
      </c>
      <c r="F127" s="243" t="s">
        <v>315</v>
      </c>
      <c r="G127" s="230"/>
      <c r="H127" s="230"/>
      <c r="I127" s="233"/>
      <c r="J127" s="244">
        <f>BK127</f>
        <v>0</v>
      </c>
      <c r="K127" s="230"/>
      <c r="L127" s="235"/>
      <c r="M127" s="236"/>
      <c r="N127" s="237"/>
      <c r="O127" s="237"/>
      <c r="P127" s="238">
        <f>SUM(P128:P129)</f>
        <v>0</v>
      </c>
      <c r="Q127" s="237"/>
      <c r="R127" s="238">
        <f>SUM(R128:R129)</f>
        <v>0.0512</v>
      </c>
      <c r="S127" s="237"/>
      <c r="T127" s="239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0" t="s">
        <v>80</v>
      </c>
      <c r="AT127" s="241" t="s">
        <v>72</v>
      </c>
      <c r="AU127" s="241" t="s">
        <v>80</v>
      </c>
      <c r="AY127" s="240" t="s">
        <v>202</v>
      </c>
      <c r="BK127" s="242">
        <f>SUM(BK128:BK129)</f>
        <v>0</v>
      </c>
    </row>
    <row r="128" spans="1:65" s="2" customFormat="1" ht="21.75" customHeight="1">
      <c r="A128" s="37"/>
      <c r="B128" s="38"/>
      <c r="C128" s="245" t="s">
        <v>80</v>
      </c>
      <c r="D128" s="245" t="s">
        <v>204</v>
      </c>
      <c r="E128" s="246" t="s">
        <v>958</v>
      </c>
      <c r="F128" s="247" t="s">
        <v>959</v>
      </c>
      <c r="G128" s="248" t="s">
        <v>231</v>
      </c>
      <c r="H128" s="249">
        <v>1280</v>
      </c>
      <c r="I128" s="250"/>
      <c r="J128" s="251">
        <f>ROUND(I128*H128,2)</f>
        <v>0</v>
      </c>
      <c r="K128" s="252"/>
      <c r="L128" s="43"/>
      <c r="M128" s="253" t="s">
        <v>1</v>
      </c>
      <c r="N128" s="254" t="s">
        <v>39</v>
      </c>
      <c r="O128" s="90"/>
      <c r="P128" s="255">
        <f>O128*H128</f>
        <v>0</v>
      </c>
      <c r="Q128" s="255">
        <v>4E-05</v>
      </c>
      <c r="R128" s="255">
        <f>Q128*H128</f>
        <v>0.0512</v>
      </c>
      <c r="S128" s="255">
        <v>0</v>
      </c>
      <c r="T128" s="25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57" t="s">
        <v>208</v>
      </c>
      <c r="AT128" s="257" t="s">
        <v>204</v>
      </c>
      <c r="AU128" s="257" t="s">
        <v>85</v>
      </c>
      <c r="AY128" s="16" t="s">
        <v>202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6" t="s">
        <v>85</v>
      </c>
      <c r="BK128" s="258">
        <f>ROUND(I128*H128,2)</f>
        <v>0</v>
      </c>
      <c r="BL128" s="16" t="s">
        <v>208</v>
      </c>
      <c r="BM128" s="257" t="s">
        <v>960</v>
      </c>
    </row>
    <row r="129" spans="1:51" s="14" customFormat="1" ht="12">
      <c r="A129" s="14"/>
      <c r="B129" s="270"/>
      <c r="C129" s="271"/>
      <c r="D129" s="261" t="s">
        <v>210</v>
      </c>
      <c r="E129" s="272" t="s">
        <v>1</v>
      </c>
      <c r="F129" s="273" t="s">
        <v>961</v>
      </c>
      <c r="G129" s="271"/>
      <c r="H129" s="274">
        <v>1280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210</v>
      </c>
      <c r="AU129" s="280" t="s">
        <v>85</v>
      </c>
      <c r="AV129" s="14" t="s">
        <v>85</v>
      </c>
      <c r="AW129" s="14" t="s">
        <v>30</v>
      </c>
      <c r="AX129" s="14" t="s">
        <v>73</v>
      </c>
      <c r="AY129" s="280" t="s">
        <v>202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930</v>
      </c>
      <c r="F130" s="232" t="s">
        <v>931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293</v>
      </c>
      <c r="AT130" s="241" t="s">
        <v>72</v>
      </c>
      <c r="AU130" s="241" t="s">
        <v>73</v>
      </c>
      <c r="AY130" s="240" t="s">
        <v>202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962</v>
      </c>
      <c r="F131" s="243" t="s">
        <v>963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293</v>
      </c>
      <c r="AT131" s="241" t="s">
        <v>72</v>
      </c>
      <c r="AU131" s="241" t="s">
        <v>80</v>
      </c>
      <c r="AY131" s="240" t="s">
        <v>202</v>
      </c>
      <c r="BK131" s="242">
        <f>BK132</f>
        <v>0</v>
      </c>
    </row>
    <row r="132" spans="1:65" s="2" customFormat="1" ht="16.5" customHeight="1">
      <c r="A132" s="37"/>
      <c r="B132" s="38"/>
      <c r="C132" s="245" t="s">
        <v>85</v>
      </c>
      <c r="D132" s="245" t="s">
        <v>204</v>
      </c>
      <c r="E132" s="246" t="s">
        <v>964</v>
      </c>
      <c r="F132" s="247" t="s">
        <v>963</v>
      </c>
      <c r="G132" s="248" t="s">
        <v>439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936</v>
      </c>
      <c r="AT132" s="257" t="s">
        <v>204</v>
      </c>
      <c r="AU132" s="257" t="s">
        <v>85</v>
      </c>
      <c r="AY132" s="16" t="s">
        <v>202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936</v>
      </c>
      <c r="BM132" s="257" t="s">
        <v>965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966</v>
      </c>
      <c r="F133" s="243" t="s">
        <v>967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293</v>
      </c>
      <c r="AT133" s="241" t="s">
        <v>72</v>
      </c>
      <c r="AU133" s="241" t="s">
        <v>80</v>
      </c>
      <c r="AY133" s="240" t="s">
        <v>202</v>
      </c>
      <c r="BK133" s="242">
        <f>BK134</f>
        <v>0</v>
      </c>
    </row>
    <row r="134" spans="1:65" s="2" customFormat="1" ht="16.5" customHeight="1">
      <c r="A134" s="37"/>
      <c r="B134" s="38"/>
      <c r="C134" s="245" t="s">
        <v>90</v>
      </c>
      <c r="D134" s="245" t="s">
        <v>204</v>
      </c>
      <c r="E134" s="246" t="s">
        <v>968</v>
      </c>
      <c r="F134" s="247" t="s">
        <v>969</v>
      </c>
      <c r="G134" s="248" t="s">
        <v>439</v>
      </c>
      <c r="H134" s="249">
        <v>1</v>
      </c>
      <c r="I134" s="250"/>
      <c r="J134" s="251">
        <f>ROUND(I134*H134,2)</f>
        <v>0</v>
      </c>
      <c r="K134" s="252"/>
      <c r="L134" s="43"/>
      <c r="M134" s="295" t="s">
        <v>1</v>
      </c>
      <c r="N134" s="296" t="s">
        <v>39</v>
      </c>
      <c r="O134" s="297"/>
      <c r="P134" s="298">
        <f>O134*H134</f>
        <v>0</v>
      </c>
      <c r="Q134" s="298">
        <v>0</v>
      </c>
      <c r="R134" s="298">
        <f>Q134*H134</f>
        <v>0</v>
      </c>
      <c r="S134" s="298">
        <v>0</v>
      </c>
      <c r="T134" s="29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936</v>
      </c>
      <c r="AT134" s="257" t="s">
        <v>204</v>
      </c>
      <c r="AU134" s="257" t="s">
        <v>85</v>
      </c>
      <c r="AY134" s="16" t="s">
        <v>202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936</v>
      </c>
      <c r="BM134" s="257" t="s">
        <v>970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192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24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1:31" s="2" customFormat="1" ht="12" customHeight="1">
      <c r="A8" s="37"/>
      <c r="B8" s="43"/>
      <c r="C8" s="37"/>
      <c r="D8" s="152" t="s">
        <v>160</v>
      </c>
      <c r="E8" s="37"/>
      <c r="F8" s="37"/>
      <c r="G8" s="37"/>
      <c r="H8" s="37"/>
      <c r="I8" s="155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6" t="s">
        <v>971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52" t="s">
        <v>18</v>
      </c>
      <c r="E11" s="37"/>
      <c r="F11" s="140" t="s">
        <v>1</v>
      </c>
      <c r="G11" s="37"/>
      <c r="H11" s="37"/>
      <c r="I11" s="157" t="s">
        <v>19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20</v>
      </c>
      <c r="E12" s="37"/>
      <c r="F12" s="140" t="s">
        <v>21</v>
      </c>
      <c r="G12" s="37"/>
      <c r="H12" s="37"/>
      <c r="I12" s="157" t="s">
        <v>22</v>
      </c>
      <c r="J12" s="158" t="str">
        <f>'Rekapitulace stavby'!AN8</f>
        <v>16. 3. 2020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24</v>
      </c>
      <c r="E14" s="37"/>
      <c r="F14" s="37"/>
      <c r="G14" s="37"/>
      <c r="H14" s="37"/>
      <c r="I14" s="157" t="s">
        <v>25</v>
      </c>
      <c r="J14" s="140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tr">
        <f>IF('Rekapitulace stavby'!E11="","",'Rekapitulace stavby'!E11)</f>
        <v xml:space="preserve"> </v>
      </c>
      <c r="F15" s="37"/>
      <c r="G15" s="37"/>
      <c r="H15" s="37"/>
      <c r="I15" s="157" t="s">
        <v>26</v>
      </c>
      <c r="J15" s="140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55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52" t="s">
        <v>27</v>
      </c>
      <c r="E17" s="37"/>
      <c r="F17" s="37"/>
      <c r="G17" s="37"/>
      <c r="H17" s="37"/>
      <c r="I17" s="157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57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55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52" t="s">
        <v>29</v>
      </c>
      <c r="E20" s="37"/>
      <c r="F20" s="37"/>
      <c r="G20" s="37"/>
      <c r="H20" s="37"/>
      <c r="I20" s="157" t="s">
        <v>25</v>
      </c>
      <c r="J20" s="140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tr">
        <f>IF('Rekapitulace stavby'!E17="","",'Rekapitulace stavby'!E17)</f>
        <v xml:space="preserve"> </v>
      </c>
      <c r="F21" s="37"/>
      <c r="G21" s="37"/>
      <c r="H21" s="37"/>
      <c r="I21" s="157" t="s">
        <v>26</v>
      </c>
      <c r="J21" s="140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55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52" t="s">
        <v>31</v>
      </c>
      <c r="E23" s="37"/>
      <c r="F23" s="37"/>
      <c r="G23" s="37"/>
      <c r="H23" s="37"/>
      <c r="I23" s="157" t="s">
        <v>25</v>
      </c>
      <c r="J23" s="140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tr">
        <f>IF('Rekapitulace stavby'!E20="","",'Rekapitulace stavby'!E20)</f>
        <v xml:space="preserve"> </v>
      </c>
      <c r="F24" s="37"/>
      <c r="G24" s="37"/>
      <c r="H24" s="37"/>
      <c r="I24" s="157" t="s">
        <v>26</v>
      </c>
      <c r="J24" s="140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55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52" t="s">
        <v>32</v>
      </c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9"/>
      <c r="B27" s="160"/>
      <c r="C27" s="159"/>
      <c r="D27" s="159"/>
      <c r="E27" s="161" t="s">
        <v>1</v>
      </c>
      <c r="F27" s="161"/>
      <c r="G27" s="161"/>
      <c r="H27" s="161"/>
      <c r="I27" s="162"/>
      <c r="J27" s="159"/>
      <c r="K27" s="159"/>
      <c r="L27" s="163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64"/>
      <c r="E29" s="164"/>
      <c r="F29" s="164"/>
      <c r="G29" s="164"/>
      <c r="H29" s="164"/>
      <c r="I29" s="165"/>
      <c r="J29" s="164"/>
      <c r="K29" s="164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66" t="s">
        <v>33</v>
      </c>
      <c r="E30" s="37"/>
      <c r="F30" s="37"/>
      <c r="G30" s="37"/>
      <c r="H30" s="37"/>
      <c r="I30" s="155"/>
      <c r="J30" s="167">
        <f>ROUND(J147,2)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8" t="s">
        <v>35</v>
      </c>
      <c r="G32" s="37"/>
      <c r="H32" s="37"/>
      <c r="I32" s="169" t="s">
        <v>34</v>
      </c>
      <c r="J32" s="168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4" t="s">
        <v>37</v>
      </c>
      <c r="E33" s="152" t="s">
        <v>38</v>
      </c>
      <c r="F33" s="170">
        <f>ROUND((SUM(BE147:BE504)),2)</f>
        <v>0</v>
      </c>
      <c r="G33" s="37"/>
      <c r="H33" s="37"/>
      <c r="I33" s="171">
        <v>0.21</v>
      </c>
      <c r="J33" s="170">
        <f>ROUND(((SUM(BE147:BE504))*I33),2)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52" t="s">
        <v>39</v>
      </c>
      <c r="F34" s="170">
        <f>ROUND((SUM(BF147:BF504)),2)</f>
        <v>0</v>
      </c>
      <c r="G34" s="37"/>
      <c r="H34" s="37"/>
      <c r="I34" s="171">
        <v>0.15</v>
      </c>
      <c r="J34" s="170">
        <f>ROUND(((SUM(BF147:BF504))*I34),2)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52" t="s">
        <v>40</v>
      </c>
      <c r="F35" s="170">
        <f>ROUND((SUM(BG147:BG504)),2)</f>
        <v>0</v>
      </c>
      <c r="G35" s="37"/>
      <c r="H35" s="37"/>
      <c r="I35" s="171">
        <v>0.21</v>
      </c>
      <c r="J35" s="17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52" t="s">
        <v>41</v>
      </c>
      <c r="F36" s="170">
        <f>ROUND((SUM(BH147:BH504)),2)</f>
        <v>0</v>
      </c>
      <c r="G36" s="37"/>
      <c r="H36" s="37"/>
      <c r="I36" s="171">
        <v>0.15</v>
      </c>
      <c r="J36" s="17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42</v>
      </c>
      <c r="F37" s="170">
        <f>ROUND((SUM(BI147:BI504)),2)</f>
        <v>0</v>
      </c>
      <c r="G37" s="37"/>
      <c r="H37" s="37"/>
      <c r="I37" s="171">
        <v>0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55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72"/>
      <c r="D39" s="173" t="s">
        <v>43</v>
      </c>
      <c r="E39" s="174"/>
      <c r="F39" s="174"/>
      <c r="G39" s="175" t="s">
        <v>44</v>
      </c>
      <c r="H39" s="176" t="s">
        <v>45</v>
      </c>
      <c r="I39" s="177"/>
      <c r="J39" s="178">
        <f>SUM(J30:J37)</f>
        <v>0</v>
      </c>
      <c r="K39" s="17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46"/>
      <c r="L41" s="19"/>
    </row>
    <row r="42" spans="2:12" s="1" customFormat="1" ht="14.4" customHeight="1">
      <c r="B42" s="19"/>
      <c r="I42" s="146"/>
      <c r="L42" s="19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160</v>
      </c>
      <c r="D86" s="39"/>
      <c r="E86" s="39"/>
      <c r="F86" s="39"/>
      <c r="G86" s="39"/>
      <c r="H86" s="39"/>
      <c r="I86" s="155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M - Blok M, Medvídků č.p. 222, 223, 224 - přípomoce k TZB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157" t="s">
        <v>22</v>
      </c>
      <c r="J89" s="78" t="str">
        <f>IF(J12="","",J12)</f>
        <v>16. 3. 2020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57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157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55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98" t="s">
        <v>167</v>
      </c>
      <c r="D94" s="199"/>
      <c r="E94" s="199"/>
      <c r="F94" s="199"/>
      <c r="G94" s="199"/>
      <c r="H94" s="199"/>
      <c r="I94" s="200"/>
      <c r="J94" s="201" t="s">
        <v>168</v>
      </c>
      <c r="K94" s="19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202" t="s">
        <v>169</v>
      </c>
      <c r="D96" s="39"/>
      <c r="E96" s="39"/>
      <c r="F96" s="39"/>
      <c r="G96" s="39"/>
      <c r="H96" s="39"/>
      <c r="I96" s="155"/>
      <c r="J96" s="109">
        <f>J147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170</v>
      </c>
    </row>
    <row r="97" spans="1:31" s="9" customFormat="1" ht="24.95" customHeight="1">
      <c r="A97" s="9"/>
      <c r="B97" s="203"/>
      <c r="C97" s="204"/>
      <c r="D97" s="205" t="s">
        <v>972</v>
      </c>
      <c r="E97" s="206"/>
      <c r="F97" s="206"/>
      <c r="G97" s="206"/>
      <c r="H97" s="206"/>
      <c r="I97" s="207"/>
      <c r="J97" s="208">
        <f>J148</f>
        <v>0</v>
      </c>
      <c r="K97" s="204"/>
      <c r="L97" s="20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203"/>
      <c r="C98" s="204"/>
      <c r="D98" s="205" t="s">
        <v>973</v>
      </c>
      <c r="E98" s="206"/>
      <c r="F98" s="206"/>
      <c r="G98" s="206"/>
      <c r="H98" s="206"/>
      <c r="I98" s="207"/>
      <c r="J98" s="208">
        <f>J156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203"/>
      <c r="C99" s="204"/>
      <c r="D99" s="205" t="s">
        <v>974</v>
      </c>
      <c r="E99" s="206"/>
      <c r="F99" s="206"/>
      <c r="G99" s="206"/>
      <c r="H99" s="206"/>
      <c r="I99" s="207"/>
      <c r="J99" s="208">
        <f>J239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975</v>
      </c>
      <c r="E100" s="206"/>
      <c r="F100" s="206"/>
      <c r="G100" s="206"/>
      <c r="H100" s="206"/>
      <c r="I100" s="207"/>
      <c r="J100" s="208">
        <f>J256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976</v>
      </c>
      <c r="E101" s="206"/>
      <c r="F101" s="206"/>
      <c r="G101" s="206"/>
      <c r="H101" s="206"/>
      <c r="I101" s="207"/>
      <c r="J101" s="208">
        <f>J279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171</v>
      </c>
      <c r="E102" s="206"/>
      <c r="F102" s="206"/>
      <c r="G102" s="206"/>
      <c r="H102" s="206"/>
      <c r="I102" s="207"/>
      <c r="J102" s="208">
        <f>J294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10"/>
      <c r="C103" s="131"/>
      <c r="D103" s="211" t="s">
        <v>172</v>
      </c>
      <c r="E103" s="212"/>
      <c r="F103" s="212"/>
      <c r="G103" s="212"/>
      <c r="H103" s="212"/>
      <c r="I103" s="213"/>
      <c r="J103" s="214">
        <f>J295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203"/>
      <c r="C104" s="204"/>
      <c r="D104" s="205" t="s">
        <v>977</v>
      </c>
      <c r="E104" s="206"/>
      <c r="F104" s="206"/>
      <c r="G104" s="206"/>
      <c r="H104" s="206"/>
      <c r="I104" s="207"/>
      <c r="J104" s="208">
        <f>J299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978</v>
      </c>
      <c r="E105" s="206"/>
      <c r="F105" s="206"/>
      <c r="G105" s="206"/>
      <c r="H105" s="206"/>
      <c r="I105" s="207"/>
      <c r="J105" s="208">
        <f>J320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979</v>
      </c>
      <c r="E106" s="206"/>
      <c r="F106" s="206"/>
      <c r="G106" s="206"/>
      <c r="H106" s="206"/>
      <c r="I106" s="207"/>
      <c r="J106" s="208">
        <f>J348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980</v>
      </c>
      <c r="E107" s="206"/>
      <c r="F107" s="206"/>
      <c r="G107" s="206"/>
      <c r="H107" s="206"/>
      <c r="I107" s="207"/>
      <c r="J107" s="208">
        <f>J373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10"/>
      <c r="C108" s="131"/>
      <c r="D108" s="211" t="s">
        <v>173</v>
      </c>
      <c r="E108" s="212"/>
      <c r="F108" s="212"/>
      <c r="G108" s="212"/>
      <c r="H108" s="212"/>
      <c r="I108" s="213"/>
      <c r="J108" s="214">
        <f>J399</f>
        <v>0</v>
      </c>
      <c r="K108" s="131"/>
      <c r="L108" s="2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0"/>
      <c r="C109" s="131"/>
      <c r="D109" s="211" t="s">
        <v>174</v>
      </c>
      <c r="E109" s="212"/>
      <c r="F109" s="212"/>
      <c r="G109" s="212"/>
      <c r="H109" s="212"/>
      <c r="I109" s="213"/>
      <c r="J109" s="214">
        <f>J409</f>
        <v>0</v>
      </c>
      <c r="K109" s="131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0"/>
      <c r="C110" s="131"/>
      <c r="D110" s="211" t="s">
        <v>175</v>
      </c>
      <c r="E110" s="212"/>
      <c r="F110" s="212"/>
      <c r="G110" s="212"/>
      <c r="H110" s="212"/>
      <c r="I110" s="213"/>
      <c r="J110" s="214">
        <f>J416</f>
        <v>0</v>
      </c>
      <c r="K110" s="131"/>
      <c r="L110" s="21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0"/>
      <c r="C111" s="131"/>
      <c r="D111" s="211" t="s">
        <v>176</v>
      </c>
      <c r="E111" s="212"/>
      <c r="F111" s="212"/>
      <c r="G111" s="212"/>
      <c r="H111" s="212"/>
      <c r="I111" s="213"/>
      <c r="J111" s="214">
        <f>J418</f>
        <v>0</v>
      </c>
      <c r="K111" s="131"/>
      <c r="L111" s="2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0"/>
      <c r="C112" s="131"/>
      <c r="D112" s="211" t="s">
        <v>177</v>
      </c>
      <c r="E112" s="212"/>
      <c r="F112" s="212"/>
      <c r="G112" s="212"/>
      <c r="H112" s="212"/>
      <c r="I112" s="213"/>
      <c r="J112" s="214">
        <f>J423</f>
        <v>0</v>
      </c>
      <c r="K112" s="131"/>
      <c r="L112" s="2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0"/>
      <c r="C113" s="131"/>
      <c r="D113" s="211" t="s">
        <v>178</v>
      </c>
      <c r="E113" s="212"/>
      <c r="F113" s="212"/>
      <c r="G113" s="212"/>
      <c r="H113" s="212"/>
      <c r="I113" s="213"/>
      <c r="J113" s="214">
        <f>J434</f>
        <v>0</v>
      </c>
      <c r="K113" s="131"/>
      <c r="L113" s="21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0"/>
      <c r="C114" s="131"/>
      <c r="D114" s="211" t="s">
        <v>179</v>
      </c>
      <c r="E114" s="212"/>
      <c r="F114" s="212"/>
      <c r="G114" s="212"/>
      <c r="H114" s="212"/>
      <c r="I114" s="213"/>
      <c r="J114" s="214">
        <f>J441</f>
        <v>0</v>
      </c>
      <c r="K114" s="131"/>
      <c r="L114" s="21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9" customFormat="1" ht="24.95" customHeight="1">
      <c r="A115" s="9"/>
      <c r="B115" s="203"/>
      <c r="C115" s="204"/>
      <c r="D115" s="205" t="s">
        <v>180</v>
      </c>
      <c r="E115" s="206"/>
      <c r="F115" s="206"/>
      <c r="G115" s="206"/>
      <c r="H115" s="206"/>
      <c r="I115" s="207"/>
      <c r="J115" s="208">
        <f>J444</f>
        <v>0</v>
      </c>
      <c r="K115" s="204"/>
      <c r="L115" s="20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10" customFormat="1" ht="19.9" customHeight="1">
      <c r="A116" s="10"/>
      <c r="B116" s="210"/>
      <c r="C116" s="131"/>
      <c r="D116" s="211" t="s">
        <v>181</v>
      </c>
      <c r="E116" s="212"/>
      <c r="F116" s="212"/>
      <c r="G116" s="212"/>
      <c r="H116" s="212"/>
      <c r="I116" s="213"/>
      <c r="J116" s="214">
        <f>J445</f>
        <v>0</v>
      </c>
      <c r="K116" s="131"/>
      <c r="L116" s="21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203"/>
      <c r="C117" s="204"/>
      <c r="D117" s="205" t="s">
        <v>916</v>
      </c>
      <c r="E117" s="206"/>
      <c r="F117" s="206"/>
      <c r="G117" s="206"/>
      <c r="H117" s="206"/>
      <c r="I117" s="207"/>
      <c r="J117" s="208">
        <f>J453</f>
        <v>0</v>
      </c>
      <c r="K117" s="204"/>
      <c r="L117" s="20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0" customFormat="1" ht="19.9" customHeight="1">
      <c r="A118" s="10"/>
      <c r="B118" s="210"/>
      <c r="C118" s="131"/>
      <c r="D118" s="211" t="s">
        <v>182</v>
      </c>
      <c r="E118" s="212"/>
      <c r="F118" s="212"/>
      <c r="G118" s="212"/>
      <c r="H118" s="212"/>
      <c r="I118" s="213"/>
      <c r="J118" s="214">
        <f>J455</f>
        <v>0</v>
      </c>
      <c r="K118" s="131"/>
      <c r="L118" s="215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10"/>
      <c r="C119" s="131"/>
      <c r="D119" s="211" t="s">
        <v>183</v>
      </c>
      <c r="E119" s="212"/>
      <c r="F119" s="212"/>
      <c r="G119" s="212"/>
      <c r="H119" s="212"/>
      <c r="I119" s="213"/>
      <c r="J119" s="214">
        <f>J466</f>
        <v>0</v>
      </c>
      <c r="K119" s="131"/>
      <c r="L119" s="215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210"/>
      <c r="C120" s="131"/>
      <c r="D120" s="211" t="s">
        <v>184</v>
      </c>
      <c r="E120" s="212"/>
      <c r="F120" s="212"/>
      <c r="G120" s="212"/>
      <c r="H120" s="212"/>
      <c r="I120" s="213"/>
      <c r="J120" s="214">
        <f>J477</f>
        <v>0</v>
      </c>
      <c r="K120" s="131"/>
      <c r="L120" s="215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210"/>
      <c r="C121" s="131"/>
      <c r="D121" s="211" t="s">
        <v>185</v>
      </c>
      <c r="E121" s="212"/>
      <c r="F121" s="212"/>
      <c r="G121" s="212"/>
      <c r="H121" s="212"/>
      <c r="I121" s="213"/>
      <c r="J121" s="214">
        <f>J479</f>
        <v>0</v>
      </c>
      <c r="K121" s="131"/>
      <c r="L121" s="215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210"/>
      <c r="C122" s="131"/>
      <c r="D122" s="211" t="s">
        <v>186</v>
      </c>
      <c r="E122" s="212"/>
      <c r="F122" s="212"/>
      <c r="G122" s="212"/>
      <c r="H122" s="212"/>
      <c r="I122" s="213"/>
      <c r="J122" s="214">
        <f>J486</f>
        <v>0</v>
      </c>
      <c r="K122" s="131"/>
      <c r="L122" s="215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9" customFormat="1" ht="24.95" customHeight="1">
      <c r="A123" s="9"/>
      <c r="B123" s="203"/>
      <c r="C123" s="204"/>
      <c r="D123" s="205" t="s">
        <v>917</v>
      </c>
      <c r="E123" s="206"/>
      <c r="F123" s="206"/>
      <c r="G123" s="206"/>
      <c r="H123" s="206"/>
      <c r="I123" s="207"/>
      <c r="J123" s="208">
        <f>J492</f>
        <v>0</v>
      </c>
      <c r="K123" s="204"/>
      <c r="L123" s="20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s="10" customFormat="1" ht="19.9" customHeight="1">
      <c r="A124" s="10"/>
      <c r="B124" s="210"/>
      <c r="C124" s="131"/>
      <c r="D124" s="211" t="s">
        <v>918</v>
      </c>
      <c r="E124" s="212"/>
      <c r="F124" s="212"/>
      <c r="G124" s="212"/>
      <c r="H124" s="212"/>
      <c r="I124" s="213"/>
      <c r="J124" s="214">
        <f>J493</f>
        <v>0</v>
      </c>
      <c r="K124" s="131"/>
      <c r="L124" s="215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210"/>
      <c r="C125" s="131"/>
      <c r="D125" s="211" t="s">
        <v>956</v>
      </c>
      <c r="E125" s="212"/>
      <c r="F125" s="212"/>
      <c r="G125" s="212"/>
      <c r="H125" s="212"/>
      <c r="I125" s="213"/>
      <c r="J125" s="214">
        <f>J495</f>
        <v>0</v>
      </c>
      <c r="K125" s="131"/>
      <c r="L125" s="215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210"/>
      <c r="C126" s="131"/>
      <c r="D126" s="211" t="s">
        <v>919</v>
      </c>
      <c r="E126" s="212"/>
      <c r="F126" s="212"/>
      <c r="G126" s="212"/>
      <c r="H126" s="212"/>
      <c r="I126" s="213"/>
      <c r="J126" s="214">
        <f>J497</f>
        <v>0</v>
      </c>
      <c r="K126" s="131"/>
      <c r="L126" s="215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9.9" customHeight="1">
      <c r="A127" s="10"/>
      <c r="B127" s="210"/>
      <c r="C127" s="131"/>
      <c r="D127" s="211" t="s">
        <v>957</v>
      </c>
      <c r="E127" s="212"/>
      <c r="F127" s="212"/>
      <c r="G127" s="212"/>
      <c r="H127" s="212"/>
      <c r="I127" s="213"/>
      <c r="J127" s="214">
        <f>J503</f>
        <v>0</v>
      </c>
      <c r="K127" s="131"/>
      <c r="L127" s="215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2" customFormat="1" ht="21.8" customHeight="1">
      <c r="A128" s="37"/>
      <c r="B128" s="38"/>
      <c r="C128" s="39"/>
      <c r="D128" s="39"/>
      <c r="E128" s="39"/>
      <c r="F128" s="39"/>
      <c r="G128" s="39"/>
      <c r="H128" s="39"/>
      <c r="I128" s="155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6.95" customHeight="1">
      <c r="A129" s="37"/>
      <c r="B129" s="65"/>
      <c r="C129" s="66"/>
      <c r="D129" s="66"/>
      <c r="E129" s="66"/>
      <c r="F129" s="66"/>
      <c r="G129" s="66"/>
      <c r="H129" s="66"/>
      <c r="I129" s="192"/>
      <c r="J129" s="66"/>
      <c r="K129" s="66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3" spans="1:31" s="2" customFormat="1" ht="6.95" customHeight="1">
      <c r="A133" s="37"/>
      <c r="B133" s="67"/>
      <c r="C133" s="68"/>
      <c r="D133" s="68"/>
      <c r="E133" s="68"/>
      <c r="F133" s="68"/>
      <c r="G133" s="68"/>
      <c r="H133" s="68"/>
      <c r="I133" s="195"/>
      <c r="J133" s="68"/>
      <c r="K133" s="68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24.95" customHeight="1">
      <c r="A134" s="37"/>
      <c r="B134" s="38"/>
      <c r="C134" s="22" t="s">
        <v>187</v>
      </c>
      <c r="D134" s="39"/>
      <c r="E134" s="39"/>
      <c r="F134" s="39"/>
      <c r="G134" s="39"/>
      <c r="H134" s="39"/>
      <c r="I134" s="155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9"/>
      <c r="D135" s="39"/>
      <c r="E135" s="39"/>
      <c r="F135" s="39"/>
      <c r="G135" s="39"/>
      <c r="H135" s="39"/>
      <c r="I135" s="155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2" customHeight="1">
      <c r="A136" s="37"/>
      <c r="B136" s="38"/>
      <c r="C136" s="31" t="s">
        <v>16</v>
      </c>
      <c r="D136" s="39"/>
      <c r="E136" s="39"/>
      <c r="F136" s="39"/>
      <c r="G136" s="39"/>
      <c r="H136" s="39"/>
      <c r="I136" s="155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6.5" customHeight="1">
      <c r="A137" s="37"/>
      <c r="B137" s="38"/>
      <c r="C137" s="39"/>
      <c r="D137" s="39"/>
      <c r="E137" s="196" t="str">
        <f>E7</f>
        <v xml:space="preserve">Stavební úpravy (TZB)  BD v Milíně, blok A, M, O - III. etapa</v>
      </c>
      <c r="F137" s="31"/>
      <c r="G137" s="31"/>
      <c r="H137" s="31"/>
      <c r="I137" s="155"/>
      <c r="J137" s="39"/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2" customHeight="1">
      <c r="A138" s="37"/>
      <c r="B138" s="38"/>
      <c r="C138" s="31" t="s">
        <v>160</v>
      </c>
      <c r="D138" s="39"/>
      <c r="E138" s="39"/>
      <c r="F138" s="39"/>
      <c r="G138" s="39"/>
      <c r="H138" s="39"/>
      <c r="I138" s="155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2" customFormat="1" ht="16.5" customHeight="1">
      <c r="A139" s="37"/>
      <c r="B139" s="38"/>
      <c r="C139" s="39"/>
      <c r="D139" s="39"/>
      <c r="E139" s="75" t="str">
        <f>E9</f>
        <v>M - Blok M, Medvídků č.p. 222, 223, 224 - přípomoce k TZB</v>
      </c>
      <c r="F139" s="39"/>
      <c r="G139" s="39"/>
      <c r="H139" s="39"/>
      <c r="I139" s="155"/>
      <c r="J139" s="39"/>
      <c r="K139" s="39"/>
      <c r="L139" s="6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6.95" customHeight="1">
      <c r="A140" s="37"/>
      <c r="B140" s="38"/>
      <c r="C140" s="39"/>
      <c r="D140" s="39"/>
      <c r="E140" s="39"/>
      <c r="F140" s="39"/>
      <c r="G140" s="39"/>
      <c r="H140" s="39"/>
      <c r="I140" s="155"/>
      <c r="J140" s="39"/>
      <c r="K140" s="39"/>
      <c r="L140" s="6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2" customFormat="1" ht="12" customHeight="1">
      <c r="A141" s="37"/>
      <c r="B141" s="38"/>
      <c r="C141" s="31" t="s">
        <v>20</v>
      </c>
      <c r="D141" s="39"/>
      <c r="E141" s="39"/>
      <c r="F141" s="26" t="str">
        <f>F12</f>
        <v xml:space="preserve"> </v>
      </c>
      <c r="G141" s="39"/>
      <c r="H141" s="39"/>
      <c r="I141" s="157" t="s">
        <v>22</v>
      </c>
      <c r="J141" s="78" t="str">
        <f>IF(J12="","",J12)</f>
        <v>16. 3. 2020</v>
      </c>
      <c r="K141" s="39"/>
      <c r="L141" s="6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2" customFormat="1" ht="6.95" customHeight="1">
      <c r="A142" s="37"/>
      <c r="B142" s="38"/>
      <c r="C142" s="39"/>
      <c r="D142" s="39"/>
      <c r="E142" s="39"/>
      <c r="F142" s="39"/>
      <c r="G142" s="39"/>
      <c r="H142" s="39"/>
      <c r="I142" s="155"/>
      <c r="J142" s="39"/>
      <c r="K142" s="39"/>
      <c r="L142" s="6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2" customFormat="1" ht="15.15" customHeight="1">
      <c r="A143" s="37"/>
      <c r="B143" s="38"/>
      <c r="C143" s="31" t="s">
        <v>24</v>
      </c>
      <c r="D143" s="39"/>
      <c r="E143" s="39"/>
      <c r="F143" s="26" t="str">
        <f>E15</f>
        <v xml:space="preserve"> </v>
      </c>
      <c r="G143" s="39"/>
      <c r="H143" s="39"/>
      <c r="I143" s="157" t="s">
        <v>29</v>
      </c>
      <c r="J143" s="35" t="str">
        <f>E21</f>
        <v xml:space="preserve"> </v>
      </c>
      <c r="K143" s="39"/>
      <c r="L143" s="6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s="2" customFormat="1" ht="15.15" customHeight="1">
      <c r="A144" s="37"/>
      <c r="B144" s="38"/>
      <c r="C144" s="31" t="s">
        <v>27</v>
      </c>
      <c r="D144" s="39"/>
      <c r="E144" s="39"/>
      <c r="F144" s="26" t="str">
        <f>IF(E18="","",E18)</f>
        <v>Vyplň údaj</v>
      </c>
      <c r="G144" s="39"/>
      <c r="H144" s="39"/>
      <c r="I144" s="157" t="s">
        <v>31</v>
      </c>
      <c r="J144" s="35" t="str">
        <f>E24</f>
        <v xml:space="preserve"> </v>
      </c>
      <c r="K144" s="39"/>
      <c r="L144" s="6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s="2" customFormat="1" ht="10.3" customHeight="1">
      <c r="A145" s="37"/>
      <c r="B145" s="38"/>
      <c r="C145" s="39"/>
      <c r="D145" s="39"/>
      <c r="E145" s="39"/>
      <c r="F145" s="39"/>
      <c r="G145" s="39"/>
      <c r="H145" s="39"/>
      <c r="I145" s="155"/>
      <c r="J145" s="39"/>
      <c r="K145" s="39"/>
      <c r="L145" s="6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 s="11" customFormat="1" ht="29.25" customHeight="1">
      <c r="A146" s="216"/>
      <c r="B146" s="217"/>
      <c r="C146" s="218" t="s">
        <v>188</v>
      </c>
      <c r="D146" s="219" t="s">
        <v>58</v>
      </c>
      <c r="E146" s="219" t="s">
        <v>54</v>
      </c>
      <c r="F146" s="219" t="s">
        <v>55</v>
      </c>
      <c r="G146" s="219" t="s">
        <v>189</v>
      </c>
      <c r="H146" s="219" t="s">
        <v>190</v>
      </c>
      <c r="I146" s="220" t="s">
        <v>191</v>
      </c>
      <c r="J146" s="221" t="s">
        <v>168</v>
      </c>
      <c r="K146" s="222" t="s">
        <v>192</v>
      </c>
      <c r="L146" s="223"/>
      <c r="M146" s="99" t="s">
        <v>1</v>
      </c>
      <c r="N146" s="100" t="s">
        <v>37</v>
      </c>
      <c r="O146" s="100" t="s">
        <v>193</v>
      </c>
      <c r="P146" s="100" t="s">
        <v>194</v>
      </c>
      <c r="Q146" s="100" t="s">
        <v>195</v>
      </c>
      <c r="R146" s="100" t="s">
        <v>196</v>
      </c>
      <c r="S146" s="100" t="s">
        <v>197</v>
      </c>
      <c r="T146" s="101" t="s">
        <v>198</v>
      </c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</row>
    <row r="147" spans="1:63" s="2" customFormat="1" ht="22.8" customHeight="1">
      <c r="A147" s="37"/>
      <c r="B147" s="38"/>
      <c r="C147" s="106" t="s">
        <v>199</v>
      </c>
      <c r="D147" s="39"/>
      <c r="E147" s="39"/>
      <c r="F147" s="39"/>
      <c r="G147" s="39"/>
      <c r="H147" s="39"/>
      <c r="I147" s="155"/>
      <c r="J147" s="224">
        <f>BK147</f>
        <v>0</v>
      </c>
      <c r="K147" s="39"/>
      <c r="L147" s="43"/>
      <c r="M147" s="102"/>
      <c r="N147" s="225"/>
      <c r="O147" s="103"/>
      <c r="P147" s="226">
        <f>P148+P156+P239+P256+P279+P294+P299+P320+P348+P373+P444+P453+P492</f>
        <v>0</v>
      </c>
      <c r="Q147" s="103"/>
      <c r="R147" s="226">
        <f>R148+R156+R239+R256+R279+R294+R299+R320+R348+R373+R444+R453+R492</f>
        <v>16.3205544</v>
      </c>
      <c r="S147" s="103"/>
      <c r="T147" s="227">
        <f>T148+T156+T239+T256+T279+T294+T299+T320+T348+T373+T444+T453+T492</f>
        <v>5.2258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72</v>
      </c>
      <c r="AU147" s="16" t="s">
        <v>170</v>
      </c>
      <c r="BK147" s="228">
        <f>BK148+BK156+BK239+BK256+BK279+BK294+BK299+BK320+BK348+BK373+BK444+BK453+BK492</f>
        <v>0</v>
      </c>
    </row>
    <row r="148" spans="1:63" s="12" customFormat="1" ht="25.9" customHeight="1">
      <c r="A148" s="12"/>
      <c r="B148" s="229"/>
      <c r="C148" s="230"/>
      <c r="D148" s="231" t="s">
        <v>72</v>
      </c>
      <c r="E148" s="232" t="s">
        <v>981</v>
      </c>
      <c r="F148" s="232" t="s">
        <v>982</v>
      </c>
      <c r="G148" s="230"/>
      <c r="H148" s="230"/>
      <c r="I148" s="233"/>
      <c r="J148" s="234">
        <f>BK148</f>
        <v>0</v>
      </c>
      <c r="K148" s="230"/>
      <c r="L148" s="235"/>
      <c r="M148" s="236"/>
      <c r="N148" s="237"/>
      <c r="O148" s="237"/>
      <c r="P148" s="238">
        <f>SUM(P149:P155)</f>
        <v>0</v>
      </c>
      <c r="Q148" s="237"/>
      <c r="R148" s="238">
        <f>SUM(R149:R155)</f>
        <v>0</v>
      </c>
      <c r="S148" s="237"/>
      <c r="T148" s="239">
        <f>SUM(T149:T155)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0" t="s">
        <v>80</v>
      </c>
      <c r="AT148" s="241" t="s">
        <v>72</v>
      </c>
      <c r="AU148" s="241" t="s">
        <v>73</v>
      </c>
      <c r="AY148" s="240" t="s">
        <v>202</v>
      </c>
      <c r="BK148" s="242">
        <f>SUM(BK149:BK155)</f>
        <v>0</v>
      </c>
    </row>
    <row r="149" spans="1:65" s="2" customFormat="1" ht="16.5" customHeight="1">
      <c r="A149" s="37"/>
      <c r="B149" s="38"/>
      <c r="C149" s="245" t="s">
        <v>983</v>
      </c>
      <c r="D149" s="245" t="s">
        <v>204</v>
      </c>
      <c r="E149" s="246" t="s">
        <v>984</v>
      </c>
      <c r="F149" s="247" t="s">
        <v>985</v>
      </c>
      <c r="G149" s="248" t="s">
        <v>319</v>
      </c>
      <c r="H149" s="249">
        <v>6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208</v>
      </c>
      <c r="AT149" s="257" t="s">
        <v>204</v>
      </c>
      <c r="AU149" s="257" t="s">
        <v>80</v>
      </c>
      <c r="AY149" s="16" t="s">
        <v>202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208</v>
      </c>
      <c r="BM149" s="257" t="s">
        <v>986</v>
      </c>
    </row>
    <row r="150" spans="1:65" s="2" customFormat="1" ht="16.5" customHeight="1">
      <c r="A150" s="37"/>
      <c r="B150" s="38"/>
      <c r="C150" s="245" t="s">
        <v>987</v>
      </c>
      <c r="D150" s="245" t="s">
        <v>204</v>
      </c>
      <c r="E150" s="246" t="s">
        <v>984</v>
      </c>
      <c r="F150" s="247" t="s">
        <v>985</v>
      </c>
      <c r="G150" s="248" t="s">
        <v>319</v>
      </c>
      <c r="H150" s="249">
        <v>5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208</v>
      </c>
      <c r="AT150" s="257" t="s">
        <v>204</v>
      </c>
      <c r="AU150" s="257" t="s">
        <v>80</v>
      </c>
      <c r="AY150" s="16" t="s">
        <v>202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208</v>
      </c>
      <c r="BM150" s="257" t="s">
        <v>988</v>
      </c>
    </row>
    <row r="151" spans="1:65" s="2" customFormat="1" ht="16.5" customHeight="1">
      <c r="A151" s="37"/>
      <c r="B151" s="38"/>
      <c r="C151" s="245" t="s">
        <v>989</v>
      </c>
      <c r="D151" s="245" t="s">
        <v>204</v>
      </c>
      <c r="E151" s="246" t="s">
        <v>984</v>
      </c>
      <c r="F151" s="247" t="s">
        <v>985</v>
      </c>
      <c r="G151" s="248" t="s">
        <v>319</v>
      </c>
      <c r="H151" s="249">
        <v>3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208</v>
      </c>
      <c r="AT151" s="257" t="s">
        <v>204</v>
      </c>
      <c r="AU151" s="257" t="s">
        <v>80</v>
      </c>
      <c r="AY151" s="16" t="s">
        <v>202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208</v>
      </c>
      <c r="BM151" s="257" t="s">
        <v>990</v>
      </c>
    </row>
    <row r="152" spans="1:65" s="2" customFormat="1" ht="16.5" customHeight="1">
      <c r="A152" s="37"/>
      <c r="B152" s="38"/>
      <c r="C152" s="245" t="s">
        <v>991</v>
      </c>
      <c r="D152" s="245" t="s">
        <v>204</v>
      </c>
      <c r="E152" s="246" t="s">
        <v>992</v>
      </c>
      <c r="F152" s="247" t="s">
        <v>993</v>
      </c>
      <c r="G152" s="248" t="s">
        <v>319</v>
      </c>
      <c r="H152" s="249">
        <v>4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208</v>
      </c>
      <c r="AT152" s="257" t="s">
        <v>204</v>
      </c>
      <c r="AU152" s="257" t="s">
        <v>80</v>
      </c>
      <c r="AY152" s="16" t="s">
        <v>202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208</v>
      </c>
      <c r="BM152" s="257" t="s">
        <v>994</v>
      </c>
    </row>
    <row r="153" spans="1:65" s="2" customFormat="1" ht="16.5" customHeight="1">
      <c r="A153" s="37"/>
      <c r="B153" s="38"/>
      <c r="C153" s="245" t="s">
        <v>995</v>
      </c>
      <c r="D153" s="245" t="s">
        <v>204</v>
      </c>
      <c r="E153" s="246" t="s">
        <v>992</v>
      </c>
      <c r="F153" s="247" t="s">
        <v>993</v>
      </c>
      <c r="G153" s="248" t="s">
        <v>319</v>
      </c>
      <c r="H153" s="249">
        <v>5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208</v>
      </c>
      <c r="AT153" s="257" t="s">
        <v>204</v>
      </c>
      <c r="AU153" s="257" t="s">
        <v>80</v>
      </c>
      <c r="AY153" s="16" t="s">
        <v>202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208</v>
      </c>
      <c r="BM153" s="257" t="s">
        <v>996</v>
      </c>
    </row>
    <row r="154" spans="1:65" s="2" customFormat="1" ht="16.5" customHeight="1">
      <c r="A154" s="37"/>
      <c r="B154" s="38"/>
      <c r="C154" s="245" t="s">
        <v>997</v>
      </c>
      <c r="D154" s="245" t="s">
        <v>204</v>
      </c>
      <c r="E154" s="246" t="s">
        <v>992</v>
      </c>
      <c r="F154" s="247" t="s">
        <v>993</v>
      </c>
      <c r="G154" s="248" t="s">
        <v>319</v>
      </c>
      <c r="H154" s="249">
        <v>6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208</v>
      </c>
      <c r="AT154" s="257" t="s">
        <v>204</v>
      </c>
      <c r="AU154" s="257" t="s">
        <v>80</v>
      </c>
      <c r="AY154" s="16" t="s">
        <v>202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208</v>
      </c>
      <c r="BM154" s="257" t="s">
        <v>998</v>
      </c>
    </row>
    <row r="155" spans="1:65" s="2" customFormat="1" ht="21.75" customHeight="1">
      <c r="A155" s="37"/>
      <c r="B155" s="38"/>
      <c r="C155" s="245" t="s">
        <v>999</v>
      </c>
      <c r="D155" s="245" t="s">
        <v>204</v>
      </c>
      <c r="E155" s="246" t="s">
        <v>1000</v>
      </c>
      <c r="F155" s="247" t="s">
        <v>790</v>
      </c>
      <c r="G155" s="248" t="s">
        <v>319</v>
      </c>
      <c r="H155" s="249">
        <v>12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208</v>
      </c>
      <c r="AT155" s="257" t="s">
        <v>204</v>
      </c>
      <c r="AU155" s="257" t="s">
        <v>80</v>
      </c>
      <c r="AY155" s="16" t="s">
        <v>202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208</v>
      </c>
      <c r="BM155" s="257" t="s">
        <v>1001</v>
      </c>
    </row>
    <row r="156" spans="1:63" s="12" customFormat="1" ht="25.9" customHeight="1">
      <c r="A156" s="12"/>
      <c r="B156" s="229"/>
      <c r="C156" s="230"/>
      <c r="D156" s="231" t="s">
        <v>72</v>
      </c>
      <c r="E156" s="232" t="s">
        <v>1002</v>
      </c>
      <c r="F156" s="232" t="s">
        <v>1003</v>
      </c>
      <c r="G156" s="230"/>
      <c r="H156" s="230"/>
      <c r="I156" s="233"/>
      <c r="J156" s="234">
        <f>BK156</f>
        <v>0</v>
      </c>
      <c r="K156" s="230"/>
      <c r="L156" s="235"/>
      <c r="M156" s="236"/>
      <c r="N156" s="237"/>
      <c r="O156" s="237"/>
      <c r="P156" s="238">
        <f>SUM(P157:P238)</f>
        <v>0</v>
      </c>
      <c r="Q156" s="237"/>
      <c r="R156" s="238">
        <f>SUM(R157:R238)</f>
        <v>0</v>
      </c>
      <c r="S156" s="237"/>
      <c r="T156" s="239">
        <f>SUM(T157:T238)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40" t="s">
        <v>80</v>
      </c>
      <c r="AT156" s="241" t="s">
        <v>72</v>
      </c>
      <c r="AU156" s="241" t="s">
        <v>73</v>
      </c>
      <c r="AY156" s="240" t="s">
        <v>202</v>
      </c>
      <c r="BK156" s="242">
        <f>SUM(BK157:BK238)</f>
        <v>0</v>
      </c>
    </row>
    <row r="157" spans="1:65" s="2" customFormat="1" ht="21.75" customHeight="1">
      <c r="A157" s="37"/>
      <c r="B157" s="38"/>
      <c r="C157" s="245" t="s">
        <v>1004</v>
      </c>
      <c r="D157" s="245" t="s">
        <v>204</v>
      </c>
      <c r="E157" s="246" t="s">
        <v>1005</v>
      </c>
      <c r="F157" s="247" t="s">
        <v>882</v>
      </c>
      <c r="G157" s="248" t="s">
        <v>319</v>
      </c>
      <c r="H157" s="249">
        <v>13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208</v>
      </c>
      <c r="AT157" s="257" t="s">
        <v>204</v>
      </c>
      <c r="AU157" s="257" t="s">
        <v>80</v>
      </c>
      <c r="AY157" s="16" t="s">
        <v>202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208</v>
      </c>
      <c r="BM157" s="257" t="s">
        <v>1006</v>
      </c>
    </row>
    <row r="158" spans="1:65" s="2" customFormat="1" ht="21.75" customHeight="1">
      <c r="A158" s="37"/>
      <c r="B158" s="38"/>
      <c r="C158" s="245" t="s">
        <v>1007</v>
      </c>
      <c r="D158" s="245" t="s">
        <v>204</v>
      </c>
      <c r="E158" s="246" t="s">
        <v>1005</v>
      </c>
      <c r="F158" s="247" t="s">
        <v>882</v>
      </c>
      <c r="G158" s="248" t="s">
        <v>319</v>
      </c>
      <c r="H158" s="249">
        <v>15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208</v>
      </c>
      <c r="AT158" s="257" t="s">
        <v>204</v>
      </c>
      <c r="AU158" s="257" t="s">
        <v>80</v>
      </c>
      <c r="AY158" s="16" t="s">
        <v>202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208</v>
      </c>
      <c r="BM158" s="257" t="s">
        <v>1008</v>
      </c>
    </row>
    <row r="159" spans="1:65" s="2" customFormat="1" ht="21.75" customHeight="1">
      <c r="A159" s="37"/>
      <c r="B159" s="38"/>
      <c r="C159" s="245" t="s">
        <v>1009</v>
      </c>
      <c r="D159" s="245" t="s">
        <v>204</v>
      </c>
      <c r="E159" s="246" t="s">
        <v>1005</v>
      </c>
      <c r="F159" s="247" t="s">
        <v>882</v>
      </c>
      <c r="G159" s="248" t="s">
        <v>319</v>
      </c>
      <c r="H159" s="249">
        <v>14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208</v>
      </c>
      <c r="AT159" s="257" t="s">
        <v>204</v>
      </c>
      <c r="AU159" s="257" t="s">
        <v>80</v>
      </c>
      <c r="AY159" s="16" t="s">
        <v>202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208</v>
      </c>
      <c r="BM159" s="257" t="s">
        <v>1010</v>
      </c>
    </row>
    <row r="160" spans="1:65" s="2" customFormat="1" ht="21.75" customHeight="1">
      <c r="A160" s="37"/>
      <c r="B160" s="38"/>
      <c r="C160" s="245" t="s">
        <v>1011</v>
      </c>
      <c r="D160" s="245" t="s">
        <v>204</v>
      </c>
      <c r="E160" s="246" t="s">
        <v>1012</v>
      </c>
      <c r="F160" s="247" t="s">
        <v>884</v>
      </c>
      <c r="G160" s="248" t="s">
        <v>319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208</v>
      </c>
      <c r="AT160" s="257" t="s">
        <v>204</v>
      </c>
      <c r="AU160" s="257" t="s">
        <v>80</v>
      </c>
      <c r="AY160" s="16" t="s">
        <v>202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208</v>
      </c>
      <c r="BM160" s="257" t="s">
        <v>1013</v>
      </c>
    </row>
    <row r="161" spans="1:65" s="2" customFormat="1" ht="21.75" customHeight="1">
      <c r="A161" s="37"/>
      <c r="B161" s="38"/>
      <c r="C161" s="245" t="s">
        <v>1014</v>
      </c>
      <c r="D161" s="245" t="s">
        <v>204</v>
      </c>
      <c r="E161" s="246" t="s">
        <v>1012</v>
      </c>
      <c r="F161" s="247" t="s">
        <v>884</v>
      </c>
      <c r="G161" s="248" t="s">
        <v>319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208</v>
      </c>
      <c r="AT161" s="257" t="s">
        <v>204</v>
      </c>
      <c r="AU161" s="257" t="s">
        <v>80</v>
      </c>
      <c r="AY161" s="16" t="s">
        <v>202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208</v>
      </c>
      <c r="BM161" s="257" t="s">
        <v>1015</v>
      </c>
    </row>
    <row r="162" spans="1:65" s="2" customFormat="1" ht="21.75" customHeight="1">
      <c r="A162" s="37"/>
      <c r="B162" s="38"/>
      <c r="C162" s="245" t="s">
        <v>1016</v>
      </c>
      <c r="D162" s="245" t="s">
        <v>204</v>
      </c>
      <c r="E162" s="246" t="s">
        <v>1012</v>
      </c>
      <c r="F162" s="247" t="s">
        <v>884</v>
      </c>
      <c r="G162" s="248" t="s">
        <v>319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208</v>
      </c>
      <c r="AT162" s="257" t="s">
        <v>204</v>
      </c>
      <c r="AU162" s="257" t="s">
        <v>80</v>
      </c>
      <c r="AY162" s="16" t="s">
        <v>202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208</v>
      </c>
      <c r="BM162" s="257" t="s">
        <v>1017</v>
      </c>
    </row>
    <row r="163" spans="1:65" s="2" customFormat="1" ht="21.75" customHeight="1">
      <c r="A163" s="37"/>
      <c r="B163" s="38"/>
      <c r="C163" s="245" t="s">
        <v>1018</v>
      </c>
      <c r="D163" s="245" t="s">
        <v>204</v>
      </c>
      <c r="E163" s="246" t="s">
        <v>1019</v>
      </c>
      <c r="F163" s="247" t="s">
        <v>885</v>
      </c>
      <c r="G163" s="248" t="s">
        <v>319</v>
      </c>
      <c r="H163" s="249">
        <v>6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208</v>
      </c>
      <c r="AT163" s="257" t="s">
        <v>204</v>
      </c>
      <c r="AU163" s="257" t="s">
        <v>80</v>
      </c>
      <c r="AY163" s="16" t="s">
        <v>202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208</v>
      </c>
      <c r="BM163" s="257" t="s">
        <v>1020</v>
      </c>
    </row>
    <row r="164" spans="1:65" s="2" customFormat="1" ht="21.75" customHeight="1">
      <c r="A164" s="37"/>
      <c r="B164" s="38"/>
      <c r="C164" s="245" t="s">
        <v>1021</v>
      </c>
      <c r="D164" s="245" t="s">
        <v>204</v>
      </c>
      <c r="E164" s="246" t="s">
        <v>1019</v>
      </c>
      <c r="F164" s="247" t="s">
        <v>885</v>
      </c>
      <c r="G164" s="248" t="s">
        <v>319</v>
      </c>
      <c r="H164" s="249">
        <v>6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208</v>
      </c>
      <c r="AT164" s="257" t="s">
        <v>204</v>
      </c>
      <c r="AU164" s="257" t="s">
        <v>80</v>
      </c>
      <c r="AY164" s="16" t="s">
        <v>202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208</v>
      </c>
      <c r="BM164" s="257" t="s">
        <v>1022</v>
      </c>
    </row>
    <row r="165" spans="1:65" s="2" customFormat="1" ht="21.75" customHeight="1">
      <c r="A165" s="37"/>
      <c r="B165" s="38"/>
      <c r="C165" s="245" t="s">
        <v>1023</v>
      </c>
      <c r="D165" s="245" t="s">
        <v>204</v>
      </c>
      <c r="E165" s="246" t="s">
        <v>1019</v>
      </c>
      <c r="F165" s="247" t="s">
        <v>885</v>
      </c>
      <c r="G165" s="248" t="s">
        <v>319</v>
      </c>
      <c r="H165" s="249">
        <v>4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208</v>
      </c>
      <c r="AT165" s="257" t="s">
        <v>204</v>
      </c>
      <c r="AU165" s="257" t="s">
        <v>80</v>
      </c>
      <c r="AY165" s="16" t="s">
        <v>202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208</v>
      </c>
      <c r="BM165" s="257" t="s">
        <v>1024</v>
      </c>
    </row>
    <row r="166" spans="1:65" s="2" customFormat="1" ht="16.5" customHeight="1">
      <c r="A166" s="37"/>
      <c r="B166" s="38"/>
      <c r="C166" s="245" t="s">
        <v>1025</v>
      </c>
      <c r="D166" s="245" t="s">
        <v>204</v>
      </c>
      <c r="E166" s="246" t="s">
        <v>1026</v>
      </c>
      <c r="F166" s="247" t="s">
        <v>886</v>
      </c>
      <c r="G166" s="248" t="s">
        <v>319</v>
      </c>
      <c r="H166" s="249">
        <v>3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208</v>
      </c>
      <c r="AT166" s="257" t="s">
        <v>204</v>
      </c>
      <c r="AU166" s="257" t="s">
        <v>80</v>
      </c>
      <c r="AY166" s="16" t="s">
        <v>202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208</v>
      </c>
      <c r="BM166" s="257" t="s">
        <v>1027</v>
      </c>
    </row>
    <row r="167" spans="1:65" s="2" customFormat="1" ht="16.5" customHeight="1">
      <c r="A167" s="37"/>
      <c r="B167" s="38"/>
      <c r="C167" s="245" t="s">
        <v>1028</v>
      </c>
      <c r="D167" s="245" t="s">
        <v>204</v>
      </c>
      <c r="E167" s="246" t="s">
        <v>1026</v>
      </c>
      <c r="F167" s="247" t="s">
        <v>886</v>
      </c>
      <c r="G167" s="248" t="s">
        <v>319</v>
      </c>
      <c r="H167" s="249">
        <v>3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208</v>
      </c>
      <c r="AT167" s="257" t="s">
        <v>204</v>
      </c>
      <c r="AU167" s="257" t="s">
        <v>80</v>
      </c>
      <c r="AY167" s="16" t="s">
        <v>202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208</v>
      </c>
      <c r="BM167" s="257" t="s">
        <v>1029</v>
      </c>
    </row>
    <row r="168" spans="1:65" s="2" customFormat="1" ht="16.5" customHeight="1">
      <c r="A168" s="37"/>
      <c r="B168" s="38"/>
      <c r="C168" s="245" t="s">
        <v>1030</v>
      </c>
      <c r="D168" s="245" t="s">
        <v>204</v>
      </c>
      <c r="E168" s="246" t="s">
        <v>1026</v>
      </c>
      <c r="F168" s="247" t="s">
        <v>886</v>
      </c>
      <c r="G168" s="248" t="s">
        <v>319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208</v>
      </c>
      <c r="AT168" s="257" t="s">
        <v>204</v>
      </c>
      <c r="AU168" s="257" t="s">
        <v>80</v>
      </c>
      <c r="AY168" s="16" t="s">
        <v>202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208</v>
      </c>
      <c r="BM168" s="257" t="s">
        <v>1031</v>
      </c>
    </row>
    <row r="169" spans="1:65" s="2" customFormat="1" ht="16.5" customHeight="1">
      <c r="A169" s="37"/>
      <c r="B169" s="38"/>
      <c r="C169" s="245" t="s">
        <v>1032</v>
      </c>
      <c r="D169" s="245" t="s">
        <v>204</v>
      </c>
      <c r="E169" s="246" t="s">
        <v>1033</v>
      </c>
      <c r="F169" s="247" t="s">
        <v>887</v>
      </c>
      <c r="G169" s="248" t="s">
        <v>319</v>
      </c>
      <c r="H169" s="249">
        <v>3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208</v>
      </c>
      <c r="AT169" s="257" t="s">
        <v>204</v>
      </c>
      <c r="AU169" s="257" t="s">
        <v>80</v>
      </c>
      <c r="AY169" s="16" t="s">
        <v>202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208</v>
      </c>
      <c r="BM169" s="257" t="s">
        <v>1034</v>
      </c>
    </row>
    <row r="170" spans="1:65" s="2" customFormat="1" ht="16.5" customHeight="1">
      <c r="A170" s="37"/>
      <c r="B170" s="38"/>
      <c r="C170" s="245" t="s">
        <v>1035</v>
      </c>
      <c r="D170" s="245" t="s">
        <v>204</v>
      </c>
      <c r="E170" s="246" t="s">
        <v>1033</v>
      </c>
      <c r="F170" s="247" t="s">
        <v>887</v>
      </c>
      <c r="G170" s="248" t="s">
        <v>319</v>
      </c>
      <c r="H170" s="249">
        <v>3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208</v>
      </c>
      <c r="AT170" s="257" t="s">
        <v>204</v>
      </c>
      <c r="AU170" s="257" t="s">
        <v>80</v>
      </c>
      <c r="AY170" s="16" t="s">
        <v>202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208</v>
      </c>
      <c r="BM170" s="257" t="s">
        <v>1036</v>
      </c>
    </row>
    <row r="171" spans="1:65" s="2" customFormat="1" ht="16.5" customHeight="1">
      <c r="A171" s="37"/>
      <c r="B171" s="38"/>
      <c r="C171" s="245" t="s">
        <v>1037</v>
      </c>
      <c r="D171" s="245" t="s">
        <v>204</v>
      </c>
      <c r="E171" s="246" t="s">
        <v>1033</v>
      </c>
      <c r="F171" s="247" t="s">
        <v>887</v>
      </c>
      <c r="G171" s="248" t="s">
        <v>319</v>
      </c>
      <c r="H171" s="249">
        <v>4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208</v>
      </c>
      <c r="AT171" s="257" t="s">
        <v>204</v>
      </c>
      <c r="AU171" s="257" t="s">
        <v>80</v>
      </c>
      <c r="AY171" s="16" t="s">
        <v>202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208</v>
      </c>
      <c r="BM171" s="257" t="s">
        <v>1038</v>
      </c>
    </row>
    <row r="172" spans="1:65" s="2" customFormat="1" ht="16.5" customHeight="1">
      <c r="A172" s="37"/>
      <c r="B172" s="38"/>
      <c r="C172" s="245" t="s">
        <v>1039</v>
      </c>
      <c r="D172" s="245" t="s">
        <v>204</v>
      </c>
      <c r="E172" s="246" t="s">
        <v>1040</v>
      </c>
      <c r="F172" s="247" t="s">
        <v>888</v>
      </c>
      <c r="G172" s="248" t="s">
        <v>319</v>
      </c>
      <c r="H172" s="249">
        <v>5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208</v>
      </c>
      <c r="AT172" s="257" t="s">
        <v>204</v>
      </c>
      <c r="AU172" s="257" t="s">
        <v>80</v>
      </c>
      <c r="AY172" s="16" t="s">
        <v>202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208</v>
      </c>
      <c r="BM172" s="257" t="s">
        <v>1041</v>
      </c>
    </row>
    <row r="173" spans="1:65" s="2" customFormat="1" ht="16.5" customHeight="1">
      <c r="A173" s="37"/>
      <c r="B173" s="38"/>
      <c r="C173" s="245" t="s">
        <v>1042</v>
      </c>
      <c r="D173" s="245" t="s">
        <v>204</v>
      </c>
      <c r="E173" s="246" t="s">
        <v>1040</v>
      </c>
      <c r="F173" s="247" t="s">
        <v>888</v>
      </c>
      <c r="G173" s="248" t="s">
        <v>319</v>
      </c>
      <c r="H173" s="249">
        <v>5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208</v>
      </c>
      <c r="AT173" s="257" t="s">
        <v>204</v>
      </c>
      <c r="AU173" s="257" t="s">
        <v>80</v>
      </c>
      <c r="AY173" s="16" t="s">
        <v>202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208</v>
      </c>
      <c r="BM173" s="257" t="s">
        <v>1043</v>
      </c>
    </row>
    <row r="174" spans="1:65" s="2" customFormat="1" ht="16.5" customHeight="1">
      <c r="A174" s="37"/>
      <c r="B174" s="38"/>
      <c r="C174" s="245" t="s">
        <v>1044</v>
      </c>
      <c r="D174" s="245" t="s">
        <v>204</v>
      </c>
      <c r="E174" s="246" t="s">
        <v>1040</v>
      </c>
      <c r="F174" s="247" t="s">
        <v>888</v>
      </c>
      <c r="G174" s="248" t="s">
        <v>319</v>
      </c>
      <c r="H174" s="249">
        <v>5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208</v>
      </c>
      <c r="AT174" s="257" t="s">
        <v>204</v>
      </c>
      <c r="AU174" s="257" t="s">
        <v>80</v>
      </c>
      <c r="AY174" s="16" t="s">
        <v>202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208</v>
      </c>
      <c r="BM174" s="257" t="s">
        <v>1045</v>
      </c>
    </row>
    <row r="175" spans="1:65" s="2" customFormat="1" ht="16.5" customHeight="1">
      <c r="A175" s="37"/>
      <c r="B175" s="38"/>
      <c r="C175" s="245" t="s">
        <v>1046</v>
      </c>
      <c r="D175" s="245" t="s">
        <v>204</v>
      </c>
      <c r="E175" s="246" t="s">
        <v>1047</v>
      </c>
      <c r="F175" s="247" t="s">
        <v>889</v>
      </c>
      <c r="G175" s="248" t="s">
        <v>319</v>
      </c>
      <c r="H175" s="249">
        <v>1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208</v>
      </c>
      <c r="AT175" s="257" t="s">
        <v>204</v>
      </c>
      <c r="AU175" s="257" t="s">
        <v>80</v>
      </c>
      <c r="AY175" s="16" t="s">
        <v>202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208</v>
      </c>
      <c r="BM175" s="257" t="s">
        <v>1048</v>
      </c>
    </row>
    <row r="176" spans="1:65" s="2" customFormat="1" ht="16.5" customHeight="1">
      <c r="A176" s="37"/>
      <c r="B176" s="38"/>
      <c r="C176" s="245" t="s">
        <v>1049</v>
      </c>
      <c r="D176" s="245" t="s">
        <v>204</v>
      </c>
      <c r="E176" s="246" t="s">
        <v>1047</v>
      </c>
      <c r="F176" s="247" t="s">
        <v>889</v>
      </c>
      <c r="G176" s="248" t="s">
        <v>319</v>
      </c>
      <c r="H176" s="249">
        <v>1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208</v>
      </c>
      <c r="AT176" s="257" t="s">
        <v>204</v>
      </c>
      <c r="AU176" s="257" t="s">
        <v>80</v>
      </c>
      <c r="AY176" s="16" t="s">
        <v>202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208</v>
      </c>
      <c r="BM176" s="257" t="s">
        <v>1050</v>
      </c>
    </row>
    <row r="177" spans="1:65" s="2" customFormat="1" ht="16.5" customHeight="1">
      <c r="A177" s="37"/>
      <c r="B177" s="38"/>
      <c r="C177" s="245" t="s">
        <v>1051</v>
      </c>
      <c r="D177" s="245" t="s">
        <v>204</v>
      </c>
      <c r="E177" s="246" t="s">
        <v>1047</v>
      </c>
      <c r="F177" s="247" t="s">
        <v>889</v>
      </c>
      <c r="G177" s="248" t="s">
        <v>319</v>
      </c>
      <c r="H177" s="249">
        <v>1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208</v>
      </c>
      <c r="AT177" s="257" t="s">
        <v>204</v>
      </c>
      <c r="AU177" s="257" t="s">
        <v>80</v>
      </c>
      <c r="AY177" s="16" t="s">
        <v>202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208</v>
      </c>
      <c r="BM177" s="257" t="s">
        <v>1052</v>
      </c>
    </row>
    <row r="178" spans="1:65" s="2" customFormat="1" ht="16.5" customHeight="1">
      <c r="A178" s="37"/>
      <c r="B178" s="38"/>
      <c r="C178" s="245" t="s">
        <v>1053</v>
      </c>
      <c r="D178" s="245" t="s">
        <v>204</v>
      </c>
      <c r="E178" s="246" t="s">
        <v>1054</v>
      </c>
      <c r="F178" s="247" t="s">
        <v>891</v>
      </c>
      <c r="G178" s="248" t="s">
        <v>319</v>
      </c>
      <c r="H178" s="249">
        <v>2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208</v>
      </c>
      <c r="AT178" s="257" t="s">
        <v>204</v>
      </c>
      <c r="AU178" s="257" t="s">
        <v>80</v>
      </c>
      <c r="AY178" s="16" t="s">
        <v>202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208</v>
      </c>
      <c r="BM178" s="257" t="s">
        <v>1055</v>
      </c>
    </row>
    <row r="179" spans="1:65" s="2" customFormat="1" ht="16.5" customHeight="1">
      <c r="A179" s="37"/>
      <c r="B179" s="38"/>
      <c r="C179" s="245" t="s">
        <v>1056</v>
      </c>
      <c r="D179" s="245" t="s">
        <v>204</v>
      </c>
      <c r="E179" s="246" t="s">
        <v>1057</v>
      </c>
      <c r="F179" s="247" t="s">
        <v>892</v>
      </c>
      <c r="G179" s="248" t="s">
        <v>319</v>
      </c>
      <c r="H179" s="249">
        <v>1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208</v>
      </c>
      <c r="AT179" s="257" t="s">
        <v>204</v>
      </c>
      <c r="AU179" s="257" t="s">
        <v>80</v>
      </c>
      <c r="AY179" s="16" t="s">
        <v>202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208</v>
      </c>
      <c r="BM179" s="257" t="s">
        <v>1058</v>
      </c>
    </row>
    <row r="180" spans="1:65" s="2" customFormat="1" ht="16.5" customHeight="1">
      <c r="A180" s="37"/>
      <c r="B180" s="38"/>
      <c r="C180" s="245" t="s">
        <v>1059</v>
      </c>
      <c r="D180" s="245" t="s">
        <v>204</v>
      </c>
      <c r="E180" s="246" t="s">
        <v>1057</v>
      </c>
      <c r="F180" s="247" t="s">
        <v>892</v>
      </c>
      <c r="G180" s="248" t="s">
        <v>319</v>
      </c>
      <c r="H180" s="249">
        <v>1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208</v>
      </c>
      <c r="AT180" s="257" t="s">
        <v>204</v>
      </c>
      <c r="AU180" s="257" t="s">
        <v>80</v>
      </c>
      <c r="AY180" s="16" t="s">
        <v>202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208</v>
      </c>
      <c r="BM180" s="257" t="s">
        <v>1060</v>
      </c>
    </row>
    <row r="181" spans="1:65" s="2" customFormat="1" ht="16.5" customHeight="1">
      <c r="A181" s="37"/>
      <c r="B181" s="38"/>
      <c r="C181" s="245" t="s">
        <v>1061</v>
      </c>
      <c r="D181" s="245" t="s">
        <v>204</v>
      </c>
      <c r="E181" s="246" t="s">
        <v>1062</v>
      </c>
      <c r="F181" s="247" t="s">
        <v>893</v>
      </c>
      <c r="G181" s="248" t="s">
        <v>319</v>
      </c>
      <c r="H181" s="249">
        <v>3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208</v>
      </c>
      <c r="AT181" s="257" t="s">
        <v>204</v>
      </c>
      <c r="AU181" s="257" t="s">
        <v>80</v>
      </c>
      <c r="AY181" s="16" t="s">
        <v>202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208</v>
      </c>
      <c r="BM181" s="257" t="s">
        <v>1063</v>
      </c>
    </row>
    <row r="182" spans="1:65" s="2" customFormat="1" ht="16.5" customHeight="1">
      <c r="A182" s="37"/>
      <c r="B182" s="38"/>
      <c r="C182" s="245" t="s">
        <v>1064</v>
      </c>
      <c r="D182" s="245" t="s">
        <v>204</v>
      </c>
      <c r="E182" s="246" t="s">
        <v>1062</v>
      </c>
      <c r="F182" s="247" t="s">
        <v>893</v>
      </c>
      <c r="G182" s="248" t="s">
        <v>319</v>
      </c>
      <c r="H182" s="249">
        <v>2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208</v>
      </c>
      <c r="AT182" s="257" t="s">
        <v>204</v>
      </c>
      <c r="AU182" s="257" t="s">
        <v>80</v>
      </c>
      <c r="AY182" s="16" t="s">
        <v>202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208</v>
      </c>
      <c r="BM182" s="257" t="s">
        <v>1065</v>
      </c>
    </row>
    <row r="183" spans="1:65" s="2" customFormat="1" ht="16.5" customHeight="1">
      <c r="A183" s="37"/>
      <c r="B183" s="38"/>
      <c r="C183" s="245" t="s">
        <v>1066</v>
      </c>
      <c r="D183" s="245" t="s">
        <v>204</v>
      </c>
      <c r="E183" s="246" t="s">
        <v>1067</v>
      </c>
      <c r="F183" s="247" t="s">
        <v>894</v>
      </c>
      <c r="G183" s="248" t="s">
        <v>319</v>
      </c>
      <c r="H183" s="249">
        <v>4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208</v>
      </c>
      <c r="AT183" s="257" t="s">
        <v>204</v>
      </c>
      <c r="AU183" s="257" t="s">
        <v>80</v>
      </c>
      <c r="AY183" s="16" t="s">
        <v>202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208</v>
      </c>
      <c r="BM183" s="257" t="s">
        <v>1068</v>
      </c>
    </row>
    <row r="184" spans="1:65" s="2" customFormat="1" ht="16.5" customHeight="1">
      <c r="A184" s="37"/>
      <c r="B184" s="38"/>
      <c r="C184" s="245" t="s">
        <v>1069</v>
      </c>
      <c r="D184" s="245" t="s">
        <v>204</v>
      </c>
      <c r="E184" s="246" t="s">
        <v>1067</v>
      </c>
      <c r="F184" s="247" t="s">
        <v>894</v>
      </c>
      <c r="G184" s="248" t="s">
        <v>319</v>
      </c>
      <c r="H184" s="249">
        <v>5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208</v>
      </c>
      <c r="AT184" s="257" t="s">
        <v>204</v>
      </c>
      <c r="AU184" s="257" t="s">
        <v>80</v>
      </c>
      <c r="AY184" s="16" t="s">
        <v>202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208</v>
      </c>
      <c r="BM184" s="257" t="s">
        <v>1070</v>
      </c>
    </row>
    <row r="185" spans="1:65" s="2" customFormat="1" ht="16.5" customHeight="1">
      <c r="A185" s="37"/>
      <c r="B185" s="38"/>
      <c r="C185" s="245" t="s">
        <v>1071</v>
      </c>
      <c r="D185" s="245" t="s">
        <v>204</v>
      </c>
      <c r="E185" s="246" t="s">
        <v>1067</v>
      </c>
      <c r="F185" s="247" t="s">
        <v>894</v>
      </c>
      <c r="G185" s="248" t="s">
        <v>319</v>
      </c>
      <c r="H185" s="249">
        <v>4</v>
      </c>
      <c r="I185" s="250"/>
      <c r="J185" s="251">
        <f>ROUND(I185*H185,2)</f>
        <v>0</v>
      </c>
      <c r="K185" s="252"/>
      <c r="L185" s="43"/>
      <c r="M185" s="253" t="s">
        <v>1</v>
      </c>
      <c r="N185" s="254" t="s">
        <v>39</v>
      </c>
      <c r="O185" s="90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208</v>
      </c>
      <c r="AT185" s="257" t="s">
        <v>204</v>
      </c>
      <c r="AU185" s="257" t="s">
        <v>80</v>
      </c>
      <c r="AY185" s="16" t="s">
        <v>202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208</v>
      </c>
      <c r="BM185" s="257" t="s">
        <v>1072</v>
      </c>
    </row>
    <row r="186" spans="1:65" s="2" customFormat="1" ht="16.5" customHeight="1">
      <c r="A186" s="37"/>
      <c r="B186" s="38"/>
      <c r="C186" s="245" t="s">
        <v>1073</v>
      </c>
      <c r="D186" s="245" t="s">
        <v>204</v>
      </c>
      <c r="E186" s="246" t="s">
        <v>1074</v>
      </c>
      <c r="F186" s="247" t="s">
        <v>895</v>
      </c>
      <c r="G186" s="248" t="s">
        <v>319</v>
      </c>
      <c r="H186" s="249">
        <v>1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208</v>
      </c>
      <c r="AT186" s="257" t="s">
        <v>204</v>
      </c>
      <c r="AU186" s="257" t="s">
        <v>80</v>
      </c>
      <c r="AY186" s="16" t="s">
        <v>202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208</v>
      </c>
      <c r="BM186" s="257" t="s">
        <v>1075</v>
      </c>
    </row>
    <row r="187" spans="1:65" s="2" customFormat="1" ht="16.5" customHeight="1">
      <c r="A187" s="37"/>
      <c r="B187" s="38"/>
      <c r="C187" s="245" t="s">
        <v>1076</v>
      </c>
      <c r="D187" s="245" t="s">
        <v>204</v>
      </c>
      <c r="E187" s="246" t="s">
        <v>1074</v>
      </c>
      <c r="F187" s="247" t="s">
        <v>895</v>
      </c>
      <c r="G187" s="248" t="s">
        <v>319</v>
      </c>
      <c r="H187" s="249">
        <v>3</v>
      </c>
      <c r="I187" s="250"/>
      <c r="J187" s="251">
        <f>ROUND(I187*H187,2)</f>
        <v>0</v>
      </c>
      <c r="K187" s="252"/>
      <c r="L187" s="43"/>
      <c r="M187" s="253" t="s">
        <v>1</v>
      </c>
      <c r="N187" s="254" t="s">
        <v>39</v>
      </c>
      <c r="O187" s="90"/>
      <c r="P187" s="255">
        <f>O187*H187</f>
        <v>0</v>
      </c>
      <c r="Q187" s="255">
        <v>0</v>
      </c>
      <c r="R187" s="255">
        <f>Q187*H187</f>
        <v>0</v>
      </c>
      <c r="S187" s="255">
        <v>0</v>
      </c>
      <c r="T187" s="25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7" t="s">
        <v>208</v>
      </c>
      <c r="AT187" s="257" t="s">
        <v>204</v>
      </c>
      <c r="AU187" s="257" t="s">
        <v>80</v>
      </c>
      <c r="AY187" s="16" t="s">
        <v>202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6" t="s">
        <v>85</v>
      </c>
      <c r="BK187" s="258">
        <f>ROUND(I187*H187,2)</f>
        <v>0</v>
      </c>
      <c r="BL187" s="16" t="s">
        <v>208</v>
      </c>
      <c r="BM187" s="257" t="s">
        <v>1077</v>
      </c>
    </row>
    <row r="188" spans="1:65" s="2" customFormat="1" ht="16.5" customHeight="1">
      <c r="A188" s="37"/>
      <c r="B188" s="38"/>
      <c r="C188" s="245" t="s">
        <v>1078</v>
      </c>
      <c r="D188" s="245" t="s">
        <v>204</v>
      </c>
      <c r="E188" s="246" t="s">
        <v>1074</v>
      </c>
      <c r="F188" s="247" t="s">
        <v>895</v>
      </c>
      <c r="G188" s="248" t="s">
        <v>319</v>
      </c>
      <c r="H188" s="249">
        <v>4</v>
      </c>
      <c r="I188" s="250"/>
      <c r="J188" s="251">
        <f>ROUND(I188*H188,2)</f>
        <v>0</v>
      </c>
      <c r="K188" s="252"/>
      <c r="L188" s="43"/>
      <c r="M188" s="253" t="s">
        <v>1</v>
      </c>
      <c r="N188" s="254" t="s">
        <v>39</v>
      </c>
      <c r="O188" s="90"/>
      <c r="P188" s="255">
        <f>O188*H188</f>
        <v>0</v>
      </c>
      <c r="Q188" s="255">
        <v>0</v>
      </c>
      <c r="R188" s="255">
        <f>Q188*H188</f>
        <v>0</v>
      </c>
      <c r="S188" s="255">
        <v>0</v>
      </c>
      <c r="T188" s="25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7" t="s">
        <v>208</v>
      </c>
      <c r="AT188" s="257" t="s">
        <v>204</v>
      </c>
      <c r="AU188" s="257" t="s">
        <v>80</v>
      </c>
      <c r="AY188" s="16" t="s">
        <v>202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6" t="s">
        <v>85</v>
      </c>
      <c r="BK188" s="258">
        <f>ROUND(I188*H188,2)</f>
        <v>0</v>
      </c>
      <c r="BL188" s="16" t="s">
        <v>208</v>
      </c>
      <c r="BM188" s="257" t="s">
        <v>1079</v>
      </c>
    </row>
    <row r="189" spans="1:65" s="2" customFormat="1" ht="16.5" customHeight="1">
      <c r="A189" s="37"/>
      <c r="B189" s="38"/>
      <c r="C189" s="245" t="s">
        <v>1080</v>
      </c>
      <c r="D189" s="245" t="s">
        <v>204</v>
      </c>
      <c r="E189" s="246" t="s">
        <v>1081</v>
      </c>
      <c r="F189" s="247" t="s">
        <v>897</v>
      </c>
      <c r="G189" s="248" t="s">
        <v>319</v>
      </c>
      <c r="H189" s="249">
        <v>1</v>
      </c>
      <c r="I189" s="250"/>
      <c r="J189" s="251">
        <f>ROUND(I189*H189,2)</f>
        <v>0</v>
      </c>
      <c r="K189" s="252"/>
      <c r="L189" s="43"/>
      <c r="M189" s="253" t="s">
        <v>1</v>
      </c>
      <c r="N189" s="254" t="s">
        <v>39</v>
      </c>
      <c r="O189" s="90"/>
      <c r="P189" s="255">
        <f>O189*H189</f>
        <v>0</v>
      </c>
      <c r="Q189" s="255">
        <v>0</v>
      </c>
      <c r="R189" s="255">
        <f>Q189*H189</f>
        <v>0</v>
      </c>
      <c r="S189" s="255">
        <v>0</v>
      </c>
      <c r="T189" s="25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7" t="s">
        <v>208</v>
      </c>
      <c r="AT189" s="257" t="s">
        <v>204</v>
      </c>
      <c r="AU189" s="257" t="s">
        <v>80</v>
      </c>
      <c r="AY189" s="16" t="s">
        <v>202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6" t="s">
        <v>85</v>
      </c>
      <c r="BK189" s="258">
        <f>ROUND(I189*H189,2)</f>
        <v>0</v>
      </c>
      <c r="BL189" s="16" t="s">
        <v>208</v>
      </c>
      <c r="BM189" s="257" t="s">
        <v>1082</v>
      </c>
    </row>
    <row r="190" spans="1:65" s="2" customFormat="1" ht="16.5" customHeight="1">
      <c r="A190" s="37"/>
      <c r="B190" s="38"/>
      <c r="C190" s="245" t="s">
        <v>1083</v>
      </c>
      <c r="D190" s="245" t="s">
        <v>204</v>
      </c>
      <c r="E190" s="246" t="s">
        <v>1081</v>
      </c>
      <c r="F190" s="247" t="s">
        <v>897</v>
      </c>
      <c r="G190" s="248" t="s">
        <v>319</v>
      </c>
      <c r="H190" s="249">
        <v>1</v>
      </c>
      <c r="I190" s="250"/>
      <c r="J190" s="251">
        <f>ROUND(I190*H190,2)</f>
        <v>0</v>
      </c>
      <c r="K190" s="252"/>
      <c r="L190" s="43"/>
      <c r="M190" s="253" t="s">
        <v>1</v>
      </c>
      <c r="N190" s="254" t="s">
        <v>39</v>
      </c>
      <c r="O190" s="90"/>
      <c r="P190" s="255">
        <f>O190*H190</f>
        <v>0</v>
      </c>
      <c r="Q190" s="255">
        <v>0</v>
      </c>
      <c r="R190" s="255">
        <f>Q190*H190</f>
        <v>0</v>
      </c>
      <c r="S190" s="255">
        <v>0</v>
      </c>
      <c r="T190" s="25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7" t="s">
        <v>208</v>
      </c>
      <c r="AT190" s="257" t="s">
        <v>204</v>
      </c>
      <c r="AU190" s="257" t="s">
        <v>80</v>
      </c>
      <c r="AY190" s="16" t="s">
        <v>202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6" t="s">
        <v>85</v>
      </c>
      <c r="BK190" s="258">
        <f>ROUND(I190*H190,2)</f>
        <v>0</v>
      </c>
      <c r="BL190" s="16" t="s">
        <v>208</v>
      </c>
      <c r="BM190" s="257" t="s">
        <v>1084</v>
      </c>
    </row>
    <row r="191" spans="1:65" s="2" customFormat="1" ht="16.5" customHeight="1">
      <c r="A191" s="37"/>
      <c r="B191" s="38"/>
      <c r="C191" s="245" t="s">
        <v>1085</v>
      </c>
      <c r="D191" s="245" t="s">
        <v>204</v>
      </c>
      <c r="E191" s="246" t="s">
        <v>1081</v>
      </c>
      <c r="F191" s="247" t="s">
        <v>897</v>
      </c>
      <c r="G191" s="248" t="s">
        <v>319</v>
      </c>
      <c r="H191" s="249">
        <v>1</v>
      </c>
      <c r="I191" s="250"/>
      <c r="J191" s="251">
        <f>ROUND(I191*H191,2)</f>
        <v>0</v>
      </c>
      <c r="K191" s="252"/>
      <c r="L191" s="43"/>
      <c r="M191" s="253" t="s">
        <v>1</v>
      </c>
      <c r="N191" s="254" t="s">
        <v>39</v>
      </c>
      <c r="O191" s="90"/>
      <c r="P191" s="255">
        <f>O191*H191</f>
        <v>0</v>
      </c>
      <c r="Q191" s="255">
        <v>0</v>
      </c>
      <c r="R191" s="255">
        <f>Q191*H191</f>
        <v>0</v>
      </c>
      <c r="S191" s="255">
        <v>0</v>
      </c>
      <c r="T191" s="25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7" t="s">
        <v>208</v>
      </c>
      <c r="AT191" s="257" t="s">
        <v>204</v>
      </c>
      <c r="AU191" s="257" t="s">
        <v>80</v>
      </c>
      <c r="AY191" s="16" t="s">
        <v>202</v>
      </c>
      <c r="BE191" s="258">
        <f>IF(N191="základní",J191,0)</f>
        <v>0</v>
      </c>
      <c r="BF191" s="258">
        <f>IF(N191="snížená",J191,0)</f>
        <v>0</v>
      </c>
      <c r="BG191" s="258">
        <f>IF(N191="zákl. přenesená",J191,0)</f>
        <v>0</v>
      </c>
      <c r="BH191" s="258">
        <f>IF(N191="sníž. přenesená",J191,0)</f>
        <v>0</v>
      </c>
      <c r="BI191" s="258">
        <f>IF(N191="nulová",J191,0)</f>
        <v>0</v>
      </c>
      <c r="BJ191" s="16" t="s">
        <v>85</v>
      </c>
      <c r="BK191" s="258">
        <f>ROUND(I191*H191,2)</f>
        <v>0</v>
      </c>
      <c r="BL191" s="16" t="s">
        <v>208</v>
      </c>
      <c r="BM191" s="257" t="s">
        <v>1086</v>
      </c>
    </row>
    <row r="192" spans="1:65" s="2" customFormat="1" ht="16.5" customHeight="1">
      <c r="A192" s="37"/>
      <c r="B192" s="38"/>
      <c r="C192" s="245" t="s">
        <v>1087</v>
      </c>
      <c r="D192" s="245" t="s">
        <v>204</v>
      </c>
      <c r="E192" s="246" t="s">
        <v>1088</v>
      </c>
      <c r="F192" s="247" t="s">
        <v>1089</v>
      </c>
      <c r="G192" s="248" t="s">
        <v>319</v>
      </c>
      <c r="H192" s="249">
        <v>1</v>
      </c>
      <c r="I192" s="250"/>
      <c r="J192" s="251">
        <f>ROUND(I192*H192,2)</f>
        <v>0</v>
      </c>
      <c r="K192" s="252"/>
      <c r="L192" s="43"/>
      <c r="M192" s="253" t="s">
        <v>1</v>
      </c>
      <c r="N192" s="254" t="s">
        <v>39</v>
      </c>
      <c r="O192" s="90"/>
      <c r="P192" s="255">
        <f>O192*H192</f>
        <v>0</v>
      </c>
      <c r="Q192" s="255">
        <v>0</v>
      </c>
      <c r="R192" s="255">
        <f>Q192*H192</f>
        <v>0</v>
      </c>
      <c r="S192" s="255">
        <v>0</v>
      </c>
      <c r="T192" s="256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7" t="s">
        <v>208</v>
      </c>
      <c r="AT192" s="257" t="s">
        <v>204</v>
      </c>
      <c r="AU192" s="257" t="s">
        <v>80</v>
      </c>
      <c r="AY192" s="16" t="s">
        <v>202</v>
      </c>
      <c r="BE192" s="258">
        <f>IF(N192="základní",J192,0)</f>
        <v>0</v>
      </c>
      <c r="BF192" s="258">
        <f>IF(N192="snížená",J192,0)</f>
        <v>0</v>
      </c>
      <c r="BG192" s="258">
        <f>IF(N192="zákl. přenesená",J192,0)</f>
        <v>0</v>
      </c>
      <c r="BH192" s="258">
        <f>IF(N192="sníž. přenesená",J192,0)</f>
        <v>0</v>
      </c>
      <c r="BI192" s="258">
        <f>IF(N192="nulová",J192,0)</f>
        <v>0</v>
      </c>
      <c r="BJ192" s="16" t="s">
        <v>85</v>
      </c>
      <c r="BK192" s="258">
        <f>ROUND(I192*H192,2)</f>
        <v>0</v>
      </c>
      <c r="BL192" s="16" t="s">
        <v>208</v>
      </c>
      <c r="BM192" s="257" t="s">
        <v>1090</v>
      </c>
    </row>
    <row r="193" spans="1:65" s="2" customFormat="1" ht="16.5" customHeight="1">
      <c r="A193" s="37"/>
      <c r="B193" s="38"/>
      <c r="C193" s="245" t="s">
        <v>1091</v>
      </c>
      <c r="D193" s="245" t="s">
        <v>204</v>
      </c>
      <c r="E193" s="246" t="s">
        <v>1088</v>
      </c>
      <c r="F193" s="247" t="s">
        <v>1089</v>
      </c>
      <c r="G193" s="248" t="s">
        <v>319</v>
      </c>
      <c r="H193" s="249">
        <v>1</v>
      </c>
      <c r="I193" s="250"/>
      <c r="J193" s="251">
        <f>ROUND(I193*H193,2)</f>
        <v>0</v>
      </c>
      <c r="K193" s="252"/>
      <c r="L193" s="43"/>
      <c r="M193" s="253" t="s">
        <v>1</v>
      </c>
      <c r="N193" s="254" t="s">
        <v>39</v>
      </c>
      <c r="O193" s="90"/>
      <c r="P193" s="255">
        <f>O193*H193</f>
        <v>0</v>
      </c>
      <c r="Q193" s="255">
        <v>0</v>
      </c>
      <c r="R193" s="255">
        <f>Q193*H193</f>
        <v>0</v>
      </c>
      <c r="S193" s="255">
        <v>0</v>
      </c>
      <c r="T193" s="256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57" t="s">
        <v>208</v>
      </c>
      <c r="AT193" s="257" t="s">
        <v>204</v>
      </c>
      <c r="AU193" s="257" t="s">
        <v>80</v>
      </c>
      <c r="AY193" s="16" t="s">
        <v>202</v>
      </c>
      <c r="BE193" s="258">
        <f>IF(N193="základní",J193,0)</f>
        <v>0</v>
      </c>
      <c r="BF193" s="258">
        <f>IF(N193="snížená",J193,0)</f>
        <v>0</v>
      </c>
      <c r="BG193" s="258">
        <f>IF(N193="zákl. přenesená",J193,0)</f>
        <v>0</v>
      </c>
      <c r="BH193" s="258">
        <f>IF(N193="sníž. přenesená",J193,0)</f>
        <v>0</v>
      </c>
      <c r="BI193" s="258">
        <f>IF(N193="nulová",J193,0)</f>
        <v>0</v>
      </c>
      <c r="BJ193" s="16" t="s">
        <v>85</v>
      </c>
      <c r="BK193" s="258">
        <f>ROUND(I193*H193,2)</f>
        <v>0</v>
      </c>
      <c r="BL193" s="16" t="s">
        <v>208</v>
      </c>
      <c r="BM193" s="257" t="s">
        <v>1092</v>
      </c>
    </row>
    <row r="194" spans="1:65" s="2" customFormat="1" ht="16.5" customHeight="1">
      <c r="A194" s="37"/>
      <c r="B194" s="38"/>
      <c r="C194" s="245" t="s">
        <v>1093</v>
      </c>
      <c r="D194" s="245" t="s">
        <v>204</v>
      </c>
      <c r="E194" s="246" t="s">
        <v>1088</v>
      </c>
      <c r="F194" s="247" t="s">
        <v>1089</v>
      </c>
      <c r="G194" s="248" t="s">
        <v>319</v>
      </c>
      <c r="H194" s="249">
        <v>1</v>
      </c>
      <c r="I194" s="250"/>
      <c r="J194" s="251">
        <f>ROUND(I194*H194,2)</f>
        <v>0</v>
      </c>
      <c r="K194" s="252"/>
      <c r="L194" s="43"/>
      <c r="M194" s="253" t="s">
        <v>1</v>
      </c>
      <c r="N194" s="254" t="s">
        <v>39</v>
      </c>
      <c r="O194" s="90"/>
      <c r="P194" s="255">
        <f>O194*H194</f>
        <v>0</v>
      </c>
      <c r="Q194" s="255">
        <v>0</v>
      </c>
      <c r="R194" s="255">
        <f>Q194*H194</f>
        <v>0</v>
      </c>
      <c r="S194" s="255">
        <v>0</v>
      </c>
      <c r="T194" s="256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7" t="s">
        <v>208</v>
      </c>
      <c r="AT194" s="257" t="s">
        <v>204</v>
      </c>
      <c r="AU194" s="257" t="s">
        <v>80</v>
      </c>
      <c r="AY194" s="16" t="s">
        <v>202</v>
      </c>
      <c r="BE194" s="258">
        <f>IF(N194="základní",J194,0)</f>
        <v>0</v>
      </c>
      <c r="BF194" s="258">
        <f>IF(N194="snížená",J194,0)</f>
        <v>0</v>
      </c>
      <c r="BG194" s="258">
        <f>IF(N194="zákl. přenesená",J194,0)</f>
        <v>0</v>
      </c>
      <c r="BH194" s="258">
        <f>IF(N194="sníž. přenesená",J194,0)</f>
        <v>0</v>
      </c>
      <c r="BI194" s="258">
        <f>IF(N194="nulová",J194,0)</f>
        <v>0</v>
      </c>
      <c r="BJ194" s="16" t="s">
        <v>85</v>
      </c>
      <c r="BK194" s="258">
        <f>ROUND(I194*H194,2)</f>
        <v>0</v>
      </c>
      <c r="BL194" s="16" t="s">
        <v>208</v>
      </c>
      <c r="BM194" s="257" t="s">
        <v>1094</v>
      </c>
    </row>
    <row r="195" spans="1:65" s="2" customFormat="1" ht="16.5" customHeight="1">
      <c r="A195" s="37"/>
      <c r="B195" s="38"/>
      <c r="C195" s="245" t="s">
        <v>1095</v>
      </c>
      <c r="D195" s="245" t="s">
        <v>204</v>
      </c>
      <c r="E195" s="246" t="s">
        <v>1096</v>
      </c>
      <c r="F195" s="247" t="s">
        <v>890</v>
      </c>
      <c r="G195" s="248" t="s">
        <v>319</v>
      </c>
      <c r="H195" s="249">
        <v>1</v>
      </c>
      <c r="I195" s="250"/>
      <c r="J195" s="251">
        <f>ROUND(I195*H195,2)</f>
        <v>0</v>
      </c>
      <c r="K195" s="252"/>
      <c r="L195" s="43"/>
      <c r="M195" s="253" t="s">
        <v>1</v>
      </c>
      <c r="N195" s="254" t="s">
        <v>39</v>
      </c>
      <c r="O195" s="90"/>
      <c r="P195" s="255">
        <f>O195*H195</f>
        <v>0</v>
      </c>
      <c r="Q195" s="255">
        <v>0</v>
      </c>
      <c r="R195" s="255">
        <f>Q195*H195</f>
        <v>0</v>
      </c>
      <c r="S195" s="255">
        <v>0</v>
      </c>
      <c r="T195" s="256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57" t="s">
        <v>208</v>
      </c>
      <c r="AT195" s="257" t="s">
        <v>204</v>
      </c>
      <c r="AU195" s="257" t="s">
        <v>80</v>
      </c>
      <c r="AY195" s="16" t="s">
        <v>202</v>
      </c>
      <c r="BE195" s="258">
        <f>IF(N195="základní",J195,0)</f>
        <v>0</v>
      </c>
      <c r="BF195" s="258">
        <f>IF(N195="snížená",J195,0)</f>
        <v>0</v>
      </c>
      <c r="BG195" s="258">
        <f>IF(N195="zákl. přenesená",J195,0)</f>
        <v>0</v>
      </c>
      <c r="BH195" s="258">
        <f>IF(N195="sníž. přenesená",J195,0)</f>
        <v>0</v>
      </c>
      <c r="BI195" s="258">
        <f>IF(N195="nulová",J195,0)</f>
        <v>0</v>
      </c>
      <c r="BJ195" s="16" t="s">
        <v>85</v>
      </c>
      <c r="BK195" s="258">
        <f>ROUND(I195*H195,2)</f>
        <v>0</v>
      </c>
      <c r="BL195" s="16" t="s">
        <v>208</v>
      </c>
      <c r="BM195" s="257" t="s">
        <v>1097</v>
      </c>
    </row>
    <row r="196" spans="1:65" s="2" customFormat="1" ht="16.5" customHeight="1">
      <c r="A196" s="37"/>
      <c r="B196" s="38"/>
      <c r="C196" s="245" t="s">
        <v>1098</v>
      </c>
      <c r="D196" s="245" t="s">
        <v>204</v>
      </c>
      <c r="E196" s="246" t="s">
        <v>1096</v>
      </c>
      <c r="F196" s="247" t="s">
        <v>890</v>
      </c>
      <c r="G196" s="248" t="s">
        <v>319</v>
      </c>
      <c r="H196" s="249">
        <v>1</v>
      </c>
      <c r="I196" s="250"/>
      <c r="J196" s="251">
        <f>ROUND(I196*H196,2)</f>
        <v>0</v>
      </c>
      <c r="K196" s="252"/>
      <c r="L196" s="43"/>
      <c r="M196" s="253" t="s">
        <v>1</v>
      </c>
      <c r="N196" s="254" t="s">
        <v>39</v>
      </c>
      <c r="O196" s="90"/>
      <c r="P196" s="255">
        <f>O196*H196</f>
        <v>0</v>
      </c>
      <c r="Q196" s="255">
        <v>0</v>
      </c>
      <c r="R196" s="255">
        <f>Q196*H196</f>
        <v>0</v>
      </c>
      <c r="S196" s="255">
        <v>0</v>
      </c>
      <c r="T196" s="256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57" t="s">
        <v>208</v>
      </c>
      <c r="AT196" s="257" t="s">
        <v>204</v>
      </c>
      <c r="AU196" s="257" t="s">
        <v>80</v>
      </c>
      <c r="AY196" s="16" t="s">
        <v>202</v>
      </c>
      <c r="BE196" s="258">
        <f>IF(N196="základní",J196,0)</f>
        <v>0</v>
      </c>
      <c r="BF196" s="258">
        <f>IF(N196="snížená",J196,0)</f>
        <v>0</v>
      </c>
      <c r="BG196" s="258">
        <f>IF(N196="zákl. přenesená",J196,0)</f>
        <v>0</v>
      </c>
      <c r="BH196" s="258">
        <f>IF(N196="sníž. přenesená",J196,0)</f>
        <v>0</v>
      </c>
      <c r="BI196" s="258">
        <f>IF(N196="nulová",J196,0)</f>
        <v>0</v>
      </c>
      <c r="BJ196" s="16" t="s">
        <v>85</v>
      </c>
      <c r="BK196" s="258">
        <f>ROUND(I196*H196,2)</f>
        <v>0</v>
      </c>
      <c r="BL196" s="16" t="s">
        <v>208</v>
      </c>
      <c r="BM196" s="257" t="s">
        <v>1099</v>
      </c>
    </row>
    <row r="197" spans="1:65" s="2" customFormat="1" ht="16.5" customHeight="1">
      <c r="A197" s="37"/>
      <c r="B197" s="38"/>
      <c r="C197" s="245" t="s">
        <v>1100</v>
      </c>
      <c r="D197" s="245" t="s">
        <v>204</v>
      </c>
      <c r="E197" s="246" t="s">
        <v>1096</v>
      </c>
      <c r="F197" s="247" t="s">
        <v>890</v>
      </c>
      <c r="G197" s="248" t="s">
        <v>319</v>
      </c>
      <c r="H197" s="249">
        <v>1</v>
      </c>
      <c r="I197" s="250"/>
      <c r="J197" s="251">
        <f>ROUND(I197*H197,2)</f>
        <v>0</v>
      </c>
      <c r="K197" s="252"/>
      <c r="L197" s="43"/>
      <c r="M197" s="253" t="s">
        <v>1</v>
      </c>
      <c r="N197" s="254" t="s">
        <v>39</v>
      </c>
      <c r="O197" s="90"/>
      <c r="P197" s="255">
        <f>O197*H197</f>
        <v>0</v>
      </c>
      <c r="Q197" s="255">
        <v>0</v>
      </c>
      <c r="R197" s="255">
        <f>Q197*H197</f>
        <v>0</v>
      </c>
      <c r="S197" s="255">
        <v>0</v>
      </c>
      <c r="T197" s="256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57" t="s">
        <v>208</v>
      </c>
      <c r="AT197" s="257" t="s">
        <v>204</v>
      </c>
      <c r="AU197" s="257" t="s">
        <v>80</v>
      </c>
      <c r="AY197" s="16" t="s">
        <v>202</v>
      </c>
      <c r="BE197" s="258">
        <f>IF(N197="základní",J197,0)</f>
        <v>0</v>
      </c>
      <c r="BF197" s="258">
        <f>IF(N197="snížená",J197,0)</f>
        <v>0</v>
      </c>
      <c r="BG197" s="258">
        <f>IF(N197="zákl. přenesená",J197,0)</f>
        <v>0</v>
      </c>
      <c r="BH197" s="258">
        <f>IF(N197="sníž. přenesená",J197,0)</f>
        <v>0</v>
      </c>
      <c r="BI197" s="258">
        <f>IF(N197="nulová",J197,0)</f>
        <v>0</v>
      </c>
      <c r="BJ197" s="16" t="s">
        <v>85</v>
      </c>
      <c r="BK197" s="258">
        <f>ROUND(I197*H197,2)</f>
        <v>0</v>
      </c>
      <c r="BL197" s="16" t="s">
        <v>208</v>
      </c>
      <c r="BM197" s="257" t="s">
        <v>1101</v>
      </c>
    </row>
    <row r="198" spans="1:65" s="2" customFormat="1" ht="33" customHeight="1">
      <c r="A198" s="37"/>
      <c r="B198" s="38"/>
      <c r="C198" s="245" t="s">
        <v>1102</v>
      </c>
      <c r="D198" s="245" t="s">
        <v>204</v>
      </c>
      <c r="E198" s="246" t="s">
        <v>1103</v>
      </c>
      <c r="F198" s="247" t="s">
        <v>1104</v>
      </c>
      <c r="G198" s="248" t="s">
        <v>319</v>
      </c>
      <c r="H198" s="249">
        <v>11</v>
      </c>
      <c r="I198" s="250"/>
      <c r="J198" s="251">
        <f>ROUND(I198*H198,2)</f>
        <v>0</v>
      </c>
      <c r="K198" s="252"/>
      <c r="L198" s="43"/>
      <c r="M198" s="253" t="s">
        <v>1</v>
      </c>
      <c r="N198" s="254" t="s">
        <v>39</v>
      </c>
      <c r="O198" s="90"/>
      <c r="P198" s="255">
        <f>O198*H198</f>
        <v>0</v>
      </c>
      <c r="Q198" s="255">
        <v>0</v>
      </c>
      <c r="R198" s="255">
        <f>Q198*H198</f>
        <v>0</v>
      </c>
      <c r="S198" s="255">
        <v>0</v>
      </c>
      <c r="T198" s="256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7" t="s">
        <v>208</v>
      </c>
      <c r="AT198" s="257" t="s">
        <v>204</v>
      </c>
      <c r="AU198" s="257" t="s">
        <v>80</v>
      </c>
      <c r="AY198" s="16" t="s">
        <v>202</v>
      </c>
      <c r="BE198" s="258">
        <f>IF(N198="základní",J198,0)</f>
        <v>0</v>
      </c>
      <c r="BF198" s="258">
        <f>IF(N198="snížená",J198,0)</f>
        <v>0</v>
      </c>
      <c r="BG198" s="258">
        <f>IF(N198="zákl. přenesená",J198,0)</f>
        <v>0</v>
      </c>
      <c r="BH198" s="258">
        <f>IF(N198="sníž. přenesená",J198,0)</f>
        <v>0</v>
      </c>
      <c r="BI198" s="258">
        <f>IF(N198="nulová",J198,0)</f>
        <v>0</v>
      </c>
      <c r="BJ198" s="16" t="s">
        <v>85</v>
      </c>
      <c r="BK198" s="258">
        <f>ROUND(I198*H198,2)</f>
        <v>0</v>
      </c>
      <c r="BL198" s="16" t="s">
        <v>208</v>
      </c>
      <c r="BM198" s="257" t="s">
        <v>1105</v>
      </c>
    </row>
    <row r="199" spans="1:65" s="2" customFormat="1" ht="33" customHeight="1">
      <c r="A199" s="37"/>
      <c r="B199" s="38"/>
      <c r="C199" s="245" t="s">
        <v>1106</v>
      </c>
      <c r="D199" s="245" t="s">
        <v>204</v>
      </c>
      <c r="E199" s="246" t="s">
        <v>1103</v>
      </c>
      <c r="F199" s="247" t="s">
        <v>1104</v>
      </c>
      <c r="G199" s="248" t="s">
        <v>319</v>
      </c>
      <c r="H199" s="249">
        <v>7</v>
      </c>
      <c r="I199" s="250"/>
      <c r="J199" s="251">
        <f>ROUND(I199*H199,2)</f>
        <v>0</v>
      </c>
      <c r="K199" s="252"/>
      <c r="L199" s="43"/>
      <c r="M199" s="253" t="s">
        <v>1</v>
      </c>
      <c r="N199" s="254" t="s">
        <v>39</v>
      </c>
      <c r="O199" s="90"/>
      <c r="P199" s="255">
        <f>O199*H199</f>
        <v>0</v>
      </c>
      <c r="Q199" s="255">
        <v>0</v>
      </c>
      <c r="R199" s="255">
        <f>Q199*H199</f>
        <v>0</v>
      </c>
      <c r="S199" s="255">
        <v>0</v>
      </c>
      <c r="T199" s="256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57" t="s">
        <v>208</v>
      </c>
      <c r="AT199" s="257" t="s">
        <v>204</v>
      </c>
      <c r="AU199" s="257" t="s">
        <v>80</v>
      </c>
      <c r="AY199" s="16" t="s">
        <v>202</v>
      </c>
      <c r="BE199" s="258">
        <f>IF(N199="základní",J199,0)</f>
        <v>0</v>
      </c>
      <c r="BF199" s="258">
        <f>IF(N199="snížená",J199,0)</f>
        <v>0</v>
      </c>
      <c r="BG199" s="258">
        <f>IF(N199="zákl. přenesená",J199,0)</f>
        <v>0</v>
      </c>
      <c r="BH199" s="258">
        <f>IF(N199="sníž. přenesená",J199,0)</f>
        <v>0</v>
      </c>
      <c r="BI199" s="258">
        <f>IF(N199="nulová",J199,0)</f>
        <v>0</v>
      </c>
      <c r="BJ199" s="16" t="s">
        <v>85</v>
      </c>
      <c r="BK199" s="258">
        <f>ROUND(I199*H199,2)</f>
        <v>0</v>
      </c>
      <c r="BL199" s="16" t="s">
        <v>208</v>
      </c>
      <c r="BM199" s="257" t="s">
        <v>1107</v>
      </c>
    </row>
    <row r="200" spans="1:65" s="2" customFormat="1" ht="33" customHeight="1">
      <c r="A200" s="37"/>
      <c r="B200" s="38"/>
      <c r="C200" s="245" t="s">
        <v>1108</v>
      </c>
      <c r="D200" s="245" t="s">
        <v>204</v>
      </c>
      <c r="E200" s="246" t="s">
        <v>1103</v>
      </c>
      <c r="F200" s="247" t="s">
        <v>1104</v>
      </c>
      <c r="G200" s="248" t="s">
        <v>319</v>
      </c>
      <c r="H200" s="249">
        <v>13</v>
      </c>
      <c r="I200" s="250"/>
      <c r="J200" s="251">
        <f>ROUND(I200*H200,2)</f>
        <v>0</v>
      </c>
      <c r="K200" s="252"/>
      <c r="L200" s="43"/>
      <c r="M200" s="253" t="s">
        <v>1</v>
      </c>
      <c r="N200" s="254" t="s">
        <v>39</v>
      </c>
      <c r="O200" s="90"/>
      <c r="P200" s="255">
        <f>O200*H200</f>
        <v>0</v>
      </c>
      <c r="Q200" s="255">
        <v>0</v>
      </c>
      <c r="R200" s="255">
        <f>Q200*H200</f>
        <v>0</v>
      </c>
      <c r="S200" s="255">
        <v>0</v>
      </c>
      <c r="T200" s="256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57" t="s">
        <v>208</v>
      </c>
      <c r="AT200" s="257" t="s">
        <v>204</v>
      </c>
      <c r="AU200" s="257" t="s">
        <v>80</v>
      </c>
      <c r="AY200" s="16" t="s">
        <v>202</v>
      </c>
      <c r="BE200" s="258">
        <f>IF(N200="základní",J200,0)</f>
        <v>0</v>
      </c>
      <c r="BF200" s="258">
        <f>IF(N200="snížená",J200,0)</f>
        <v>0</v>
      </c>
      <c r="BG200" s="258">
        <f>IF(N200="zákl. přenesená",J200,0)</f>
        <v>0</v>
      </c>
      <c r="BH200" s="258">
        <f>IF(N200="sníž. přenesená",J200,0)</f>
        <v>0</v>
      </c>
      <c r="BI200" s="258">
        <f>IF(N200="nulová",J200,0)</f>
        <v>0</v>
      </c>
      <c r="BJ200" s="16" t="s">
        <v>85</v>
      </c>
      <c r="BK200" s="258">
        <f>ROUND(I200*H200,2)</f>
        <v>0</v>
      </c>
      <c r="BL200" s="16" t="s">
        <v>208</v>
      </c>
      <c r="BM200" s="257" t="s">
        <v>1109</v>
      </c>
    </row>
    <row r="201" spans="1:65" s="2" customFormat="1" ht="16.5" customHeight="1">
      <c r="A201" s="37"/>
      <c r="B201" s="38"/>
      <c r="C201" s="245" t="s">
        <v>1110</v>
      </c>
      <c r="D201" s="245" t="s">
        <v>204</v>
      </c>
      <c r="E201" s="246" t="s">
        <v>1111</v>
      </c>
      <c r="F201" s="247" t="s">
        <v>891</v>
      </c>
      <c r="G201" s="248" t="s">
        <v>319</v>
      </c>
      <c r="H201" s="249">
        <v>2</v>
      </c>
      <c r="I201" s="250"/>
      <c r="J201" s="251">
        <f>ROUND(I201*H201,2)</f>
        <v>0</v>
      </c>
      <c r="K201" s="252"/>
      <c r="L201" s="43"/>
      <c r="M201" s="253" t="s">
        <v>1</v>
      </c>
      <c r="N201" s="254" t="s">
        <v>39</v>
      </c>
      <c r="O201" s="90"/>
      <c r="P201" s="255">
        <f>O201*H201</f>
        <v>0</v>
      </c>
      <c r="Q201" s="255">
        <v>0</v>
      </c>
      <c r="R201" s="255">
        <f>Q201*H201</f>
        <v>0</v>
      </c>
      <c r="S201" s="255">
        <v>0</v>
      </c>
      <c r="T201" s="256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57" t="s">
        <v>208</v>
      </c>
      <c r="AT201" s="257" t="s">
        <v>204</v>
      </c>
      <c r="AU201" s="257" t="s">
        <v>80</v>
      </c>
      <c r="AY201" s="16" t="s">
        <v>202</v>
      </c>
      <c r="BE201" s="258">
        <f>IF(N201="základní",J201,0)</f>
        <v>0</v>
      </c>
      <c r="BF201" s="258">
        <f>IF(N201="snížená",J201,0)</f>
        <v>0</v>
      </c>
      <c r="BG201" s="258">
        <f>IF(N201="zákl. přenesená",J201,0)</f>
        <v>0</v>
      </c>
      <c r="BH201" s="258">
        <f>IF(N201="sníž. přenesená",J201,0)</f>
        <v>0</v>
      </c>
      <c r="BI201" s="258">
        <f>IF(N201="nulová",J201,0)</f>
        <v>0</v>
      </c>
      <c r="BJ201" s="16" t="s">
        <v>85</v>
      </c>
      <c r="BK201" s="258">
        <f>ROUND(I201*H201,2)</f>
        <v>0</v>
      </c>
      <c r="BL201" s="16" t="s">
        <v>208</v>
      </c>
      <c r="BM201" s="257" t="s">
        <v>1112</v>
      </c>
    </row>
    <row r="202" spans="1:65" s="2" customFormat="1" ht="21.75" customHeight="1">
      <c r="A202" s="37"/>
      <c r="B202" s="38"/>
      <c r="C202" s="245" t="s">
        <v>1113</v>
      </c>
      <c r="D202" s="245" t="s">
        <v>204</v>
      </c>
      <c r="E202" s="246" t="s">
        <v>1114</v>
      </c>
      <c r="F202" s="247" t="s">
        <v>1115</v>
      </c>
      <c r="G202" s="248" t="s">
        <v>319</v>
      </c>
      <c r="H202" s="249">
        <v>1</v>
      </c>
      <c r="I202" s="250"/>
      <c r="J202" s="251">
        <f>ROUND(I202*H202,2)</f>
        <v>0</v>
      </c>
      <c r="K202" s="252"/>
      <c r="L202" s="43"/>
      <c r="M202" s="253" t="s">
        <v>1</v>
      </c>
      <c r="N202" s="254" t="s">
        <v>39</v>
      </c>
      <c r="O202" s="90"/>
      <c r="P202" s="255">
        <f>O202*H202</f>
        <v>0</v>
      </c>
      <c r="Q202" s="255">
        <v>0</v>
      </c>
      <c r="R202" s="255">
        <f>Q202*H202</f>
        <v>0</v>
      </c>
      <c r="S202" s="255">
        <v>0</v>
      </c>
      <c r="T202" s="256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57" t="s">
        <v>208</v>
      </c>
      <c r="AT202" s="257" t="s">
        <v>204</v>
      </c>
      <c r="AU202" s="257" t="s">
        <v>80</v>
      </c>
      <c r="AY202" s="16" t="s">
        <v>202</v>
      </c>
      <c r="BE202" s="258">
        <f>IF(N202="základní",J202,0)</f>
        <v>0</v>
      </c>
      <c r="BF202" s="258">
        <f>IF(N202="snížená",J202,0)</f>
        <v>0</v>
      </c>
      <c r="BG202" s="258">
        <f>IF(N202="zákl. přenesená",J202,0)</f>
        <v>0</v>
      </c>
      <c r="BH202" s="258">
        <f>IF(N202="sníž. přenesená",J202,0)</f>
        <v>0</v>
      </c>
      <c r="BI202" s="258">
        <f>IF(N202="nulová",J202,0)</f>
        <v>0</v>
      </c>
      <c r="BJ202" s="16" t="s">
        <v>85</v>
      </c>
      <c r="BK202" s="258">
        <f>ROUND(I202*H202,2)</f>
        <v>0</v>
      </c>
      <c r="BL202" s="16" t="s">
        <v>208</v>
      </c>
      <c r="BM202" s="257" t="s">
        <v>1116</v>
      </c>
    </row>
    <row r="203" spans="1:65" s="2" customFormat="1" ht="16.5" customHeight="1">
      <c r="A203" s="37"/>
      <c r="B203" s="38"/>
      <c r="C203" s="245" t="s">
        <v>1117</v>
      </c>
      <c r="D203" s="245" t="s">
        <v>204</v>
      </c>
      <c r="E203" s="246" t="s">
        <v>1118</v>
      </c>
      <c r="F203" s="247" t="s">
        <v>914</v>
      </c>
      <c r="G203" s="248" t="s">
        <v>319</v>
      </c>
      <c r="H203" s="249">
        <v>1</v>
      </c>
      <c r="I203" s="250"/>
      <c r="J203" s="251">
        <f>ROUND(I203*H203,2)</f>
        <v>0</v>
      </c>
      <c r="K203" s="252"/>
      <c r="L203" s="43"/>
      <c r="M203" s="253" t="s">
        <v>1</v>
      </c>
      <c r="N203" s="254" t="s">
        <v>39</v>
      </c>
      <c r="O203" s="90"/>
      <c r="P203" s="255">
        <f>O203*H203</f>
        <v>0</v>
      </c>
      <c r="Q203" s="255">
        <v>0</v>
      </c>
      <c r="R203" s="255">
        <f>Q203*H203</f>
        <v>0</v>
      </c>
      <c r="S203" s="255">
        <v>0</v>
      </c>
      <c r="T203" s="256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7" t="s">
        <v>208</v>
      </c>
      <c r="AT203" s="257" t="s">
        <v>204</v>
      </c>
      <c r="AU203" s="257" t="s">
        <v>80</v>
      </c>
      <c r="AY203" s="16" t="s">
        <v>202</v>
      </c>
      <c r="BE203" s="258">
        <f>IF(N203="základní",J203,0)</f>
        <v>0</v>
      </c>
      <c r="BF203" s="258">
        <f>IF(N203="snížená",J203,0)</f>
        <v>0</v>
      </c>
      <c r="BG203" s="258">
        <f>IF(N203="zákl. přenesená",J203,0)</f>
        <v>0</v>
      </c>
      <c r="BH203" s="258">
        <f>IF(N203="sníž. přenesená",J203,0)</f>
        <v>0</v>
      </c>
      <c r="BI203" s="258">
        <f>IF(N203="nulová",J203,0)</f>
        <v>0</v>
      </c>
      <c r="BJ203" s="16" t="s">
        <v>85</v>
      </c>
      <c r="BK203" s="258">
        <f>ROUND(I203*H203,2)</f>
        <v>0</v>
      </c>
      <c r="BL203" s="16" t="s">
        <v>208</v>
      </c>
      <c r="BM203" s="257" t="s">
        <v>1119</v>
      </c>
    </row>
    <row r="204" spans="1:65" s="2" customFormat="1" ht="16.5" customHeight="1">
      <c r="A204" s="37"/>
      <c r="B204" s="38"/>
      <c r="C204" s="245" t="s">
        <v>1120</v>
      </c>
      <c r="D204" s="245" t="s">
        <v>204</v>
      </c>
      <c r="E204" s="246" t="s">
        <v>1121</v>
      </c>
      <c r="F204" s="247" t="s">
        <v>1122</v>
      </c>
      <c r="G204" s="248" t="s">
        <v>319</v>
      </c>
      <c r="H204" s="249">
        <v>1</v>
      </c>
      <c r="I204" s="250"/>
      <c r="J204" s="251">
        <f>ROUND(I204*H204,2)</f>
        <v>0</v>
      </c>
      <c r="K204" s="252"/>
      <c r="L204" s="43"/>
      <c r="M204" s="253" t="s">
        <v>1</v>
      </c>
      <c r="N204" s="254" t="s">
        <v>39</v>
      </c>
      <c r="O204" s="90"/>
      <c r="P204" s="255">
        <f>O204*H204</f>
        <v>0</v>
      </c>
      <c r="Q204" s="255">
        <v>0</v>
      </c>
      <c r="R204" s="255">
        <f>Q204*H204</f>
        <v>0</v>
      </c>
      <c r="S204" s="255">
        <v>0</v>
      </c>
      <c r="T204" s="256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57" t="s">
        <v>208</v>
      </c>
      <c r="AT204" s="257" t="s">
        <v>204</v>
      </c>
      <c r="AU204" s="257" t="s">
        <v>80</v>
      </c>
      <c r="AY204" s="16" t="s">
        <v>202</v>
      </c>
      <c r="BE204" s="258">
        <f>IF(N204="základní",J204,0)</f>
        <v>0</v>
      </c>
      <c r="BF204" s="258">
        <f>IF(N204="snížená",J204,0)</f>
        <v>0</v>
      </c>
      <c r="BG204" s="258">
        <f>IF(N204="zákl. přenesená",J204,0)</f>
        <v>0</v>
      </c>
      <c r="BH204" s="258">
        <f>IF(N204="sníž. přenesená",J204,0)</f>
        <v>0</v>
      </c>
      <c r="BI204" s="258">
        <f>IF(N204="nulová",J204,0)</f>
        <v>0</v>
      </c>
      <c r="BJ204" s="16" t="s">
        <v>85</v>
      </c>
      <c r="BK204" s="258">
        <f>ROUND(I204*H204,2)</f>
        <v>0</v>
      </c>
      <c r="BL204" s="16" t="s">
        <v>208</v>
      </c>
      <c r="BM204" s="257" t="s">
        <v>1123</v>
      </c>
    </row>
    <row r="205" spans="1:65" s="2" customFormat="1" ht="21.75" customHeight="1">
      <c r="A205" s="37"/>
      <c r="B205" s="38"/>
      <c r="C205" s="245" t="s">
        <v>1124</v>
      </c>
      <c r="D205" s="245" t="s">
        <v>204</v>
      </c>
      <c r="E205" s="246" t="s">
        <v>1125</v>
      </c>
      <c r="F205" s="247" t="s">
        <v>793</v>
      </c>
      <c r="G205" s="248" t="s">
        <v>794</v>
      </c>
      <c r="H205" s="249">
        <v>842.4</v>
      </c>
      <c r="I205" s="250"/>
      <c r="J205" s="251">
        <f>ROUND(I205*H205,2)</f>
        <v>0</v>
      </c>
      <c r="K205" s="252"/>
      <c r="L205" s="43"/>
      <c r="M205" s="253" t="s">
        <v>1</v>
      </c>
      <c r="N205" s="254" t="s">
        <v>39</v>
      </c>
      <c r="O205" s="90"/>
      <c r="P205" s="255">
        <f>O205*H205</f>
        <v>0</v>
      </c>
      <c r="Q205" s="255">
        <v>0</v>
      </c>
      <c r="R205" s="255">
        <f>Q205*H205</f>
        <v>0</v>
      </c>
      <c r="S205" s="255">
        <v>0</v>
      </c>
      <c r="T205" s="256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57" t="s">
        <v>208</v>
      </c>
      <c r="AT205" s="257" t="s">
        <v>204</v>
      </c>
      <c r="AU205" s="257" t="s">
        <v>80</v>
      </c>
      <c r="AY205" s="16" t="s">
        <v>202</v>
      </c>
      <c r="BE205" s="258">
        <f>IF(N205="základní",J205,0)</f>
        <v>0</v>
      </c>
      <c r="BF205" s="258">
        <f>IF(N205="snížená",J205,0)</f>
        <v>0</v>
      </c>
      <c r="BG205" s="258">
        <f>IF(N205="zákl. přenesená",J205,0)</f>
        <v>0</v>
      </c>
      <c r="BH205" s="258">
        <f>IF(N205="sníž. přenesená",J205,0)</f>
        <v>0</v>
      </c>
      <c r="BI205" s="258">
        <f>IF(N205="nulová",J205,0)</f>
        <v>0</v>
      </c>
      <c r="BJ205" s="16" t="s">
        <v>85</v>
      </c>
      <c r="BK205" s="258">
        <f>ROUND(I205*H205,2)</f>
        <v>0</v>
      </c>
      <c r="BL205" s="16" t="s">
        <v>208</v>
      </c>
      <c r="BM205" s="257" t="s">
        <v>1126</v>
      </c>
    </row>
    <row r="206" spans="1:65" s="2" customFormat="1" ht="21.75" customHeight="1">
      <c r="A206" s="37"/>
      <c r="B206" s="38"/>
      <c r="C206" s="245" t="s">
        <v>1127</v>
      </c>
      <c r="D206" s="245" t="s">
        <v>204</v>
      </c>
      <c r="E206" s="246" t="s">
        <v>1128</v>
      </c>
      <c r="F206" s="247" t="s">
        <v>798</v>
      </c>
      <c r="G206" s="248" t="s">
        <v>794</v>
      </c>
      <c r="H206" s="249">
        <v>55.9</v>
      </c>
      <c r="I206" s="250"/>
      <c r="J206" s="251">
        <f>ROUND(I206*H206,2)</f>
        <v>0</v>
      </c>
      <c r="K206" s="252"/>
      <c r="L206" s="43"/>
      <c r="M206" s="253" t="s">
        <v>1</v>
      </c>
      <c r="N206" s="254" t="s">
        <v>39</v>
      </c>
      <c r="O206" s="90"/>
      <c r="P206" s="255">
        <f>O206*H206</f>
        <v>0</v>
      </c>
      <c r="Q206" s="255">
        <v>0</v>
      </c>
      <c r="R206" s="255">
        <f>Q206*H206</f>
        <v>0</v>
      </c>
      <c r="S206" s="255">
        <v>0</v>
      </c>
      <c r="T206" s="256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57" t="s">
        <v>208</v>
      </c>
      <c r="AT206" s="257" t="s">
        <v>204</v>
      </c>
      <c r="AU206" s="257" t="s">
        <v>80</v>
      </c>
      <c r="AY206" s="16" t="s">
        <v>202</v>
      </c>
      <c r="BE206" s="258">
        <f>IF(N206="základní",J206,0)</f>
        <v>0</v>
      </c>
      <c r="BF206" s="258">
        <f>IF(N206="snížená",J206,0)</f>
        <v>0</v>
      </c>
      <c r="BG206" s="258">
        <f>IF(N206="zákl. přenesená",J206,0)</f>
        <v>0</v>
      </c>
      <c r="BH206" s="258">
        <f>IF(N206="sníž. přenesená",J206,0)</f>
        <v>0</v>
      </c>
      <c r="BI206" s="258">
        <f>IF(N206="nulová",J206,0)</f>
        <v>0</v>
      </c>
      <c r="BJ206" s="16" t="s">
        <v>85</v>
      </c>
      <c r="BK206" s="258">
        <f>ROUND(I206*H206,2)</f>
        <v>0</v>
      </c>
      <c r="BL206" s="16" t="s">
        <v>208</v>
      </c>
      <c r="BM206" s="257" t="s">
        <v>1129</v>
      </c>
    </row>
    <row r="207" spans="1:65" s="2" customFormat="1" ht="21.75" customHeight="1">
      <c r="A207" s="37"/>
      <c r="B207" s="38"/>
      <c r="C207" s="245" t="s">
        <v>1130</v>
      </c>
      <c r="D207" s="245" t="s">
        <v>204</v>
      </c>
      <c r="E207" s="246" t="s">
        <v>1131</v>
      </c>
      <c r="F207" s="247" t="s">
        <v>800</v>
      </c>
      <c r="G207" s="248" t="s">
        <v>794</v>
      </c>
      <c r="H207" s="249">
        <v>31.2</v>
      </c>
      <c r="I207" s="250"/>
      <c r="J207" s="251">
        <f>ROUND(I207*H207,2)</f>
        <v>0</v>
      </c>
      <c r="K207" s="252"/>
      <c r="L207" s="43"/>
      <c r="M207" s="253" t="s">
        <v>1</v>
      </c>
      <c r="N207" s="254" t="s">
        <v>39</v>
      </c>
      <c r="O207" s="90"/>
      <c r="P207" s="255">
        <f>O207*H207</f>
        <v>0</v>
      </c>
      <c r="Q207" s="255">
        <v>0</v>
      </c>
      <c r="R207" s="255">
        <f>Q207*H207</f>
        <v>0</v>
      </c>
      <c r="S207" s="255">
        <v>0</v>
      </c>
      <c r="T207" s="256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57" t="s">
        <v>208</v>
      </c>
      <c r="AT207" s="257" t="s">
        <v>204</v>
      </c>
      <c r="AU207" s="257" t="s">
        <v>80</v>
      </c>
      <c r="AY207" s="16" t="s">
        <v>202</v>
      </c>
      <c r="BE207" s="258">
        <f>IF(N207="základní",J207,0)</f>
        <v>0</v>
      </c>
      <c r="BF207" s="258">
        <f>IF(N207="snížená",J207,0)</f>
        <v>0</v>
      </c>
      <c r="BG207" s="258">
        <f>IF(N207="zákl. přenesená",J207,0)</f>
        <v>0</v>
      </c>
      <c r="BH207" s="258">
        <f>IF(N207="sníž. přenesená",J207,0)</f>
        <v>0</v>
      </c>
      <c r="BI207" s="258">
        <f>IF(N207="nulová",J207,0)</f>
        <v>0</v>
      </c>
      <c r="BJ207" s="16" t="s">
        <v>85</v>
      </c>
      <c r="BK207" s="258">
        <f>ROUND(I207*H207,2)</f>
        <v>0</v>
      </c>
      <c r="BL207" s="16" t="s">
        <v>208</v>
      </c>
      <c r="BM207" s="257" t="s">
        <v>1132</v>
      </c>
    </row>
    <row r="208" spans="1:65" s="2" customFormat="1" ht="16.5" customHeight="1">
      <c r="A208" s="37"/>
      <c r="B208" s="38"/>
      <c r="C208" s="245" t="s">
        <v>1133</v>
      </c>
      <c r="D208" s="245" t="s">
        <v>204</v>
      </c>
      <c r="E208" s="246" t="s">
        <v>1134</v>
      </c>
      <c r="F208" s="247" t="s">
        <v>804</v>
      </c>
      <c r="G208" s="248" t="s">
        <v>725</v>
      </c>
      <c r="H208" s="249">
        <v>1</v>
      </c>
      <c r="I208" s="250"/>
      <c r="J208" s="251">
        <f>ROUND(I208*H208,2)</f>
        <v>0</v>
      </c>
      <c r="K208" s="252"/>
      <c r="L208" s="43"/>
      <c r="M208" s="253" t="s">
        <v>1</v>
      </c>
      <c r="N208" s="254" t="s">
        <v>39</v>
      </c>
      <c r="O208" s="90"/>
      <c r="P208" s="255">
        <f>O208*H208</f>
        <v>0</v>
      </c>
      <c r="Q208" s="255">
        <v>0</v>
      </c>
      <c r="R208" s="255">
        <f>Q208*H208</f>
        <v>0</v>
      </c>
      <c r="S208" s="255">
        <v>0</v>
      </c>
      <c r="T208" s="256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57" t="s">
        <v>208</v>
      </c>
      <c r="AT208" s="257" t="s">
        <v>204</v>
      </c>
      <c r="AU208" s="257" t="s">
        <v>80</v>
      </c>
      <c r="AY208" s="16" t="s">
        <v>202</v>
      </c>
      <c r="BE208" s="258">
        <f>IF(N208="základní",J208,0)</f>
        <v>0</v>
      </c>
      <c r="BF208" s="258">
        <f>IF(N208="snížená",J208,0)</f>
        <v>0</v>
      </c>
      <c r="BG208" s="258">
        <f>IF(N208="zákl. přenesená",J208,0)</f>
        <v>0</v>
      </c>
      <c r="BH208" s="258">
        <f>IF(N208="sníž. přenesená",J208,0)</f>
        <v>0</v>
      </c>
      <c r="BI208" s="258">
        <f>IF(N208="nulová",J208,0)</f>
        <v>0</v>
      </c>
      <c r="BJ208" s="16" t="s">
        <v>85</v>
      </c>
      <c r="BK208" s="258">
        <f>ROUND(I208*H208,2)</f>
        <v>0</v>
      </c>
      <c r="BL208" s="16" t="s">
        <v>208</v>
      </c>
      <c r="BM208" s="257" t="s">
        <v>1135</v>
      </c>
    </row>
    <row r="209" spans="1:65" s="2" customFormat="1" ht="21.75" customHeight="1">
      <c r="A209" s="37"/>
      <c r="B209" s="38"/>
      <c r="C209" s="245" t="s">
        <v>1136</v>
      </c>
      <c r="D209" s="245" t="s">
        <v>204</v>
      </c>
      <c r="E209" s="246" t="s">
        <v>1137</v>
      </c>
      <c r="F209" s="247" t="s">
        <v>873</v>
      </c>
      <c r="G209" s="248" t="s">
        <v>794</v>
      </c>
      <c r="H209" s="249">
        <v>17</v>
      </c>
      <c r="I209" s="250"/>
      <c r="J209" s="251">
        <f>ROUND(I209*H209,2)</f>
        <v>0</v>
      </c>
      <c r="K209" s="252"/>
      <c r="L209" s="43"/>
      <c r="M209" s="253" t="s">
        <v>1</v>
      </c>
      <c r="N209" s="254" t="s">
        <v>39</v>
      </c>
      <c r="O209" s="90"/>
      <c r="P209" s="255">
        <f>O209*H209</f>
        <v>0</v>
      </c>
      <c r="Q209" s="255">
        <v>0</v>
      </c>
      <c r="R209" s="255">
        <f>Q209*H209</f>
        <v>0</v>
      </c>
      <c r="S209" s="255">
        <v>0</v>
      </c>
      <c r="T209" s="256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57" t="s">
        <v>208</v>
      </c>
      <c r="AT209" s="257" t="s">
        <v>204</v>
      </c>
      <c r="AU209" s="257" t="s">
        <v>80</v>
      </c>
      <c r="AY209" s="16" t="s">
        <v>202</v>
      </c>
      <c r="BE209" s="258">
        <f>IF(N209="základní",J209,0)</f>
        <v>0</v>
      </c>
      <c r="BF209" s="258">
        <f>IF(N209="snížená",J209,0)</f>
        <v>0</v>
      </c>
      <c r="BG209" s="258">
        <f>IF(N209="zákl. přenesená",J209,0)</f>
        <v>0</v>
      </c>
      <c r="BH209" s="258">
        <f>IF(N209="sníž. přenesená",J209,0)</f>
        <v>0</v>
      </c>
      <c r="BI209" s="258">
        <f>IF(N209="nulová",J209,0)</f>
        <v>0</v>
      </c>
      <c r="BJ209" s="16" t="s">
        <v>85</v>
      </c>
      <c r="BK209" s="258">
        <f>ROUND(I209*H209,2)</f>
        <v>0</v>
      </c>
      <c r="BL209" s="16" t="s">
        <v>208</v>
      </c>
      <c r="BM209" s="257" t="s">
        <v>1138</v>
      </c>
    </row>
    <row r="210" spans="1:65" s="2" customFormat="1" ht="21.75" customHeight="1">
      <c r="A210" s="37"/>
      <c r="B210" s="38"/>
      <c r="C210" s="245" t="s">
        <v>1139</v>
      </c>
      <c r="D210" s="245" t="s">
        <v>204</v>
      </c>
      <c r="E210" s="246" t="s">
        <v>1137</v>
      </c>
      <c r="F210" s="247" t="s">
        <v>873</v>
      </c>
      <c r="G210" s="248" t="s">
        <v>794</v>
      </c>
      <c r="H210" s="249">
        <v>17</v>
      </c>
      <c r="I210" s="250"/>
      <c r="J210" s="251">
        <f>ROUND(I210*H210,2)</f>
        <v>0</v>
      </c>
      <c r="K210" s="252"/>
      <c r="L210" s="43"/>
      <c r="M210" s="253" t="s">
        <v>1</v>
      </c>
      <c r="N210" s="254" t="s">
        <v>39</v>
      </c>
      <c r="O210" s="90"/>
      <c r="P210" s="255">
        <f>O210*H210</f>
        <v>0</v>
      </c>
      <c r="Q210" s="255">
        <v>0</v>
      </c>
      <c r="R210" s="255">
        <f>Q210*H210</f>
        <v>0</v>
      </c>
      <c r="S210" s="255">
        <v>0</v>
      </c>
      <c r="T210" s="256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57" t="s">
        <v>208</v>
      </c>
      <c r="AT210" s="257" t="s">
        <v>204</v>
      </c>
      <c r="AU210" s="257" t="s">
        <v>80</v>
      </c>
      <c r="AY210" s="16" t="s">
        <v>202</v>
      </c>
      <c r="BE210" s="258">
        <f>IF(N210="základní",J210,0)</f>
        <v>0</v>
      </c>
      <c r="BF210" s="258">
        <f>IF(N210="snížená",J210,0)</f>
        <v>0</v>
      </c>
      <c r="BG210" s="258">
        <f>IF(N210="zákl. přenesená",J210,0)</f>
        <v>0</v>
      </c>
      <c r="BH210" s="258">
        <f>IF(N210="sníž. přenesená",J210,0)</f>
        <v>0</v>
      </c>
      <c r="BI210" s="258">
        <f>IF(N210="nulová",J210,0)</f>
        <v>0</v>
      </c>
      <c r="BJ210" s="16" t="s">
        <v>85</v>
      </c>
      <c r="BK210" s="258">
        <f>ROUND(I210*H210,2)</f>
        <v>0</v>
      </c>
      <c r="BL210" s="16" t="s">
        <v>208</v>
      </c>
      <c r="BM210" s="257" t="s">
        <v>1140</v>
      </c>
    </row>
    <row r="211" spans="1:65" s="2" customFormat="1" ht="21.75" customHeight="1">
      <c r="A211" s="37"/>
      <c r="B211" s="38"/>
      <c r="C211" s="245" t="s">
        <v>1141</v>
      </c>
      <c r="D211" s="245" t="s">
        <v>204</v>
      </c>
      <c r="E211" s="246" t="s">
        <v>1137</v>
      </c>
      <c r="F211" s="247" t="s">
        <v>873</v>
      </c>
      <c r="G211" s="248" t="s">
        <v>794</v>
      </c>
      <c r="H211" s="249">
        <v>10</v>
      </c>
      <c r="I211" s="250"/>
      <c r="J211" s="251">
        <f>ROUND(I211*H211,2)</f>
        <v>0</v>
      </c>
      <c r="K211" s="252"/>
      <c r="L211" s="43"/>
      <c r="M211" s="253" t="s">
        <v>1</v>
      </c>
      <c r="N211" s="254" t="s">
        <v>39</v>
      </c>
      <c r="O211" s="90"/>
      <c r="P211" s="255">
        <f>O211*H211</f>
        <v>0</v>
      </c>
      <c r="Q211" s="255">
        <v>0</v>
      </c>
      <c r="R211" s="255">
        <f>Q211*H211</f>
        <v>0</v>
      </c>
      <c r="S211" s="255">
        <v>0</v>
      </c>
      <c r="T211" s="256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57" t="s">
        <v>208</v>
      </c>
      <c r="AT211" s="257" t="s">
        <v>204</v>
      </c>
      <c r="AU211" s="257" t="s">
        <v>80</v>
      </c>
      <c r="AY211" s="16" t="s">
        <v>202</v>
      </c>
      <c r="BE211" s="258">
        <f>IF(N211="základní",J211,0)</f>
        <v>0</v>
      </c>
      <c r="BF211" s="258">
        <f>IF(N211="snížená",J211,0)</f>
        <v>0</v>
      </c>
      <c r="BG211" s="258">
        <f>IF(N211="zákl. přenesená",J211,0)</f>
        <v>0</v>
      </c>
      <c r="BH211" s="258">
        <f>IF(N211="sníž. přenesená",J211,0)</f>
        <v>0</v>
      </c>
      <c r="BI211" s="258">
        <f>IF(N211="nulová",J211,0)</f>
        <v>0</v>
      </c>
      <c r="BJ211" s="16" t="s">
        <v>85</v>
      </c>
      <c r="BK211" s="258">
        <f>ROUND(I211*H211,2)</f>
        <v>0</v>
      </c>
      <c r="BL211" s="16" t="s">
        <v>208</v>
      </c>
      <c r="BM211" s="257" t="s">
        <v>1142</v>
      </c>
    </row>
    <row r="212" spans="1:65" s="2" customFormat="1" ht="21.75" customHeight="1">
      <c r="A212" s="37"/>
      <c r="B212" s="38"/>
      <c r="C212" s="245" t="s">
        <v>1143</v>
      </c>
      <c r="D212" s="245" t="s">
        <v>204</v>
      </c>
      <c r="E212" s="246" t="s">
        <v>1144</v>
      </c>
      <c r="F212" s="247" t="s">
        <v>874</v>
      </c>
      <c r="G212" s="248" t="s">
        <v>794</v>
      </c>
      <c r="H212" s="249">
        <v>59</v>
      </c>
      <c r="I212" s="250"/>
      <c r="J212" s="251">
        <f>ROUND(I212*H212,2)</f>
        <v>0</v>
      </c>
      <c r="K212" s="252"/>
      <c r="L212" s="43"/>
      <c r="M212" s="253" t="s">
        <v>1</v>
      </c>
      <c r="N212" s="254" t="s">
        <v>39</v>
      </c>
      <c r="O212" s="90"/>
      <c r="P212" s="255">
        <f>O212*H212</f>
        <v>0</v>
      </c>
      <c r="Q212" s="255">
        <v>0</v>
      </c>
      <c r="R212" s="255">
        <f>Q212*H212</f>
        <v>0</v>
      </c>
      <c r="S212" s="255">
        <v>0</v>
      </c>
      <c r="T212" s="256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57" t="s">
        <v>208</v>
      </c>
      <c r="AT212" s="257" t="s">
        <v>204</v>
      </c>
      <c r="AU212" s="257" t="s">
        <v>80</v>
      </c>
      <c r="AY212" s="16" t="s">
        <v>202</v>
      </c>
      <c r="BE212" s="258">
        <f>IF(N212="základní",J212,0)</f>
        <v>0</v>
      </c>
      <c r="BF212" s="258">
        <f>IF(N212="snížená",J212,0)</f>
        <v>0</v>
      </c>
      <c r="BG212" s="258">
        <f>IF(N212="zákl. přenesená",J212,0)</f>
        <v>0</v>
      </c>
      <c r="BH212" s="258">
        <f>IF(N212="sníž. přenesená",J212,0)</f>
        <v>0</v>
      </c>
      <c r="BI212" s="258">
        <f>IF(N212="nulová",J212,0)</f>
        <v>0</v>
      </c>
      <c r="BJ212" s="16" t="s">
        <v>85</v>
      </c>
      <c r="BK212" s="258">
        <f>ROUND(I212*H212,2)</f>
        <v>0</v>
      </c>
      <c r="BL212" s="16" t="s">
        <v>208</v>
      </c>
      <c r="BM212" s="257" t="s">
        <v>1145</v>
      </c>
    </row>
    <row r="213" spans="1:65" s="2" customFormat="1" ht="21.75" customHeight="1">
      <c r="A213" s="37"/>
      <c r="B213" s="38"/>
      <c r="C213" s="245" t="s">
        <v>1146</v>
      </c>
      <c r="D213" s="245" t="s">
        <v>204</v>
      </c>
      <c r="E213" s="246" t="s">
        <v>1144</v>
      </c>
      <c r="F213" s="247" t="s">
        <v>874</v>
      </c>
      <c r="G213" s="248" t="s">
        <v>794</v>
      </c>
      <c r="H213" s="249">
        <v>58</v>
      </c>
      <c r="I213" s="250"/>
      <c r="J213" s="251">
        <f>ROUND(I213*H213,2)</f>
        <v>0</v>
      </c>
      <c r="K213" s="252"/>
      <c r="L213" s="43"/>
      <c r="M213" s="253" t="s">
        <v>1</v>
      </c>
      <c r="N213" s="254" t="s">
        <v>39</v>
      </c>
      <c r="O213" s="90"/>
      <c r="P213" s="255">
        <f>O213*H213</f>
        <v>0</v>
      </c>
      <c r="Q213" s="255">
        <v>0</v>
      </c>
      <c r="R213" s="255">
        <f>Q213*H213</f>
        <v>0</v>
      </c>
      <c r="S213" s="255">
        <v>0</v>
      </c>
      <c r="T213" s="256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57" t="s">
        <v>208</v>
      </c>
      <c r="AT213" s="257" t="s">
        <v>204</v>
      </c>
      <c r="AU213" s="257" t="s">
        <v>80</v>
      </c>
      <c r="AY213" s="16" t="s">
        <v>202</v>
      </c>
      <c r="BE213" s="258">
        <f>IF(N213="základní",J213,0)</f>
        <v>0</v>
      </c>
      <c r="BF213" s="258">
        <f>IF(N213="snížená",J213,0)</f>
        <v>0</v>
      </c>
      <c r="BG213" s="258">
        <f>IF(N213="zákl. přenesená",J213,0)</f>
        <v>0</v>
      </c>
      <c r="BH213" s="258">
        <f>IF(N213="sníž. přenesená",J213,0)</f>
        <v>0</v>
      </c>
      <c r="BI213" s="258">
        <f>IF(N213="nulová",J213,0)</f>
        <v>0</v>
      </c>
      <c r="BJ213" s="16" t="s">
        <v>85</v>
      </c>
      <c r="BK213" s="258">
        <f>ROUND(I213*H213,2)</f>
        <v>0</v>
      </c>
      <c r="BL213" s="16" t="s">
        <v>208</v>
      </c>
      <c r="BM213" s="257" t="s">
        <v>1147</v>
      </c>
    </row>
    <row r="214" spans="1:65" s="2" customFormat="1" ht="21.75" customHeight="1">
      <c r="A214" s="37"/>
      <c r="B214" s="38"/>
      <c r="C214" s="245" t="s">
        <v>1148</v>
      </c>
      <c r="D214" s="245" t="s">
        <v>204</v>
      </c>
      <c r="E214" s="246" t="s">
        <v>1144</v>
      </c>
      <c r="F214" s="247" t="s">
        <v>874</v>
      </c>
      <c r="G214" s="248" t="s">
        <v>794</v>
      </c>
      <c r="H214" s="249">
        <v>72</v>
      </c>
      <c r="I214" s="250"/>
      <c r="J214" s="251">
        <f>ROUND(I214*H214,2)</f>
        <v>0</v>
      </c>
      <c r="K214" s="252"/>
      <c r="L214" s="43"/>
      <c r="M214" s="253" t="s">
        <v>1</v>
      </c>
      <c r="N214" s="254" t="s">
        <v>39</v>
      </c>
      <c r="O214" s="90"/>
      <c r="P214" s="255">
        <f>O214*H214</f>
        <v>0</v>
      </c>
      <c r="Q214" s="255">
        <v>0</v>
      </c>
      <c r="R214" s="255">
        <f>Q214*H214</f>
        <v>0</v>
      </c>
      <c r="S214" s="255">
        <v>0</v>
      </c>
      <c r="T214" s="256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57" t="s">
        <v>208</v>
      </c>
      <c r="AT214" s="257" t="s">
        <v>204</v>
      </c>
      <c r="AU214" s="257" t="s">
        <v>80</v>
      </c>
      <c r="AY214" s="16" t="s">
        <v>202</v>
      </c>
      <c r="BE214" s="258">
        <f>IF(N214="základní",J214,0)</f>
        <v>0</v>
      </c>
      <c r="BF214" s="258">
        <f>IF(N214="snížená",J214,0)</f>
        <v>0</v>
      </c>
      <c r="BG214" s="258">
        <f>IF(N214="zákl. přenesená",J214,0)</f>
        <v>0</v>
      </c>
      <c r="BH214" s="258">
        <f>IF(N214="sníž. přenesená",J214,0)</f>
        <v>0</v>
      </c>
      <c r="BI214" s="258">
        <f>IF(N214="nulová",J214,0)</f>
        <v>0</v>
      </c>
      <c r="BJ214" s="16" t="s">
        <v>85</v>
      </c>
      <c r="BK214" s="258">
        <f>ROUND(I214*H214,2)</f>
        <v>0</v>
      </c>
      <c r="BL214" s="16" t="s">
        <v>208</v>
      </c>
      <c r="BM214" s="257" t="s">
        <v>1149</v>
      </c>
    </row>
    <row r="215" spans="1:65" s="2" customFormat="1" ht="21.75" customHeight="1">
      <c r="A215" s="37"/>
      <c r="B215" s="38"/>
      <c r="C215" s="245" t="s">
        <v>1150</v>
      </c>
      <c r="D215" s="245" t="s">
        <v>204</v>
      </c>
      <c r="E215" s="246" t="s">
        <v>1151</v>
      </c>
      <c r="F215" s="247" t="s">
        <v>875</v>
      </c>
      <c r="G215" s="248" t="s">
        <v>794</v>
      </c>
      <c r="H215" s="249">
        <v>2</v>
      </c>
      <c r="I215" s="250"/>
      <c r="J215" s="251">
        <f>ROUND(I215*H215,2)</f>
        <v>0</v>
      </c>
      <c r="K215" s="252"/>
      <c r="L215" s="43"/>
      <c r="M215" s="253" t="s">
        <v>1</v>
      </c>
      <c r="N215" s="254" t="s">
        <v>39</v>
      </c>
      <c r="O215" s="90"/>
      <c r="P215" s="255">
        <f>O215*H215</f>
        <v>0</v>
      </c>
      <c r="Q215" s="255">
        <v>0</v>
      </c>
      <c r="R215" s="255">
        <f>Q215*H215</f>
        <v>0</v>
      </c>
      <c r="S215" s="255">
        <v>0</v>
      </c>
      <c r="T215" s="256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57" t="s">
        <v>208</v>
      </c>
      <c r="AT215" s="257" t="s">
        <v>204</v>
      </c>
      <c r="AU215" s="257" t="s">
        <v>80</v>
      </c>
      <c r="AY215" s="16" t="s">
        <v>202</v>
      </c>
      <c r="BE215" s="258">
        <f>IF(N215="základní",J215,0)</f>
        <v>0</v>
      </c>
      <c r="BF215" s="258">
        <f>IF(N215="snížená",J215,0)</f>
        <v>0</v>
      </c>
      <c r="BG215" s="258">
        <f>IF(N215="zákl. přenesená",J215,0)</f>
        <v>0</v>
      </c>
      <c r="BH215" s="258">
        <f>IF(N215="sníž. přenesená",J215,0)</f>
        <v>0</v>
      </c>
      <c r="BI215" s="258">
        <f>IF(N215="nulová",J215,0)</f>
        <v>0</v>
      </c>
      <c r="BJ215" s="16" t="s">
        <v>85</v>
      </c>
      <c r="BK215" s="258">
        <f>ROUND(I215*H215,2)</f>
        <v>0</v>
      </c>
      <c r="BL215" s="16" t="s">
        <v>208</v>
      </c>
      <c r="BM215" s="257" t="s">
        <v>1152</v>
      </c>
    </row>
    <row r="216" spans="1:65" s="2" customFormat="1" ht="21.75" customHeight="1">
      <c r="A216" s="37"/>
      <c r="B216" s="38"/>
      <c r="C216" s="245" t="s">
        <v>1153</v>
      </c>
      <c r="D216" s="245" t="s">
        <v>204</v>
      </c>
      <c r="E216" s="246" t="s">
        <v>1151</v>
      </c>
      <c r="F216" s="247" t="s">
        <v>875</v>
      </c>
      <c r="G216" s="248" t="s">
        <v>794</v>
      </c>
      <c r="H216" s="249">
        <v>2</v>
      </c>
      <c r="I216" s="250"/>
      <c r="J216" s="251">
        <f>ROUND(I216*H216,2)</f>
        <v>0</v>
      </c>
      <c r="K216" s="252"/>
      <c r="L216" s="43"/>
      <c r="M216" s="253" t="s">
        <v>1</v>
      </c>
      <c r="N216" s="254" t="s">
        <v>39</v>
      </c>
      <c r="O216" s="90"/>
      <c r="P216" s="255">
        <f>O216*H216</f>
        <v>0</v>
      </c>
      <c r="Q216" s="255">
        <v>0</v>
      </c>
      <c r="R216" s="255">
        <f>Q216*H216</f>
        <v>0</v>
      </c>
      <c r="S216" s="255">
        <v>0</v>
      </c>
      <c r="T216" s="256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57" t="s">
        <v>208</v>
      </c>
      <c r="AT216" s="257" t="s">
        <v>204</v>
      </c>
      <c r="AU216" s="257" t="s">
        <v>80</v>
      </c>
      <c r="AY216" s="16" t="s">
        <v>202</v>
      </c>
      <c r="BE216" s="258">
        <f>IF(N216="základní",J216,0)</f>
        <v>0</v>
      </c>
      <c r="BF216" s="258">
        <f>IF(N216="snížená",J216,0)</f>
        <v>0</v>
      </c>
      <c r="BG216" s="258">
        <f>IF(N216="zákl. přenesená",J216,0)</f>
        <v>0</v>
      </c>
      <c r="BH216" s="258">
        <f>IF(N216="sníž. přenesená",J216,0)</f>
        <v>0</v>
      </c>
      <c r="BI216" s="258">
        <f>IF(N216="nulová",J216,0)</f>
        <v>0</v>
      </c>
      <c r="BJ216" s="16" t="s">
        <v>85</v>
      </c>
      <c r="BK216" s="258">
        <f>ROUND(I216*H216,2)</f>
        <v>0</v>
      </c>
      <c r="BL216" s="16" t="s">
        <v>208</v>
      </c>
      <c r="BM216" s="257" t="s">
        <v>1154</v>
      </c>
    </row>
    <row r="217" spans="1:65" s="2" customFormat="1" ht="21.75" customHeight="1">
      <c r="A217" s="37"/>
      <c r="B217" s="38"/>
      <c r="C217" s="245" t="s">
        <v>1155</v>
      </c>
      <c r="D217" s="245" t="s">
        <v>204</v>
      </c>
      <c r="E217" s="246" t="s">
        <v>1151</v>
      </c>
      <c r="F217" s="247" t="s">
        <v>875</v>
      </c>
      <c r="G217" s="248" t="s">
        <v>794</v>
      </c>
      <c r="H217" s="249">
        <v>2</v>
      </c>
      <c r="I217" s="250"/>
      <c r="J217" s="251">
        <f>ROUND(I217*H217,2)</f>
        <v>0</v>
      </c>
      <c r="K217" s="252"/>
      <c r="L217" s="43"/>
      <c r="M217" s="253" t="s">
        <v>1</v>
      </c>
      <c r="N217" s="254" t="s">
        <v>39</v>
      </c>
      <c r="O217" s="90"/>
      <c r="P217" s="255">
        <f>O217*H217</f>
        <v>0</v>
      </c>
      <c r="Q217" s="255">
        <v>0</v>
      </c>
      <c r="R217" s="255">
        <f>Q217*H217</f>
        <v>0</v>
      </c>
      <c r="S217" s="255">
        <v>0</v>
      </c>
      <c r="T217" s="256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7" t="s">
        <v>208</v>
      </c>
      <c r="AT217" s="257" t="s">
        <v>204</v>
      </c>
      <c r="AU217" s="257" t="s">
        <v>80</v>
      </c>
      <c r="AY217" s="16" t="s">
        <v>202</v>
      </c>
      <c r="BE217" s="258">
        <f>IF(N217="základní",J217,0)</f>
        <v>0</v>
      </c>
      <c r="BF217" s="258">
        <f>IF(N217="snížená",J217,0)</f>
        <v>0</v>
      </c>
      <c r="BG217" s="258">
        <f>IF(N217="zákl. přenesená",J217,0)</f>
        <v>0</v>
      </c>
      <c r="BH217" s="258">
        <f>IF(N217="sníž. přenesená",J217,0)</f>
        <v>0</v>
      </c>
      <c r="BI217" s="258">
        <f>IF(N217="nulová",J217,0)</f>
        <v>0</v>
      </c>
      <c r="BJ217" s="16" t="s">
        <v>85</v>
      </c>
      <c r="BK217" s="258">
        <f>ROUND(I217*H217,2)</f>
        <v>0</v>
      </c>
      <c r="BL217" s="16" t="s">
        <v>208</v>
      </c>
      <c r="BM217" s="257" t="s">
        <v>1156</v>
      </c>
    </row>
    <row r="218" spans="1:65" s="2" customFormat="1" ht="21.75" customHeight="1">
      <c r="A218" s="37"/>
      <c r="B218" s="38"/>
      <c r="C218" s="245" t="s">
        <v>1157</v>
      </c>
      <c r="D218" s="245" t="s">
        <v>204</v>
      </c>
      <c r="E218" s="246" t="s">
        <v>1158</v>
      </c>
      <c r="F218" s="247" t="s">
        <v>876</v>
      </c>
      <c r="G218" s="248" t="s">
        <v>794</v>
      </c>
      <c r="H218" s="249">
        <v>17</v>
      </c>
      <c r="I218" s="250"/>
      <c r="J218" s="251">
        <f>ROUND(I218*H218,2)</f>
        <v>0</v>
      </c>
      <c r="K218" s="252"/>
      <c r="L218" s="43"/>
      <c r="M218" s="253" t="s">
        <v>1</v>
      </c>
      <c r="N218" s="254" t="s">
        <v>39</v>
      </c>
      <c r="O218" s="90"/>
      <c r="P218" s="255">
        <f>O218*H218</f>
        <v>0</v>
      </c>
      <c r="Q218" s="255">
        <v>0</v>
      </c>
      <c r="R218" s="255">
        <f>Q218*H218</f>
        <v>0</v>
      </c>
      <c r="S218" s="255">
        <v>0</v>
      </c>
      <c r="T218" s="256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57" t="s">
        <v>208</v>
      </c>
      <c r="AT218" s="257" t="s">
        <v>204</v>
      </c>
      <c r="AU218" s="257" t="s">
        <v>80</v>
      </c>
      <c r="AY218" s="16" t="s">
        <v>202</v>
      </c>
      <c r="BE218" s="258">
        <f>IF(N218="základní",J218,0)</f>
        <v>0</v>
      </c>
      <c r="BF218" s="258">
        <f>IF(N218="snížená",J218,0)</f>
        <v>0</v>
      </c>
      <c r="BG218" s="258">
        <f>IF(N218="zákl. přenesená",J218,0)</f>
        <v>0</v>
      </c>
      <c r="BH218" s="258">
        <f>IF(N218="sníž. přenesená",J218,0)</f>
        <v>0</v>
      </c>
      <c r="BI218" s="258">
        <f>IF(N218="nulová",J218,0)</f>
        <v>0</v>
      </c>
      <c r="BJ218" s="16" t="s">
        <v>85</v>
      </c>
      <c r="BK218" s="258">
        <f>ROUND(I218*H218,2)</f>
        <v>0</v>
      </c>
      <c r="BL218" s="16" t="s">
        <v>208</v>
      </c>
      <c r="BM218" s="257" t="s">
        <v>1159</v>
      </c>
    </row>
    <row r="219" spans="1:65" s="2" customFormat="1" ht="21.75" customHeight="1">
      <c r="A219" s="37"/>
      <c r="B219" s="38"/>
      <c r="C219" s="245" t="s">
        <v>1160</v>
      </c>
      <c r="D219" s="245" t="s">
        <v>204</v>
      </c>
      <c r="E219" s="246" t="s">
        <v>1158</v>
      </c>
      <c r="F219" s="247" t="s">
        <v>876</v>
      </c>
      <c r="G219" s="248" t="s">
        <v>794</v>
      </c>
      <c r="H219" s="249">
        <v>16</v>
      </c>
      <c r="I219" s="250"/>
      <c r="J219" s="251">
        <f>ROUND(I219*H219,2)</f>
        <v>0</v>
      </c>
      <c r="K219" s="252"/>
      <c r="L219" s="43"/>
      <c r="M219" s="253" t="s">
        <v>1</v>
      </c>
      <c r="N219" s="254" t="s">
        <v>39</v>
      </c>
      <c r="O219" s="90"/>
      <c r="P219" s="255">
        <f>O219*H219</f>
        <v>0</v>
      </c>
      <c r="Q219" s="255">
        <v>0</v>
      </c>
      <c r="R219" s="255">
        <f>Q219*H219</f>
        <v>0</v>
      </c>
      <c r="S219" s="255">
        <v>0</v>
      </c>
      <c r="T219" s="256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57" t="s">
        <v>208</v>
      </c>
      <c r="AT219" s="257" t="s">
        <v>204</v>
      </c>
      <c r="AU219" s="257" t="s">
        <v>80</v>
      </c>
      <c r="AY219" s="16" t="s">
        <v>202</v>
      </c>
      <c r="BE219" s="258">
        <f>IF(N219="základní",J219,0)</f>
        <v>0</v>
      </c>
      <c r="BF219" s="258">
        <f>IF(N219="snížená",J219,0)</f>
        <v>0</v>
      </c>
      <c r="BG219" s="258">
        <f>IF(N219="zákl. přenesená",J219,0)</f>
        <v>0</v>
      </c>
      <c r="BH219" s="258">
        <f>IF(N219="sníž. přenesená",J219,0)</f>
        <v>0</v>
      </c>
      <c r="BI219" s="258">
        <f>IF(N219="nulová",J219,0)</f>
        <v>0</v>
      </c>
      <c r="BJ219" s="16" t="s">
        <v>85</v>
      </c>
      <c r="BK219" s="258">
        <f>ROUND(I219*H219,2)</f>
        <v>0</v>
      </c>
      <c r="BL219" s="16" t="s">
        <v>208</v>
      </c>
      <c r="BM219" s="257" t="s">
        <v>1161</v>
      </c>
    </row>
    <row r="220" spans="1:65" s="2" customFormat="1" ht="21.75" customHeight="1">
      <c r="A220" s="37"/>
      <c r="B220" s="38"/>
      <c r="C220" s="245" t="s">
        <v>1162</v>
      </c>
      <c r="D220" s="245" t="s">
        <v>204</v>
      </c>
      <c r="E220" s="246" t="s">
        <v>1158</v>
      </c>
      <c r="F220" s="247" t="s">
        <v>876</v>
      </c>
      <c r="G220" s="248" t="s">
        <v>794</v>
      </c>
      <c r="H220" s="249">
        <v>16</v>
      </c>
      <c r="I220" s="250"/>
      <c r="J220" s="251">
        <f>ROUND(I220*H220,2)</f>
        <v>0</v>
      </c>
      <c r="K220" s="252"/>
      <c r="L220" s="43"/>
      <c r="M220" s="253" t="s">
        <v>1</v>
      </c>
      <c r="N220" s="254" t="s">
        <v>39</v>
      </c>
      <c r="O220" s="90"/>
      <c r="P220" s="255">
        <f>O220*H220</f>
        <v>0</v>
      </c>
      <c r="Q220" s="255">
        <v>0</v>
      </c>
      <c r="R220" s="255">
        <f>Q220*H220</f>
        <v>0</v>
      </c>
      <c r="S220" s="255">
        <v>0</v>
      </c>
      <c r="T220" s="256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57" t="s">
        <v>208</v>
      </c>
      <c r="AT220" s="257" t="s">
        <v>204</v>
      </c>
      <c r="AU220" s="257" t="s">
        <v>80</v>
      </c>
      <c r="AY220" s="16" t="s">
        <v>202</v>
      </c>
      <c r="BE220" s="258">
        <f>IF(N220="základní",J220,0)</f>
        <v>0</v>
      </c>
      <c r="BF220" s="258">
        <f>IF(N220="snížená",J220,0)</f>
        <v>0</v>
      </c>
      <c r="BG220" s="258">
        <f>IF(N220="zákl. přenesená",J220,0)</f>
        <v>0</v>
      </c>
      <c r="BH220" s="258">
        <f>IF(N220="sníž. přenesená",J220,0)</f>
        <v>0</v>
      </c>
      <c r="BI220" s="258">
        <f>IF(N220="nulová",J220,0)</f>
        <v>0</v>
      </c>
      <c r="BJ220" s="16" t="s">
        <v>85</v>
      </c>
      <c r="BK220" s="258">
        <f>ROUND(I220*H220,2)</f>
        <v>0</v>
      </c>
      <c r="BL220" s="16" t="s">
        <v>208</v>
      </c>
      <c r="BM220" s="257" t="s">
        <v>1163</v>
      </c>
    </row>
    <row r="221" spans="1:65" s="2" customFormat="1" ht="21.75" customHeight="1">
      <c r="A221" s="37"/>
      <c r="B221" s="38"/>
      <c r="C221" s="245" t="s">
        <v>1164</v>
      </c>
      <c r="D221" s="245" t="s">
        <v>204</v>
      </c>
      <c r="E221" s="246" t="s">
        <v>1165</v>
      </c>
      <c r="F221" s="247" t="s">
        <v>877</v>
      </c>
      <c r="G221" s="248" t="s">
        <v>319</v>
      </c>
      <c r="H221" s="249">
        <v>2</v>
      </c>
      <c r="I221" s="250"/>
      <c r="J221" s="251">
        <f>ROUND(I221*H221,2)</f>
        <v>0</v>
      </c>
      <c r="K221" s="252"/>
      <c r="L221" s="43"/>
      <c r="M221" s="253" t="s">
        <v>1</v>
      </c>
      <c r="N221" s="254" t="s">
        <v>39</v>
      </c>
      <c r="O221" s="90"/>
      <c r="P221" s="255">
        <f>O221*H221</f>
        <v>0</v>
      </c>
      <c r="Q221" s="255">
        <v>0</v>
      </c>
      <c r="R221" s="255">
        <f>Q221*H221</f>
        <v>0</v>
      </c>
      <c r="S221" s="255">
        <v>0</v>
      </c>
      <c r="T221" s="256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57" t="s">
        <v>208</v>
      </c>
      <c r="AT221" s="257" t="s">
        <v>204</v>
      </c>
      <c r="AU221" s="257" t="s">
        <v>80</v>
      </c>
      <c r="AY221" s="16" t="s">
        <v>202</v>
      </c>
      <c r="BE221" s="258">
        <f>IF(N221="základní",J221,0)</f>
        <v>0</v>
      </c>
      <c r="BF221" s="258">
        <f>IF(N221="snížená",J221,0)</f>
        <v>0</v>
      </c>
      <c r="BG221" s="258">
        <f>IF(N221="zákl. přenesená",J221,0)</f>
        <v>0</v>
      </c>
      <c r="BH221" s="258">
        <f>IF(N221="sníž. přenesená",J221,0)</f>
        <v>0</v>
      </c>
      <c r="BI221" s="258">
        <f>IF(N221="nulová",J221,0)</f>
        <v>0</v>
      </c>
      <c r="BJ221" s="16" t="s">
        <v>85</v>
      </c>
      <c r="BK221" s="258">
        <f>ROUND(I221*H221,2)</f>
        <v>0</v>
      </c>
      <c r="BL221" s="16" t="s">
        <v>208</v>
      </c>
      <c r="BM221" s="257" t="s">
        <v>1166</v>
      </c>
    </row>
    <row r="222" spans="1:65" s="2" customFormat="1" ht="21.75" customHeight="1">
      <c r="A222" s="37"/>
      <c r="B222" s="38"/>
      <c r="C222" s="245" t="s">
        <v>1167</v>
      </c>
      <c r="D222" s="245" t="s">
        <v>204</v>
      </c>
      <c r="E222" s="246" t="s">
        <v>1165</v>
      </c>
      <c r="F222" s="247" t="s">
        <v>877</v>
      </c>
      <c r="G222" s="248" t="s">
        <v>319</v>
      </c>
      <c r="H222" s="249">
        <v>2</v>
      </c>
      <c r="I222" s="250"/>
      <c r="J222" s="251">
        <f>ROUND(I222*H222,2)</f>
        <v>0</v>
      </c>
      <c r="K222" s="252"/>
      <c r="L222" s="43"/>
      <c r="M222" s="253" t="s">
        <v>1</v>
      </c>
      <c r="N222" s="254" t="s">
        <v>39</v>
      </c>
      <c r="O222" s="90"/>
      <c r="P222" s="255">
        <f>O222*H222</f>
        <v>0</v>
      </c>
      <c r="Q222" s="255">
        <v>0</v>
      </c>
      <c r="R222" s="255">
        <f>Q222*H222</f>
        <v>0</v>
      </c>
      <c r="S222" s="255">
        <v>0</v>
      </c>
      <c r="T222" s="256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57" t="s">
        <v>208</v>
      </c>
      <c r="AT222" s="257" t="s">
        <v>204</v>
      </c>
      <c r="AU222" s="257" t="s">
        <v>80</v>
      </c>
      <c r="AY222" s="16" t="s">
        <v>202</v>
      </c>
      <c r="BE222" s="258">
        <f>IF(N222="základní",J222,0)</f>
        <v>0</v>
      </c>
      <c r="BF222" s="258">
        <f>IF(N222="snížená",J222,0)</f>
        <v>0</v>
      </c>
      <c r="BG222" s="258">
        <f>IF(N222="zákl. přenesená",J222,0)</f>
        <v>0</v>
      </c>
      <c r="BH222" s="258">
        <f>IF(N222="sníž. přenesená",J222,0)</f>
        <v>0</v>
      </c>
      <c r="BI222" s="258">
        <f>IF(N222="nulová",J222,0)</f>
        <v>0</v>
      </c>
      <c r="BJ222" s="16" t="s">
        <v>85</v>
      </c>
      <c r="BK222" s="258">
        <f>ROUND(I222*H222,2)</f>
        <v>0</v>
      </c>
      <c r="BL222" s="16" t="s">
        <v>208</v>
      </c>
      <c r="BM222" s="257" t="s">
        <v>1168</v>
      </c>
    </row>
    <row r="223" spans="1:65" s="2" customFormat="1" ht="21.75" customHeight="1">
      <c r="A223" s="37"/>
      <c r="B223" s="38"/>
      <c r="C223" s="245" t="s">
        <v>1169</v>
      </c>
      <c r="D223" s="245" t="s">
        <v>204</v>
      </c>
      <c r="E223" s="246" t="s">
        <v>1165</v>
      </c>
      <c r="F223" s="247" t="s">
        <v>877</v>
      </c>
      <c r="G223" s="248" t="s">
        <v>319</v>
      </c>
      <c r="H223" s="249">
        <v>2</v>
      </c>
      <c r="I223" s="250"/>
      <c r="J223" s="251">
        <f>ROUND(I223*H223,2)</f>
        <v>0</v>
      </c>
      <c r="K223" s="252"/>
      <c r="L223" s="43"/>
      <c r="M223" s="253" t="s">
        <v>1</v>
      </c>
      <c r="N223" s="254" t="s">
        <v>39</v>
      </c>
      <c r="O223" s="90"/>
      <c r="P223" s="255">
        <f>O223*H223</f>
        <v>0</v>
      </c>
      <c r="Q223" s="255">
        <v>0</v>
      </c>
      <c r="R223" s="255">
        <f>Q223*H223</f>
        <v>0</v>
      </c>
      <c r="S223" s="255">
        <v>0</v>
      </c>
      <c r="T223" s="256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57" t="s">
        <v>208</v>
      </c>
      <c r="AT223" s="257" t="s">
        <v>204</v>
      </c>
      <c r="AU223" s="257" t="s">
        <v>80</v>
      </c>
      <c r="AY223" s="16" t="s">
        <v>202</v>
      </c>
      <c r="BE223" s="258">
        <f>IF(N223="základní",J223,0)</f>
        <v>0</v>
      </c>
      <c r="BF223" s="258">
        <f>IF(N223="snížená",J223,0)</f>
        <v>0</v>
      </c>
      <c r="BG223" s="258">
        <f>IF(N223="zákl. přenesená",J223,0)</f>
        <v>0</v>
      </c>
      <c r="BH223" s="258">
        <f>IF(N223="sníž. přenesená",J223,0)</f>
        <v>0</v>
      </c>
      <c r="BI223" s="258">
        <f>IF(N223="nulová",J223,0)</f>
        <v>0</v>
      </c>
      <c r="BJ223" s="16" t="s">
        <v>85</v>
      </c>
      <c r="BK223" s="258">
        <f>ROUND(I223*H223,2)</f>
        <v>0</v>
      </c>
      <c r="BL223" s="16" t="s">
        <v>208</v>
      </c>
      <c r="BM223" s="257" t="s">
        <v>1170</v>
      </c>
    </row>
    <row r="224" spans="1:65" s="2" customFormat="1" ht="21.75" customHeight="1">
      <c r="A224" s="37"/>
      <c r="B224" s="38"/>
      <c r="C224" s="245" t="s">
        <v>1171</v>
      </c>
      <c r="D224" s="245" t="s">
        <v>204</v>
      </c>
      <c r="E224" s="246" t="s">
        <v>1172</v>
      </c>
      <c r="F224" s="247" t="s">
        <v>1173</v>
      </c>
      <c r="G224" s="248" t="s">
        <v>319</v>
      </c>
      <c r="H224" s="249">
        <v>1</v>
      </c>
      <c r="I224" s="250"/>
      <c r="J224" s="251">
        <f>ROUND(I224*H224,2)</f>
        <v>0</v>
      </c>
      <c r="K224" s="252"/>
      <c r="L224" s="43"/>
      <c r="M224" s="253" t="s">
        <v>1</v>
      </c>
      <c r="N224" s="254" t="s">
        <v>39</v>
      </c>
      <c r="O224" s="90"/>
      <c r="P224" s="255">
        <f>O224*H224</f>
        <v>0</v>
      </c>
      <c r="Q224" s="255">
        <v>0</v>
      </c>
      <c r="R224" s="255">
        <f>Q224*H224</f>
        <v>0</v>
      </c>
      <c r="S224" s="255">
        <v>0</v>
      </c>
      <c r="T224" s="256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57" t="s">
        <v>208</v>
      </c>
      <c r="AT224" s="257" t="s">
        <v>204</v>
      </c>
      <c r="AU224" s="257" t="s">
        <v>80</v>
      </c>
      <c r="AY224" s="16" t="s">
        <v>202</v>
      </c>
      <c r="BE224" s="258">
        <f>IF(N224="základní",J224,0)</f>
        <v>0</v>
      </c>
      <c r="BF224" s="258">
        <f>IF(N224="snížená",J224,0)</f>
        <v>0</v>
      </c>
      <c r="BG224" s="258">
        <f>IF(N224="zákl. přenesená",J224,0)</f>
        <v>0</v>
      </c>
      <c r="BH224" s="258">
        <f>IF(N224="sníž. přenesená",J224,0)</f>
        <v>0</v>
      </c>
      <c r="BI224" s="258">
        <f>IF(N224="nulová",J224,0)</f>
        <v>0</v>
      </c>
      <c r="BJ224" s="16" t="s">
        <v>85</v>
      </c>
      <c r="BK224" s="258">
        <f>ROUND(I224*H224,2)</f>
        <v>0</v>
      </c>
      <c r="BL224" s="16" t="s">
        <v>208</v>
      </c>
      <c r="BM224" s="257" t="s">
        <v>1174</v>
      </c>
    </row>
    <row r="225" spans="1:65" s="2" customFormat="1" ht="21.75" customHeight="1">
      <c r="A225" s="37"/>
      <c r="B225" s="38"/>
      <c r="C225" s="245" t="s">
        <v>1175</v>
      </c>
      <c r="D225" s="245" t="s">
        <v>204</v>
      </c>
      <c r="E225" s="246" t="s">
        <v>1172</v>
      </c>
      <c r="F225" s="247" t="s">
        <v>1173</v>
      </c>
      <c r="G225" s="248" t="s">
        <v>319</v>
      </c>
      <c r="H225" s="249">
        <v>1</v>
      </c>
      <c r="I225" s="250"/>
      <c r="J225" s="251">
        <f>ROUND(I225*H225,2)</f>
        <v>0</v>
      </c>
      <c r="K225" s="252"/>
      <c r="L225" s="43"/>
      <c r="M225" s="253" t="s">
        <v>1</v>
      </c>
      <c r="N225" s="254" t="s">
        <v>39</v>
      </c>
      <c r="O225" s="90"/>
      <c r="P225" s="255">
        <f>O225*H225</f>
        <v>0</v>
      </c>
      <c r="Q225" s="255">
        <v>0</v>
      </c>
      <c r="R225" s="255">
        <f>Q225*H225</f>
        <v>0</v>
      </c>
      <c r="S225" s="255">
        <v>0</v>
      </c>
      <c r="T225" s="256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57" t="s">
        <v>208</v>
      </c>
      <c r="AT225" s="257" t="s">
        <v>204</v>
      </c>
      <c r="AU225" s="257" t="s">
        <v>80</v>
      </c>
      <c r="AY225" s="16" t="s">
        <v>202</v>
      </c>
      <c r="BE225" s="258">
        <f>IF(N225="základní",J225,0)</f>
        <v>0</v>
      </c>
      <c r="BF225" s="258">
        <f>IF(N225="snížená",J225,0)</f>
        <v>0</v>
      </c>
      <c r="BG225" s="258">
        <f>IF(N225="zákl. přenesená",J225,0)</f>
        <v>0</v>
      </c>
      <c r="BH225" s="258">
        <f>IF(N225="sníž. přenesená",J225,0)</f>
        <v>0</v>
      </c>
      <c r="BI225" s="258">
        <f>IF(N225="nulová",J225,0)</f>
        <v>0</v>
      </c>
      <c r="BJ225" s="16" t="s">
        <v>85</v>
      </c>
      <c r="BK225" s="258">
        <f>ROUND(I225*H225,2)</f>
        <v>0</v>
      </c>
      <c r="BL225" s="16" t="s">
        <v>208</v>
      </c>
      <c r="BM225" s="257" t="s">
        <v>1176</v>
      </c>
    </row>
    <row r="226" spans="1:65" s="2" customFormat="1" ht="21.75" customHeight="1">
      <c r="A226" s="37"/>
      <c r="B226" s="38"/>
      <c r="C226" s="245" t="s">
        <v>1177</v>
      </c>
      <c r="D226" s="245" t="s">
        <v>204</v>
      </c>
      <c r="E226" s="246" t="s">
        <v>1172</v>
      </c>
      <c r="F226" s="247" t="s">
        <v>1173</v>
      </c>
      <c r="G226" s="248" t="s">
        <v>319</v>
      </c>
      <c r="H226" s="249">
        <v>1</v>
      </c>
      <c r="I226" s="250"/>
      <c r="J226" s="251">
        <f>ROUND(I226*H226,2)</f>
        <v>0</v>
      </c>
      <c r="K226" s="252"/>
      <c r="L226" s="43"/>
      <c r="M226" s="253" t="s">
        <v>1</v>
      </c>
      <c r="N226" s="254" t="s">
        <v>39</v>
      </c>
      <c r="O226" s="90"/>
      <c r="P226" s="255">
        <f>O226*H226</f>
        <v>0</v>
      </c>
      <c r="Q226" s="255">
        <v>0</v>
      </c>
      <c r="R226" s="255">
        <f>Q226*H226</f>
        <v>0</v>
      </c>
      <c r="S226" s="255">
        <v>0</v>
      </c>
      <c r="T226" s="256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57" t="s">
        <v>208</v>
      </c>
      <c r="AT226" s="257" t="s">
        <v>204</v>
      </c>
      <c r="AU226" s="257" t="s">
        <v>80</v>
      </c>
      <c r="AY226" s="16" t="s">
        <v>202</v>
      </c>
      <c r="BE226" s="258">
        <f>IF(N226="základní",J226,0)</f>
        <v>0</v>
      </c>
      <c r="BF226" s="258">
        <f>IF(N226="snížená",J226,0)</f>
        <v>0</v>
      </c>
      <c r="BG226" s="258">
        <f>IF(N226="zákl. přenesená",J226,0)</f>
        <v>0</v>
      </c>
      <c r="BH226" s="258">
        <f>IF(N226="sníž. přenesená",J226,0)</f>
        <v>0</v>
      </c>
      <c r="BI226" s="258">
        <f>IF(N226="nulová",J226,0)</f>
        <v>0</v>
      </c>
      <c r="BJ226" s="16" t="s">
        <v>85</v>
      </c>
      <c r="BK226" s="258">
        <f>ROUND(I226*H226,2)</f>
        <v>0</v>
      </c>
      <c r="BL226" s="16" t="s">
        <v>208</v>
      </c>
      <c r="BM226" s="257" t="s">
        <v>1178</v>
      </c>
    </row>
    <row r="227" spans="1:65" s="2" customFormat="1" ht="21.75" customHeight="1">
      <c r="A227" s="37"/>
      <c r="B227" s="38"/>
      <c r="C227" s="245" t="s">
        <v>1179</v>
      </c>
      <c r="D227" s="245" t="s">
        <v>204</v>
      </c>
      <c r="E227" s="246" t="s">
        <v>1180</v>
      </c>
      <c r="F227" s="247" t="s">
        <v>878</v>
      </c>
      <c r="G227" s="248" t="s">
        <v>319</v>
      </c>
      <c r="H227" s="249">
        <v>2</v>
      </c>
      <c r="I227" s="250"/>
      <c r="J227" s="251">
        <f>ROUND(I227*H227,2)</f>
        <v>0</v>
      </c>
      <c r="K227" s="252"/>
      <c r="L227" s="43"/>
      <c r="M227" s="253" t="s">
        <v>1</v>
      </c>
      <c r="N227" s="254" t="s">
        <v>39</v>
      </c>
      <c r="O227" s="90"/>
      <c r="P227" s="255">
        <f>O227*H227</f>
        <v>0</v>
      </c>
      <c r="Q227" s="255">
        <v>0</v>
      </c>
      <c r="R227" s="255">
        <f>Q227*H227</f>
        <v>0</v>
      </c>
      <c r="S227" s="255">
        <v>0</v>
      </c>
      <c r="T227" s="256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57" t="s">
        <v>208</v>
      </c>
      <c r="AT227" s="257" t="s">
        <v>204</v>
      </c>
      <c r="AU227" s="257" t="s">
        <v>80</v>
      </c>
      <c r="AY227" s="16" t="s">
        <v>202</v>
      </c>
      <c r="BE227" s="258">
        <f>IF(N227="základní",J227,0)</f>
        <v>0</v>
      </c>
      <c r="BF227" s="258">
        <f>IF(N227="snížená",J227,0)</f>
        <v>0</v>
      </c>
      <c r="BG227" s="258">
        <f>IF(N227="zákl. přenesená",J227,0)</f>
        <v>0</v>
      </c>
      <c r="BH227" s="258">
        <f>IF(N227="sníž. přenesená",J227,0)</f>
        <v>0</v>
      </c>
      <c r="BI227" s="258">
        <f>IF(N227="nulová",J227,0)</f>
        <v>0</v>
      </c>
      <c r="BJ227" s="16" t="s">
        <v>85</v>
      </c>
      <c r="BK227" s="258">
        <f>ROUND(I227*H227,2)</f>
        <v>0</v>
      </c>
      <c r="BL227" s="16" t="s">
        <v>208</v>
      </c>
      <c r="BM227" s="257" t="s">
        <v>1181</v>
      </c>
    </row>
    <row r="228" spans="1:65" s="2" customFormat="1" ht="21.75" customHeight="1">
      <c r="A228" s="37"/>
      <c r="B228" s="38"/>
      <c r="C228" s="245" t="s">
        <v>1182</v>
      </c>
      <c r="D228" s="245" t="s">
        <v>204</v>
      </c>
      <c r="E228" s="246" t="s">
        <v>1180</v>
      </c>
      <c r="F228" s="247" t="s">
        <v>878</v>
      </c>
      <c r="G228" s="248" t="s">
        <v>319</v>
      </c>
      <c r="H228" s="249">
        <v>1</v>
      </c>
      <c r="I228" s="250"/>
      <c r="J228" s="251">
        <f>ROUND(I228*H228,2)</f>
        <v>0</v>
      </c>
      <c r="K228" s="252"/>
      <c r="L228" s="43"/>
      <c r="M228" s="253" t="s">
        <v>1</v>
      </c>
      <c r="N228" s="254" t="s">
        <v>39</v>
      </c>
      <c r="O228" s="90"/>
      <c r="P228" s="255">
        <f>O228*H228</f>
        <v>0</v>
      </c>
      <c r="Q228" s="255">
        <v>0</v>
      </c>
      <c r="R228" s="255">
        <f>Q228*H228</f>
        <v>0</v>
      </c>
      <c r="S228" s="255">
        <v>0</v>
      </c>
      <c r="T228" s="256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57" t="s">
        <v>208</v>
      </c>
      <c r="AT228" s="257" t="s">
        <v>204</v>
      </c>
      <c r="AU228" s="257" t="s">
        <v>80</v>
      </c>
      <c r="AY228" s="16" t="s">
        <v>202</v>
      </c>
      <c r="BE228" s="258">
        <f>IF(N228="základní",J228,0)</f>
        <v>0</v>
      </c>
      <c r="BF228" s="258">
        <f>IF(N228="snížená",J228,0)</f>
        <v>0</v>
      </c>
      <c r="BG228" s="258">
        <f>IF(N228="zákl. přenesená",J228,0)</f>
        <v>0</v>
      </c>
      <c r="BH228" s="258">
        <f>IF(N228="sníž. přenesená",J228,0)</f>
        <v>0</v>
      </c>
      <c r="BI228" s="258">
        <f>IF(N228="nulová",J228,0)</f>
        <v>0</v>
      </c>
      <c r="BJ228" s="16" t="s">
        <v>85</v>
      </c>
      <c r="BK228" s="258">
        <f>ROUND(I228*H228,2)</f>
        <v>0</v>
      </c>
      <c r="BL228" s="16" t="s">
        <v>208</v>
      </c>
      <c r="BM228" s="257" t="s">
        <v>1183</v>
      </c>
    </row>
    <row r="229" spans="1:65" s="2" customFormat="1" ht="21.75" customHeight="1">
      <c r="A229" s="37"/>
      <c r="B229" s="38"/>
      <c r="C229" s="245" t="s">
        <v>1184</v>
      </c>
      <c r="D229" s="245" t="s">
        <v>204</v>
      </c>
      <c r="E229" s="246" t="s">
        <v>1180</v>
      </c>
      <c r="F229" s="247" t="s">
        <v>878</v>
      </c>
      <c r="G229" s="248" t="s">
        <v>319</v>
      </c>
      <c r="H229" s="249">
        <v>1</v>
      </c>
      <c r="I229" s="250"/>
      <c r="J229" s="251">
        <f>ROUND(I229*H229,2)</f>
        <v>0</v>
      </c>
      <c r="K229" s="252"/>
      <c r="L229" s="43"/>
      <c r="M229" s="253" t="s">
        <v>1</v>
      </c>
      <c r="N229" s="254" t="s">
        <v>39</v>
      </c>
      <c r="O229" s="90"/>
      <c r="P229" s="255">
        <f>O229*H229</f>
        <v>0</v>
      </c>
      <c r="Q229" s="255">
        <v>0</v>
      </c>
      <c r="R229" s="255">
        <f>Q229*H229</f>
        <v>0</v>
      </c>
      <c r="S229" s="255">
        <v>0</v>
      </c>
      <c r="T229" s="256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57" t="s">
        <v>208</v>
      </c>
      <c r="AT229" s="257" t="s">
        <v>204</v>
      </c>
      <c r="AU229" s="257" t="s">
        <v>80</v>
      </c>
      <c r="AY229" s="16" t="s">
        <v>202</v>
      </c>
      <c r="BE229" s="258">
        <f>IF(N229="základní",J229,0)</f>
        <v>0</v>
      </c>
      <c r="BF229" s="258">
        <f>IF(N229="snížená",J229,0)</f>
        <v>0</v>
      </c>
      <c r="BG229" s="258">
        <f>IF(N229="zákl. přenesená",J229,0)</f>
        <v>0</v>
      </c>
      <c r="BH229" s="258">
        <f>IF(N229="sníž. přenesená",J229,0)</f>
        <v>0</v>
      </c>
      <c r="BI229" s="258">
        <f>IF(N229="nulová",J229,0)</f>
        <v>0</v>
      </c>
      <c r="BJ229" s="16" t="s">
        <v>85</v>
      </c>
      <c r="BK229" s="258">
        <f>ROUND(I229*H229,2)</f>
        <v>0</v>
      </c>
      <c r="BL229" s="16" t="s">
        <v>208</v>
      </c>
      <c r="BM229" s="257" t="s">
        <v>1185</v>
      </c>
    </row>
    <row r="230" spans="1:65" s="2" customFormat="1" ht="21.75" customHeight="1">
      <c r="A230" s="37"/>
      <c r="B230" s="38"/>
      <c r="C230" s="245" t="s">
        <v>1186</v>
      </c>
      <c r="D230" s="245" t="s">
        <v>204</v>
      </c>
      <c r="E230" s="246" t="s">
        <v>1187</v>
      </c>
      <c r="F230" s="247" t="s">
        <v>879</v>
      </c>
      <c r="G230" s="248" t="s">
        <v>319</v>
      </c>
      <c r="H230" s="249">
        <v>9</v>
      </c>
      <c r="I230" s="250"/>
      <c r="J230" s="251">
        <f>ROUND(I230*H230,2)</f>
        <v>0</v>
      </c>
      <c r="K230" s="252"/>
      <c r="L230" s="43"/>
      <c r="M230" s="253" t="s">
        <v>1</v>
      </c>
      <c r="N230" s="254" t="s">
        <v>39</v>
      </c>
      <c r="O230" s="90"/>
      <c r="P230" s="255">
        <f>O230*H230</f>
        <v>0</v>
      </c>
      <c r="Q230" s="255">
        <v>0</v>
      </c>
      <c r="R230" s="255">
        <f>Q230*H230</f>
        <v>0</v>
      </c>
      <c r="S230" s="255">
        <v>0</v>
      </c>
      <c r="T230" s="256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57" t="s">
        <v>208</v>
      </c>
      <c r="AT230" s="257" t="s">
        <v>204</v>
      </c>
      <c r="AU230" s="257" t="s">
        <v>80</v>
      </c>
      <c r="AY230" s="16" t="s">
        <v>202</v>
      </c>
      <c r="BE230" s="258">
        <f>IF(N230="základní",J230,0)</f>
        <v>0</v>
      </c>
      <c r="BF230" s="258">
        <f>IF(N230="snížená",J230,0)</f>
        <v>0</v>
      </c>
      <c r="BG230" s="258">
        <f>IF(N230="zákl. přenesená",J230,0)</f>
        <v>0</v>
      </c>
      <c r="BH230" s="258">
        <f>IF(N230="sníž. přenesená",J230,0)</f>
        <v>0</v>
      </c>
      <c r="BI230" s="258">
        <f>IF(N230="nulová",J230,0)</f>
        <v>0</v>
      </c>
      <c r="BJ230" s="16" t="s">
        <v>85</v>
      </c>
      <c r="BK230" s="258">
        <f>ROUND(I230*H230,2)</f>
        <v>0</v>
      </c>
      <c r="BL230" s="16" t="s">
        <v>208</v>
      </c>
      <c r="BM230" s="257" t="s">
        <v>1188</v>
      </c>
    </row>
    <row r="231" spans="1:65" s="2" customFormat="1" ht="21.75" customHeight="1">
      <c r="A231" s="37"/>
      <c r="B231" s="38"/>
      <c r="C231" s="245" t="s">
        <v>1189</v>
      </c>
      <c r="D231" s="245" t="s">
        <v>204</v>
      </c>
      <c r="E231" s="246" t="s">
        <v>1187</v>
      </c>
      <c r="F231" s="247" t="s">
        <v>879</v>
      </c>
      <c r="G231" s="248" t="s">
        <v>319</v>
      </c>
      <c r="H231" s="249">
        <v>12</v>
      </c>
      <c r="I231" s="250"/>
      <c r="J231" s="251">
        <f>ROUND(I231*H231,2)</f>
        <v>0</v>
      </c>
      <c r="K231" s="252"/>
      <c r="L231" s="43"/>
      <c r="M231" s="253" t="s">
        <v>1</v>
      </c>
      <c r="N231" s="254" t="s">
        <v>39</v>
      </c>
      <c r="O231" s="90"/>
      <c r="P231" s="255">
        <f>O231*H231</f>
        <v>0</v>
      </c>
      <c r="Q231" s="255">
        <v>0</v>
      </c>
      <c r="R231" s="255">
        <f>Q231*H231</f>
        <v>0</v>
      </c>
      <c r="S231" s="255">
        <v>0</v>
      </c>
      <c r="T231" s="256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57" t="s">
        <v>208</v>
      </c>
      <c r="AT231" s="257" t="s">
        <v>204</v>
      </c>
      <c r="AU231" s="257" t="s">
        <v>80</v>
      </c>
      <c r="AY231" s="16" t="s">
        <v>202</v>
      </c>
      <c r="BE231" s="258">
        <f>IF(N231="základní",J231,0)</f>
        <v>0</v>
      </c>
      <c r="BF231" s="258">
        <f>IF(N231="snížená",J231,0)</f>
        <v>0</v>
      </c>
      <c r="BG231" s="258">
        <f>IF(N231="zákl. přenesená",J231,0)</f>
        <v>0</v>
      </c>
      <c r="BH231" s="258">
        <f>IF(N231="sníž. přenesená",J231,0)</f>
        <v>0</v>
      </c>
      <c r="BI231" s="258">
        <f>IF(N231="nulová",J231,0)</f>
        <v>0</v>
      </c>
      <c r="BJ231" s="16" t="s">
        <v>85</v>
      </c>
      <c r="BK231" s="258">
        <f>ROUND(I231*H231,2)</f>
        <v>0</v>
      </c>
      <c r="BL231" s="16" t="s">
        <v>208</v>
      </c>
      <c r="BM231" s="257" t="s">
        <v>1190</v>
      </c>
    </row>
    <row r="232" spans="1:65" s="2" customFormat="1" ht="21.75" customHeight="1">
      <c r="A232" s="37"/>
      <c r="B232" s="38"/>
      <c r="C232" s="245" t="s">
        <v>1191</v>
      </c>
      <c r="D232" s="245" t="s">
        <v>204</v>
      </c>
      <c r="E232" s="246" t="s">
        <v>1187</v>
      </c>
      <c r="F232" s="247" t="s">
        <v>879</v>
      </c>
      <c r="G232" s="248" t="s">
        <v>319</v>
      </c>
      <c r="H232" s="249">
        <v>5</v>
      </c>
      <c r="I232" s="250"/>
      <c r="J232" s="251">
        <f>ROUND(I232*H232,2)</f>
        <v>0</v>
      </c>
      <c r="K232" s="252"/>
      <c r="L232" s="43"/>
      <c r="M232" s="253" t="s">
        <v>1</v>
      </c>
      <c r="N232" s="254" t="s">
        <v>39</v>
      </c>
      <c r="O232" s="90"/>
      <c r="P232" s="255">
        <f>O232*H232</f>
        <v>0</v>
      </c>
      <c r="Q232" s="255">
        <v>0</v>
      </c>
      <c r="R232" s="255">
        <f>Q232*H232</f>
        <v>0</v>
      </c>
      <c r="S232" s="255">
        <v>0</v>
      </c>
      <c r="T232" s="256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57" t="s">
        <v>208</v>
      </c>
      <c r="AT232" s="257" t="s">
        <v>204</v>
      </c>
      <c r="AU232" s="257" t="s">
        <v>80</v>
      </c>
      <c r="AY232" s="16" t="s">
        <v>202</v>
      </c>
      <c r="BE232" s="258">
        <f>IF(N232="základní",J232,0)</f>
        <v>0</v>
      </c>
      <c r="BF232" s="258">
        <f>IF(N232="snížená",J232,0)</f>
        <v>0</v>
      </c>
      <c r="BG232" s="258">
        <f>IF(N232="zákl. přenesená",J232,0)</f>
        <v>0</v>
      </c>
      <c r="BH232" s="258">
        <f>IF(N232="sníž. přenesená",J232,0)</f>
        <v>0</v>
      </c>
      <c r="BI232" s="258">
        <f>IF(N232="nulová",J232,0)</f>
        <v>0</v>
      </c>
      <c r="BJ232" s="16" t="s">
        <v>85</v>
      </c>
      <c r="BK232" s="258">
        <f>ROUND(I232*H232,2)</f>
        <v>0</v>
      </c>
      <c r="BL232" s="16" t="s">
        <v>208</v>
      </c>
      <c r="BM232" s="257" t="s">
        <v>1192</v>
      </c>
    </row>
    <row r="233" spans="1:65" s="2" customFormat="1" ht="21.75" customHeight="1">
      <c r="A233" s="37"/>
      <c r="B233" s="38"/>
      <c r="C233" s="245" t="s">
        <v>1193</v>
      </c>
      <c r="D233" s="245" t="s">
        <v>204</v>
      </c>
      <c r="E233" s="246" t="s">
        <v>1194</v>
      </c>
      <c r="F233" s="247" t="s">
        <v>880</v>
      </c>
      <c r="G233" s="248" t="s">
        <v>319</v>
      </c>
      <c r="H233" s="249">
        <v>14</v>
      </c>
      <c r="I233" s="250"/>
      <c r="J233" s="251">
        <f>ROUND(I233*H233,2)</f>
        <v>0</v>
      </c>
      <c r="K233" s="252"/>
      <c r="L233" s="43"/>
      <c r="M233" s="253" t="s">
        <v>1</v>
      </c>
      <c r="N233" s="254" t="s">
        <v>39</v>
      </c>
      <c r="O233" s="90"/>
      <c r="P233" s="255">
        <f>O233*H233</f>
        <v>0</v>
      </c>
      <c r="Q233" s="255">
        <v>0</v>
      </c>
      <c r="R233" s="255">
        <f>Q233*H233</f>
        <v>0</v>
      </c>
      <c r="S233" s="255">
        <v>0</v>
      </c>
      <c r="T233" s="256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57" t="s">
        <v>208</v>
      </c>
      <c r="AT233" s="257" t="s">
        <v>204</v>
      </c>
      <c r="AU233" s="257" t="s">
        <v>80</v>
      </c>
      <c r="AY233" s="16" t="s">
        <v>202</v>
      </c>
      <c r="BE233" s="258">
        <f>IF(N233="základní",J233,0)</f>
        <v>0</v>
      </c>
      <c r="BF233" s="258">
        <f>IF(N233="snížená",J233,0)</f>
        <v>0</v>
      </c>
      <c r="BG233" s="258">
        <f>IF(N233="zákl. přenesená",J233,0)</f>
        <v>0</v>
      </c>
      <c r="BH233" s="258">
        <f>IF(N233="sníž. přenesená",J233,0)</f>
        <v>0</v>
      </c>
      <c r="BI233" s="258">
        <f>IF(N233="nulová",J233,0)</f>
        <v>0</v>
      </c>
      <c r="BJ233" s="16" t="s">
        <v>85</v>
      </c>
      <c r="BK233" s="258">
        <f>ROUND(I233*H233,2)</f>
        <v>0</v>
      </c>
      <c r="BL233" s="16" t="s">
        <v>208</v>
      </c>
      <c r="BM233" s="257" t="s">
        <v>1195</v>
      </c>
    </row>
    <row r="234" spans="1:65" s="2" customFormat="1" ht="21.75" customHeight="1">
      <c r="A234" s="37"/>
      <c r="B234" s="38"/>
      <c r="C234" s="245" t="s">
        <v>1196</v>
      </c>
      <c r="D234" s="245" t="s">
        <v>204</v>
      </c>
      <c r="E234" s="246" t="s">
        <v>1194</v>
      </c>
      <c r="F234" s="247" t="s">
        <v>880</v>
      </c>
      <c r="G234" s="248" t="s">
        <v>319</v>
      </c>
      <c r="H234" s="249">
        <v>14</v>
      </c>
      <c r="I234" s="250"/>
      <c r="J234" s="251">
        <f>ROUND(I234*H234,2)</f>
        <v>0</v>
      </c>
      <c r="K234" s="252"/>
      <c r="L234" s="43"/>
      <c r="M234" s="253" t="s">
        <v>1</v>
      </c>
      <c r="N234" s="254" t="s">
        <v>39</v>
      </c>
      <c r="O234" s="90"/>
      <c r="P234" s="255">
        <f>O234*H234</f>
        <v>0</v>
      </c>
      <c r="Q234" s="255">
        <v>0</v>
      </c>
      <c r="R234" s="255">
        <f>Q234*H234</f>
        <v>0</v>
      </c>
      <c r="S234" s="255">
        <v>0</v>
      </c>
      <c r="T234" s="256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57" t="s">
        <v>208</v>
      </c>
      <c r="AT234" s="257" t="s">
        <v>204</v>
      </c>
      <c r="AU234" s="257" t="s">
        <v>80</v>
      </c>
      <c r="AY234" s="16" t="s">
        <v>202</v>
      </c>
      <c r="BE234" s="258">
        <f>IF(N234="základní",J234,0)</f>
        <v>0</v>
      </c>
      <c r="BF234" s="258">
        <f>IF(N234="snížená",J234,0)</f>
        <v>0</v>
      </c>
      <c r="BG234" s="258">
        <f>IF(N234="zákl. přenesená",J234,0)</f>
        <v>0</v>
      </c>
      <c r="BH234" s="258">
        <f>IF(N234="sníž. přenesená",J234,0)</f>
        <v>0</v>
      </c>
      <c r="BI234" s="258">
        <f>IF(N234="nulová",J234,0)</f>
        <v>0</v>
      </c>
      <c r="BJ234" s="16" t="s">
        <v>85</v>
      </c>
      <c r="BK234" s="258">
        <f>ROUND(I234*H234,2)</f>
        <v>0</v>
      </c>
      <c r="BL234" s="16" t="s">
        <v>208</v>
      </c>
      <c r="BM234" s="257" t="s">
        <v>1197</v>
      </c>
    </row>
    <row r="235" spans="1:65" s="2" customFormat="1" ht="21.75" customHeight="1">
      <c r="A235" s="37"/>
      <c r="B235" s="38"/>
      <c r="C235" s="245" t="s">
        <v>1198</v>
      </c>
      <c r="D235" s="245" t="s">
        <v>204</v>
      </c>
      <c r="E235" s="246" t="s">
        <v>1194</v>
      </c>
      <c r="F235" s="247" t="s">
        <v>880</v>
      </c>
      <c r="G235" s="248" t="s">
        <v>319</v>
      </c>
      <c r="H235" s="249">
        <v>18</v>
      </c>
      <c r="I235" s="250"/>
      <c r="J235" s="251">
        <f>ROUND(I235*H235,2)</f>
        <v>0</v>
      </c>
      <c r="K235" s="252"/>
      <c r="L235" s="43"/>
      <c r="M235" s="253" t="s">
        <v>1</v>
      </c>
      <c r="N235" s="254" t="s">
        <v>39</v>
      </c>
      <c r="O235" s="90"/>
      <c r="P235" s="255">
        <f>O235*H235</f>
        <v>0</v>
      </c>
      <c r="Q235" s="255">
        <v>0</v>
      </c>
      <c r="R235" s="255">
        <f>Q235*H235</f>
        <v>0</v>
      </c>
      <c r="S235" s="255">
        <v>0</v>
      </c>
      <c r="T235" s="256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57" t="s">
        <v>208</v>
      </c>
      <c r="AT235" s="257" t="s">
        <v>204</v>
      </c>
      <c r="AU235" s="257" t="s">
        <v>80</v>
      </c>
      <c r="AY235" s="16" t="s">
        <v>202</v>
      </c>
      <c r="BE235" s="258">
        <f>IF(N235="základní",J235,0)</f>
        <v>0</v>
      </c>
      <c r="BF235" s="258">
        <f>IF(N235="snížená",J235,0)</f>
        <v>0</v>
      </c>
      <c r="BG235" s="258">
        <f>IF(N235="zákl. přenesená",J235,0)</f>
        <v>0</v>
      </c>
      <c r="BH235" s="258">
        <f>IF(N235="sníž. přenesená",J235,0)</f>
        <v>0</v>
      </c>
      <c r="BI235" s="258">
        <f>IF(N235="nulová",J235,0)</f>
        <v>0</v>
      </c>
      <c r="BJ235" s="16" t="s">
        <v>85</v>
      </c>
      <c r="BK235" s="258">
        <f>ROUND(I235*H235,2)</f>
        <v>0</v>
      </c>
      <c r="BL235" s="16" t="s">
        <v>208</v>
      </c>
      <c r="BM235" s="257" t="s">
        <v>1199</v>
      </c>
    </row>
    <row r="236" spans="1:65" s="2" customFormat="1" ht="21.75" customHeight="1">
      <c r="A236" s="37"/>
      <c r="B236" s="38"/>
      <c r="C236" s="245" t="s">
        <v>1200</v>
      </c>
      <c r="D236" s="245" t="s">
        <v>204</v>
      </c>
      <c r="E236" s="246" t="s">
        <v>1201</v>
      </c>
      <c r="F236" s="247" t="s">
        <v>881</v>
      </c>
      <c r="G236" s="248" t="s">
        <v>319</v>
      </c>
      <c r="H236" s="249">
        <v>9</v>
      </c>
      <c r="I236" s="250"/>
      <c r="J236" s="251">
        <f>ROUND(I236*H236,2)</f>
        <v>0</v>
      </c>
      <c r="K236" s="252"/>
      <c r="L236" s="43"/>
      <c r="M236" s="253" t="s">
        <v>1</v>
      </c>
      <c r="N236" s="254" t="s">
        <v>39</v>
      </c>
      <c r="O236" s="90"/>
      <c r="P236" s="255">
        <f>O236*H236</f>
        <v>0</v>
      </c>
      <c r="Q236" s="255">
        <v>0</v>
      </c>
      <c r="R236" s="255">
        <f>Q236*H236</f>
        <v>0</v>
      </c>
      <c r="S236" s="255">
        <v>0</v>
      </c>
      <c r="T236" s="256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57" t="s">
        <v>208</v>
      </c>
      <c r="AT236" s="257" t="s">
        <v>204</v>
      </c>
      <c r="AU236" s="257" t="s">
        <v>80</v>
      </c>
      <c r="AY236" s="16" t="s">
        <v>202</v>
      </c>
      <c r="BE236" s="258">
        <f>IF(N236="základní",J236,0)</f>
        <v>0</v>
      </c>
      <c r="BF236" s="258">
        <f>IF(N236="snížená",J236,0)</f>
        <v>0</v>
      </c>
      <c r="BG236" s="258">
        <f>IF(N236="zákl. přenesená",J236,0)</f>
        <v>0</v>
      </c>
      <c r="BH236" s="258">
        <f>IF(N236="sníž. přenesená",J236,0)</f>
        <v>0</v>
      </c>
      <c r="BI236" s="258">
        <f>IF(N236="nulová",J236,0)</f>
        <v>0</v>
      </c>
      <c r="BJ236" s="16" t="s">
        <v>85</v>
      </c>
      <c r="BK236" s="258">
        <f>ROUND(I236*H236,2)</f>
        <v>0</v>
      </c>
      <c r="BL236" s="16" t="s">
        <v>208</v>
      </c>
      <c r="BM236" s="257" t="s">
        <v>1202</v>
      </c>
    </row>
    <row r="237" spans="1:65" s="2" customFormat="1" ht="21.75" customHeight="1">
      <c r="A237" s="37"/>
      <c r="B237" s="38"/>
      <c r="C237" s="245" t="s">
        <v>1203</v>
      </c>
      <c r="D237" s="245" t="s">
        <v>204</v>
      </c>
      <c r="E237" s="246" t="s">
        <v>1201</v>
      </c>
      <c r="F237" s="247" t="s">
        <v>881</v>
      </c>
      <c r="G237" s="248" t="s">
        <v>319</v>
      </c>
      <c r="H237" s="249">
        <v>7</v>
      </c>
      <c r="I237" s="250"/>
      <c r="J237" s="251">
        <f>ROUND(I237*H237,2)</f>
        <v>0</v>
      </c>
      <c r="K237" s="252"/>
      <c r="L237" s="43"/>
      <c r="M237" s="253" t="s">
        <v>1</v>
      </c>
      <c r="N237" s="254" t="s">
        <v>39</v>
      </c>
      <c r="O237" s="90"/>
      <c r="P237" s="255">
        <f>O237*H237</f>
        <v>0</v>
      </c>
      <c r="Q237" s="255">
        <v>0</v>
      </c>
      <c r="R237" s="255">
        <f>Q237*H237</f>
        <v>0</v>
      </c>
      <c r="S237" s="255">
        <v>0</v>
      </c>
      <c r="T237" s="256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57" t="s">
        <v>208</v>
      </c>
      <c r="AT237" s="257" t="s">
        <v>204</v>
      </c>
      <c r="AU237" s="257" t="s">
        <v>80</v>
      </c>
      <c r="AY237" s="16" t="s">
        <v>202</v>
      </c>
      <c r="BE237" s="258">
        <f>IF(N237="základní",J237,0)</f>
        <v>0</v>
      </c>
      <c r="BF237" s="258">
        <f>IF(N237="snížená",J237,0)</f>
        <v>0</v>
      </c>
      <c r="BG237" s="258">
        <f>IF(N237="zákl. přenesená",J237,0)</f>
        <v>0</v>
      </c>
      <c r="BH237" s="258">
        <f>IF(N237="sníž. přenesená",J237,0)</f>
        <v>0</v>
      </c>
      <c r="BI237" s="258">
        <f>IF(N237="nulová",J237,0)</f>
        <v>0</v>
      </c>
      <c r="BJ237" s="16" t="s">
        <v>85</v>
      </c>
      <c r="BK237" s="258">
        <f>ROUND(I237*H237,2)</f>
        <v>0</v>
      </c>
      <c r="BL237" s="16" t="s">
        <v>208</v>
      </c>
      <c r="BM237" s="257" t="s">
        <v>1204</v>
      </c>
    </row>
    <row r="238" spans="1:65" s="2" customFormat="1" ht="21.75" customHeight="1">
      <c r="A238" s="37"/>
      <c r="B238" s="38"/>
      <c r="C238" s="245" t="s">
        <v>1205</v>
      </c>
      <c r="D238" s="245" t="s">
        <v>204</v>
      </c>
      <c r="E238" s="246" t="s">
        <v>1201</v>
      </c>
      <c r="F238" s="247" t="s">
        <v>881</v>
      </c>
      <c r="G238" s="248" t="s">
        <v>319</v>
      </c>
      <c r="H238" s="249">
        <v>9</v>
      </c>
      <c r="I238" s="250"/>
      <c r="J238" s="251">
        <f>ROUND(I238*H238,2)</f>
        <v>0</v>
      </c>
      <c r="K238" s="252"/>
      <c r="L238" s="43"/>
      <c r="M238" s="253" t="s">
        <v>1</v>
      </c>
      <c r="N238" s="254" t="s">
        <v>39</v>
      </c>
      <c r="O238" s="90"/>
      <c r="P238" s="255">
        <f>O238*H238</f>
        <v>0</v>
      </c>
      <c r="Q238" s="255">
        <v>0</v>
      </c>
      <c r="R238" s="255">
        <f>Q238*H238</f>
        <v>0</v>
      </c>
      <c r="S238" s="255">
        <v>0</v>
      </c>
      <c r="T238" s="256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57" t="s">
        <v>208</v>
      </c>
      <c r="AT238" s="257" t="s">
        <v>204</v>
      </c>
      <c r="AU238" s="257" t="s">
        <v>80</v>
      </c>
      <c r="AY238" s="16" t="s">
        <v>202</v>
      </c>
      <c r="BE238" s="258">
        <f>IF(N238="základní",J238,0)</f>
        <v>0</v>
      </c>
      <c r="BF238" s="258">
        <f>IF(N238="snížená",J238,0)</f>
        <v>0</v>
      </c>
      <c r="BG238" s="258">
        <f>IF(N238="zákl. přenesená",J238,0)</f>
        <v>0</v>
      </c>
      <c r="BH238" s="258">
        <f>IF(N238="sníž. přenesená",J238,0)</f>
        <v>0</v>
      </c>
      <c r="BI238" s="258">
        <f>IF(N238="nulová",J238,0)</f>
        <v>0</v>
      </c>
      <c r="BJ238" s="16" t="s">
        <v>85</v>
      </c>
      <c r="BK238" s="258">
        <f>ROUND(I238*H238,2)</f>
        <v>0</v>
      </c>
      <c r="BL238" s="16" t="s">
        <v>208</v>
      </c>
      <c r="BM238" s="257" t="s">
        <v>1206</v>
      </c>
    </row>
    <row r="239" spans="1:63" s="12" customFormat="1" ht="25.9" customHeight="1">
      <c r="A239" s="12"/>
      <c r="B239" s="229"/>
      <c r="C239" s="230"/>
      <c r="D239" s="231" t="s">
        <v>72</v>
      </c>
      <c r="E239" s="232" t="s">
        <v>1207</v>
      </c>
      <c r="F239" s="232" t="s">
        <v>898</v>
      </c>
      <c r="G239" s="230"/>
      <c r="H239" s="230"/>
      <c r="I239" s="233"/>
      <c r="J239" s="234">
        <f>BK239</f>
        <v>0</v>
      </c>
      <c r="K239" s="230"/>
      <c r="L239" s="235"/>
      <c r="M239" s="236"/>
      <c r="N239" s="237"/>
      <c r="O239" s="237"/>
      <c r="P239" s="238">
        <f>SUM(P240:P255)</f>
        <v>0</v>
      </c>
      <c r="Q239" s="237"/>
      <c r="R239" s="238">
        <f>SUM(R240:R255)</f>
        <v>0</v>
      </c>
      <c r="S239" s="237"/>
      <c r="T239" s="239">
        <f>SUM(T240:T255)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40" t="s">
        <v>80</v>
      </c>
      <c r="AT239" s="241" t="s">
        <v>72</v>
      </c>
      <c r="AU239" s="241" t="s">
        <v>73</v>
      </c>
      <c r="AY239" s="240" t="s">
        <v>202</v>
      </c>
      <c r="BK239" s="242">
        <f>SUM(BK240:BK255)</f>
        <v>0</v>
      </c>
    </row>
    <row r="240" spans="1:65" s="2" customFormat="1" ht="33" customHeight="1">
      <c r="A240" s="37"/>
      <c r="B240" s="38"/>
      <c r="C240" s="245" t="s">
        <v>1208</v>
      </c>
      <c r="D240" s="245" t="s">
        <v>204</v>
      </c>
      <c r="E240" s="246" t="s">
        <v>1209</v>
      </c>
      <c r="F240" s="247" t="s">
        <v>1210</v>
      </c>
      <c r="G240" s="248" t="s">
        <v>231</v>
      </c>
      <c r="H240" s="249">
        <v>8.5</v>
      </c>
      <c r="I240" s="250"/>
      <c r="J240" s="251">
        <f>ROUND(I240*H240,2)</f>
        <v>0</v>
      </c>
      <c r="K240" s="252"/>
      <c r="L240" s="43"/>
      <c r="M240" s="253" t="s">
        <v>1</v>
      </c>
      <c r="N240" s="254" t="s">
        <v>39</v>
      </c>
      <c r="O240" s="90"/>
      <c r="P240" s="255">
        <f>O240*H240</f>
        <v>0</v>
      </c>
      <c r="Q240" s="255">
        <v>0</v>
      </c>
      <c r="R240" s="255">
        <f>Q240*H240</f>
        <v>0</v>
      </c>
      <c r="S240" s="255">
        <v>0</v>
      </c>
      <c r="T240" s="256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57" t="s">
        <v>208</v>
      </c>
      <c r="AT240" s="257" t="s">
        <v>204</v>
      </c>
      <c r="AU240" s="257" t="s">
        <v>80</v>
      </c>
      <c r="AY240" s="16" t="s">
        <v>202</v>
      </c>
      <c r="BE240" s="258">
        <f>IF(N240="základní",J240,0)</f>
        <v>0</v>
      </c>
      <c r="BF240" s="258">
        <f>IF(N240="snížená",J240,0)</f>
        <v>0</v>
      </c>
      <c r="BG240" s="258">
        <f>IF(N240="zákl. přenesená",J240,0)</f>
        <v>0</v>
      </c>
      <c r="BH240" s="258">
        <f>IF(N240="sníž. přenesená",J240,0)</f>
        <v>0</v>
      </c>
      <c r="BI240" s="258">
        <f>IF(N240="nulová",J240,0)</f>
        <v>0</v>
      </c>
      <c r="BJ240" s="16" t="s">
        <v>85</v>
      </c>
      <c r="BK240" s="258">
        <f>ROUND(I240*H240,2)</f>
        <v>0</v>
      </c>
      <c r="BL240" s="16" t="s">
        <v>208</v>
      </c>
      <c r="BM240" s="257" t="s">
        <v>1211</v>
      </c>
    </row>
    <row r="241" spans="1:65" s="2" customFormat="1" ht="33" customHeight="1">
      <c r="A241" s="37"/>
      <c r="B241" s="38"/>
      <c r="C241" s="245" t="s">
        <v>1212</v>
      </c>
      <c r="D241" s="245" t="s">
        <v>204</v>
      </c>
      <c r="E241" s="246" t="s">
        <v>1209</v>
      </c>
      <c r="F241" s="247" t="s">
        <v>1210</v>
      </c>
      <c r="G241" s="248" t="s">
        <v>231</v>
      </c>
      <c r="H241" s="249">
        <v>7</v>
      </c>
      <c r="I241" s="250"/>
      <c r="J241" s="251">
        <f>ROUND(I241*H241,2)</f>
        <v>0</v>
      </c>
      <c r="K241" s="252"/>
      <c r="L241" s="43"/>
      <c r="M241" s="253" t="s">
        <v>1</v>
      </c>
      <c r="N241" s="254" t="s">
        <v>39</v>
      </c>
      <c r="O241" s="90"/>
      <c r="P241" s="255">
        <f>O241*H241</f>
        <v>0</v>
      </c>
      <c r="Q241" s="255">
        <v>0</v>
      </c>
      <c r="R241" s="255">
        <f>Q241*H241</f>
        <v>0</v>
      </c>
      <c r="S241" s="255">
        <v>0</v>
      </c>
      <c r="T241" s="256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57" t="s">
        <v>208</v>
      </c>
      <c r="AT241" s="257" t="s">
        <v>204</v>
      </c>
      <c r="AU241" s="257" t="s">
        <v>80</v>
      </c>
      <c r="AY241" s="16" t="s">
        <v>202</v>
      </c>
      <c r="BE241" s="258">
        <f>IF(N241="základní",J241,0)</f>
        <v>0</v>
      </c>
      <c r="BF241" s="258">
        <f>IF(N241="snížená",J241,0)</f>
        <v>0</v>
      </c>
      <c r="BG241" s="258">
        <f>IF(N241="zákl. přenesená",J241,0)</f>
        <v>0</v>
      </c>
      <c r="BH241" s="258">
        <f>IF(N241="sníž. přenesená",J241,0)</f>
        <v>0</v>
      </c>
      <c r="BI241" s="258">
        <f>IF(N241="nulová",J241,0)</f>
        <v>0</v>
      </c>
      <c r="BJ241" s="16" t="s">
        <v>85</v>
      </c>
      <c r="BK241" s="258">
        <f>ROUND(I241*H241,2)</f>
        <v>0</v>
      </c>
      <c r="BL241" s="16" t="s">
        <v>208</v>
      </c>
      <c r="BM241" s="257" t="s">
        <v>1213</v>
      </c>
    </row>
    <row r="242" spans="1:65" s="2" customFormat="1" ht="33" customHeight="1">
      <c r="A242" s="37"/>
      <c r="B242" s="38"/>
      <c r="C242" s="245" t="s">
        <v>1214</v>
      </c>
      <c r="D242" s="245" t="s">
        <v>204</v>
      </c>
      <c r="E242" s="246" t="s">
        <v>1209</v>
      </c>
      <c r="F242" s="247" t="s">
        <v>1210</v>
      </c>
      <c r="G242" s="248" t="s">
        <v>231</v>
      </c>
      <c r="H242" s="249">
        <v>6</v>
      </c>
      <c r="I242" s="250"/>
      <c r="J242" s="251">
        <f>ROUND(I242*H242,2)</f>
        <v>0</v>
      </c>
      <c r="K242" s="252"/>
      <c r="L242" s="43"/>
      <c r="M242" s="253" t="s">
        <v>1</v>
      </c>
      <c r="N242" s="254" t="s">
        <v>39</v>
      </c>
      <c r="O242" s="90"/>
      <c r="P242" s="255">
        <f>O242*H242</f>
        <v>0</v>
      </c>
      <c r="Q242" s="255">
        <v>0</v>
      </c>
      <c r="R242" s="255">
        <f>Q242*H242</f>
        <v>0</v>
      </c>
      <c r="S242" s="255">
        <v>0</v>
      </c>
      <c r="T242" s="256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57" t="s">
        <v>208</v>
      </c>
      <c r="AT242" s="257" t="s">
        <v>204</v>
      </c>
      <c r="AU242" s="257" t="s">
        <v>80</v>
      </c>
      <c r="AY242" s="16" t="s">
        <v>202</v>
      </c>
      <c r="BE242" s="258">
        <f>IF(N242="základní",J242,0)</f>
        <v>0</v>
      </c>
      <c r="BF242" s="258">
        <f>IF(N242="snížená",J242,0)</f>
        <v>0</v>
      </c>
      <c r="BG242" s="258">
        <f>IF(N242="zákl. přenesená",J242,0)</f>
        <v>0</v>
      </c>
      <c r="BH242" s="258">
        <f>IF(N242="sníž. přenesená",J242,0)</f>
        <v>0</v>
      </c>
      <c r="BI242" s="258">
        <f>IF(N242="nulová",J242,0)</f>
        <v>0</v>
      </c>
      <c r="BJ242" s="16" t="s">
        <v>85</v>
      </c>
      <c r="BK242" s="258">
        <f>ROUND(I242*H242,2)</f>
        <v>0</v>
      </c>
      <c r="BL242" s="16" t="s">
        <v>208</v>
      </c>
      <c r="BM242" s="257" t="s">
        <v>1215</v>
      </c>
    </row>
    <row r="243" spans="1:65" s="2" customFormat="1" ht="33" customHeight="1">
      <c r="A243" s="37"/>
      <c r="B243" s="38"/>
      <c r="C243" s="245" t="s">
        <v>1216</v>
      </c>
      <c r="D243" s="245" t="s">
        <v>204</v>
      </c>
      <c r="E243" s="246" t="s">
        <v>1217</v>
      </c>
      <c r="F243" s="247" t="s">
        <v>1218</v>
      </c>
      <c r="G243" s="248" t="s">
        <v>324</v>
      </c>
      <c r="H243" s="249">
        <v>2.4</v>
      </c>
      <c r="I243" s="250"/>
      <c r="J243" s="251">
        <f>ROUND(I243*H243,2)</f>
        <v>0</v>
      </c>
      <c r="K243" s="252"/>
      <c r="L243" s="43"/>
      <c r="M243" s="253" t="s">
        <v>1</v>
      </c>
      <c r="N243" s="254" t="s">
        <v>39</v>
      </c>
      <c r="O243" s="90"/>
      <c r="P243" s="255">
        <f>O243*H243</f>
        <v>0</v>
      </c>
      <c r="Q243" s="255">
        <v>0</v>
      </c>
      <c r="R243" s="255">
        <f>Q243*H243</f>
        <v>0</v>
      </c>
      <c r="S243" s="255">
        <v>0</v>
      </c>
      <c r="T243" s="256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57" t="s">
        <v>208</v>
      </c>
      <c r="AT243" s="257" t="s">
        <v>204</v>
      </c>
      <c r="AU243" s="257" t="s">
        <v>80</v>
      </c>
      <c r="AY243" s="16" t="s">
        <v>202</v>
      </c>
      <c r="BE243" s="258">
        <f>IF(N243="základní",J243,0)</f>
        <v>0</v>
      </c>
      <c r="BF243" s="258">
        <f>IF(N243="snížená",J243,0)</f>
        <v>0</v>
      </c>
      <c r="BG243" s="258">
        <f>IF(N243="zákl. přenesená",J243,0)</f>
        <v>0</v>
      </c>
      <c r="BH243" s="258">
        <f>IF(N243="sníž. přenesená",J243,0)</f>
        <v>0</v>
      </c>
      <c r="BI243" s="258">
        <f>IF(N243="nulová",J243,0)</f>
        <v>0</v>
      </c>
      <c r="BJ243" s="16" t="s">
        <v>85</v>
      </c>
      <c r="BK243" s="258">
        <f>ROUND(I243*H243,2)</f>
        <v>0</v>
      </c>
      <c r="BL243" s="16" t="s">
        <v>208</v>
      </c>
      <c r="BM243" s="257" t="s">
        <v>1219</v>
      </c>
    </row>
    <row r="244" spans="1:65" s="2" customFormat="1" ht="33" customHeight="1">
      <c r="A244" s="37"/>
      <c r="B244" s="38"/>
      <c r="C244" s="245" t="s">
        <v>1220</v>
      </c>
      <c r="D244" s="245" t="s">
        <v>204</v>
      </c>
      <c r="E244" s="246" t="s">
        <v>1217</v>
      </c>
      <c r="F244" s="247" t="s">
        <v>1218</v>
      </c>
      <c r="G244" s="248" t="s">
        <v>324</v>
      </c>
      <c r="H244" s="249">
        <v>2.76</v>
      </c>
      <c r="I244" s="250"/>
      <c r="J244" s="251">
        <f>ROUND(I244*H244,2)</f>
        <v>0</v>
      </c>
      <c r="K244" s="252"/>
      <c r="L244" s="43"/>
      <c r="M244" s="253" t="s">
        <v>1</v>
      </c>
      <c r="N244" s="254" t="s">
        <v>39</v>
      </c>
      <c r="O244" s="90"/>
      <c r="P244" s="255">
        <f>O244*H244</f>
        <v>0</v>
      </c>
      <c r="Q244" s="255">
        <v>0</v>
      </c>
      <c r="R244" s="255">
        <f>Q244*H244</f>
        <v>0</v>
      </c>
      <c r="S244" s="255">
        <v>0</v>
      </c>
      <c r="T244" s="256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57" t="s">
        <v>208</v>
      </c>
      <c r="AT244" s="257" t="s">
        <v>204</v>
      </c>
      <c r="AU244" s="257" t="s">
        <v>80</v>
      </c>
      <c r="AY244" s="16" t="s">
        <v>202</v>
      </c>
      <c r="BE244" s="258">
        <f>IF(N244="základní",J244,0)</f>
        <v>0</v>
      </c>
      <c r="BF244" s="258">
        <f>IF(N244="snížená",J244,0)</f>
        <v>0</v>
      </c>
      <c r="BG244" s="258">
        <f>IF(N244="zákl. přenesená",J244,0)</f>
        <v>0</v>
      </c>
      <c r="BH244" s="258">
        <f>IF(N244="sníž. přenesená",J244,0)</f>
        <v>0</v>
      </c>
      <c r="BI244" s="258">
        <f>IF(N244="nulová",J244,0)</f>
        <v>0</v>
      </c>
      <c r="BJ244" s="16" t="s">
        <v>85</v>
      </c>
      <c r="BK244" s="258">
        <f>ROUND(I244*H244,2)</f>
        <v>0</v>
      </c>
      <c r="BL244" s="16" t="s">
        <v>208</v>
      </c>
      <c r="BM244" s="257" t="s">
        <v>1221</v>
      </c>
    </row>
    <row r="245" spans="1:65" s="2" customFormat="1" ht="33" customHeight="1">
      <c r="A245" s="37"/>
      <c r="B245" s="38"/>
      <c r="C245" s="245" t="s">
        <v>1222</v>
      </c>
      <c r="D245" s="245" t="s">
        <v>204</v>
      </c>
      <c r="E245" s="246" t="s">
        <v>1217</v>
      </c>
      <c r="F245" s="247" t="s">
        <v>1218</v>
      </c>
      <c r="G245" s="248" t="s">
        <v>324</v>
      </c>
      <c r="H245" s="249">
        <v>2.952</v>
      </c>
      <c r="I245" s="250"/>
      <c r="J245" s="251">
        <f>ROUND(I245*H245,2)</f>
        <v>0</v>
      </c>
      <c r="K245" s="252"/>
      <c r="L245" s="43"/>
      <c r="M245" s="253" t="s">
        <v>1</v>
      </c>
      <c r="N245" s="254" t="s">
        <v>39</v>
      </c>
      <c r="O245" s="90"/>
      <c r="P245" s="255">
        <f>O245*H245</f>
        <v>0</v>
      </c>
      <c r="Q245" s="255">
        <v>0</v>
      </c>
      <c r="R245" s="255">
        <f>Q245*H245</f>
        <v>0</v>
      </c>
      <c r="S245" s="255">
        <v>0</v>
      </c>
      <c r="T245" s="256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57" t="s">
        <v>208</v>
      </c>
      <c r="AT245" s="257" t="s">
        <v>204</v>
      </c>
      <c r="AU245" s="257" t="s">
        <v>80</v>
      </c>
      <c r="AY245" s="16" t="s">
        <v>202</v>
      </c>
      <c r="BE245" s="258">
        <f>IF(N245="základní",J245,0)</f>
        <v>0</v>
      </c>
      <c r="BF245" s="258">
        <f>IF(N245="snížená",J245,0)</f>
        <v>0</v>
      </c>
      <c r="BG245" s="258">
        <f>IF(N245="zákl. přenesená",J245,0)</f>
        <v>0</v>
      </c>
      <c r="BH245" s="258">
        <f>IF(N245="sníž. přenesená",J245,0)</f>
        <v>0</v>
      </c>
      <c r="BI245" s="258">
        <f>IF(N245="nulová",J245,0)</f>
        <v>0</v>
      </c>
      <c r="BJ245" s="16" t="s">
        <v>85</v>
      </c>
      <c r="BK245" s="258">
        <f>ROUND(I245*H245,2)</f>
        <v>0</v>
      </c>
      <c r="BL245" s="16" t="s">
        <v>208</v>
      </c>
      <c r="BM245" s="257" t="s">
        <v>1223</v>
      </c>
    </row>
    <row r="246" spans="1:65" s="2" customFormat="1" ht="44.25" customHeight="1">
      <c r="A246" s="37"/>
      <c r="B246" s="38"/>
      <c r="C246" s="245" t="s">
        <v>1224</v>
      </c>
      <c r="D246" s="245" t="s">
        <v>204</v>
      </c>
      <c r="E246" s="246" t="s">
        <v>1225</v>
      </c>
      <c r="F246" s="247" t="s">
        <v>901</v>
      </c>
      <c r="G246" s="248" t="s">
        <v>231</v>
      </c>
      <c r="H246" s="249">
        <v>2.7</v>
      </c>
      <c r="I246" s="250"/>
      <c r="J246" s="251">
        <f>ROUND(I246*H246,2)</f>
        <v>0</v>
      </c>
      <c r="K246" s="252"/>
      <c r="L246" s="43"/>
      <c r="M246" s="253" t="s">
        <v>1</v>
      </c>
      <c r="N246" s="254" t="s">
        <v>39</v>
      </c>
      <c r="O246" s="90"/>
      <c r="P246" s="255">
        <f>O246*H246</f>
        <v>0</v>
      </c>
      <c r="Q246" s="255">
        <v>0</v>
      </c>
      <c r="R246" s="255">
        <f>Q246*H246</f>
        <v>0</v>
      </c>
      <c r="S246" s="255">
        <v>0</v>
      </c>
      <c r="T246" s="256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57" t="s">
        <v>208</v>
      </c>
      <c r="AT246" s="257" t="s">
        <v>204</v>
      </c>
      <c r="AU246" s="257" t="s">
        <v>80</v>
      </c>
      <c r="AY246" s="16" t="s">
        <v>202</v>
      </c>
      <c r="BE246" s="258">
        <f>IF(N246="základní",J246,0)</f>
        <v>0</v>
      </c>
      <c r="BF246" s="258">
        <f>IF(N246="snížená",J246,0)</f>
        <v>0</v>
      </c>
      <c r="BG246" s="258">
        <f>IF(N246="zákl. přenesená",J246,0)</f>
        <v>0</v>
      </c>
      <c r="BH246" s="258">
        <f>IF(N246="sníž. přenesená",J246,0)</f>
        <v>0</v>
      </c>
      <c r="BI246" s="258">
        <f>IF(N246="nulová",J246,0)</f>
        <v>0</v>
      </c>
      <c r="BJ246" s="16" t="s">
        <v>85</v>
      </c>
      <c r="BK246" s="258">
        <f>ROUND(I246*H246,2)</f>
        <v>0</v>
      </c>
      <c r="BL246" s="16" t="s">
        <v>208</v>
      </c>
      <c r="BM246" s="257" t="s">
        <v>1226</v>
      </c>
    </row>
    <row r="247" spans="1:65" s="2" customFormat="1" ht="44.25" customHeight="1">
      <c r="A247" s="37"/>
      <c r="B247" s="38"/>
      <c r="C247" s="245" t="s">
        <v>1227</v>
      </c>
      <c r="D247" s="245" t="s">
        <v>204</v>
      </c>
      <c r="E247" s="246" t="s">
        <v>1225</v>
      </c>
      <c r="F247" s="247" t="s">
        <v>901</v>
      </c>
      <c r="G247" s="248" t="s">
        <v>231</v>
      </c>
      <c r="H247" s="249">
        <v>2.9</v>
      </c>
      <c r="I247" s="250"/>
      <c r="J247" s="251">
        <f>ROUND(I247*H247,2)</f>
        <v>0</v>
      </c>
      <c r="K247" s="252"/>
      <c r="L247" s="43"/>
      <c r="M247" s="253" t="s">
        <v>1</v>
      </c>
      <c r="N247" s="254" t="s">
        <v>39</v>
      </c>
      <c r="O247" s="90"/>
      <c r="P247" s="255">
        <f>O247*H247</f>
        <v>0</v>
      </c>
      <c r="Q247" s="255">
        <v>0</v>
      </c>
      <c r="R247" s="255">
        <f>Q247*H247</f>
        <v>0</v>
      </c>
      <c r="S247" s="255">
        <v>0</v>
      </c>
      <c r="T247" s="256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57" t="s">
        <v>208</v>
      </c>
      <c r="AT247" s="257" t="s">
        <v>204</v>
      </c>
      <c r="AU247" s="257" t="s">
        <v>80</v>
      </c>
      <c r="AY247" s="16" t="s">
        <v>202</v>
      </c>
      <c r="BE247" s="258">
        <f>IF(N247="základní",J247,0)</f>
        <v>0</v>
      </c>
      <c r="BF247" s="258">
        <f>IF(N247="snížená",J247,0)</f>
        <v>0</v>
      </c>
      <c r="BG247" s="258">
        <f>IF(N247="zákl. přenesená",J247,0)</f>
        <v>0</v>
      </c>
      <c r="BH247" s="258">
        <f>IF(N247="sníž. přenesená",J247,0)</f>
        <v>0</v>
      </c>
      <c r="BI247" s="258">
        <f>IF(N247="nulová",J247,0)</f>
        <v>0</v>
      </c>
      <c r="BJ247" s="16" t="s">
        <v>85</v>
      </c>
      <c r="BK247" s="258">
        <f>ROUND(I247*H247,2)</f>
        <v>0</v>
      </c>
      <c r="BL247" s="16" t="s">
        <v>208</v>
      </c>
      <c r="BM247" s="257" t="s">
        <v>1228</v>
      </c>
    </row>
    <row r="248" spans="1:65" s="2" customFormat="1" ht="44.25" customHeight="1">
      <c r="A248" s="37"/>
      <c r="B248" s="38"/>
      <c r="C248" s="245" t="s">
        <v>1229</v>
      </c>
      <c r="D248" s="245" t="s">
        <v>204</v>
      </c>
      <c r="E248" s="246" t="s">
        <v>1225</v>
      </c>
      <c r="F248" s="247" t="s">
        <v>901</v>
      </c>
      <c r="G248" s="248" t="s">
        <v>231</v>
      </c>
      <c r="H248" s="249">
        <v>3.1</v>
      </c>
      <c r="I248" s="250"/>
      <c r="J248" s="251">
        <f>ROUND(I248*H248,2)</f>
        <v>0</v>
      </c>
      <c r="K248" s="252"/>
      <c r="L248" s="43"/>
      <c r="M248" s="253" t="s">
        <v>1</v>
      </c>
      <c r="N248" s="254" t="s">
        <v>39</v>
      </c>
      <c r="O248" s="90"/>
      <c r="P248" s="255">
        <f>O248*H248</f>
        <v>0</v>
      </c>
      <c r="Q248" s="255">
        <v>0</v>
      </c>
      <c r="R248" s="255">
        <f>Q248*H248</f>
        <v>0</v>
      </c>
      <c r="S248" s="255">
        <v>0</v>
      </c>
      <c r="T248" s="256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57" t="s">
        <v>208</v>
      </c>
      <c r="AT248" s="257" t="s">
        <v>204</v>
      </c>
      <c r="AU248" s="257" t="s">
        <v>80</v>
      </c>
      <c r="AY248" s="16" t="s">
        <v>202</v>
      </c>
      <c r="BE248" s="258">
        <f>IF(N248="základní",J248,0)</f>
        <v>0</v>
      </c>
      <c r="BF248" s="258">
        <f>IF(N248="snížená",J248,0)</f>
        <v>0</v>
      </c>
      <c r="BG248" s="258">
        <f>IF(N248="zákl. přenesená",J248,0)</f>
        <v>0</v>
      </c>
      <c r="BH248" s="258">
        <f>IF(N248="sníž. přenesená",J248,0)</f>
        <v>0</v>
      </c>
      <c r="BI248" s="258">
        <f>IF(N248="nulová",J248,0)</f>
        <v>0</v>
      </c>
      <c r="BJ248" s="16" t="s">
        <v>85</v>
      </c>
      <c r="BK248" s="258">
        <f>ROUND(I248*H248,2)</f>
        <v>0</v>
      </c>
      <c r="BL248" s="16" t="s">
        <v>208</v>
      </c>
      <c r="BM248" s="257" t="s">
        <v>1230</v>
      </c>
    </row>
    <row r="249" spans="1:65" s="2" customFormat="1" ht="44.25" customHeight="1">
      <c r="A249" s="37"/>
      <c r="B249" s="38"/>
      <c r="C249" s="245" t="s">
        <v>1231</v>
      </c>
      <c r="D249" s="245" t="s">
        <v>204</v>
      </c>
      <c r="E249" s="246" t="s">
        <v>1232</v>
      </c>
      <c r="F249" s="247" t="s">
        <v>902</v>
      </c>
      <c r="G249" s="248" t="s">
        <v>231</v>
      </c>
      <c r="H249" s="249">
        <v>6.5</v>
      </c>
      <c r="I249" s="250"/>
      <c r="J249" s="251">
        <f>ROUND(I249*H249,2)</f>
        <v>0</v>
      </c>
      <c r="K249" s="252"/>
      <c r="L249" s="43"/>
      <c r="M249" s="253" t="s">
        <v>1</v>
      </c>
      <c r="N249" s="254" t="s">
        <v>39</v>
      </c>
      <c r="O249" s="90"/>
      <c r="P249" s="255">
        <f>O249*H249</f>
        <v>0</v>
      </c>
      <c r="Q249" s="255">
        <v>0</v>
      </c>
      <c r="R249" s="255">
        <f>Q249*H249</f>
        <v>0</v>
      </c>
      <c r="S249" s="255">
        <v>0</v>
      </c>
      <c r="T249" s="256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57" t="s">
        <v>208</v>
      </c>
      <c r="AT249" s="257" t="s">
        <v>204</v>
      </c>
      <c r="AU249" s="257" t="s">
        <v>80</v>
      </c>
      <c r="AY249" s="16" t="s">
        <v>202</v>
      </c>
      <c r="BE249" s="258">
        <f>IF(N249="základní",J249,0)</f>
        <v>0</v>
      </c>
      <c r="BF249" s="258">
        <f>IF(N249="snížená",J249,0)</f>
        <v>0</v>
      </c>
      <c r="BG249" s="258">
        <f>IF(N249="zákl. přenesená",J249,0)</f>
        <v>0</v>
      </c>
      <c r="BH249" s="258">
        <f>IF(N249="sníž. přenesená",J249,0)</f>
        <v>0</v>
      </c>
      <c r="BI249" s="258">
        <f>IF(N249="nulová",J249,0)</f>
        <v>0</v>
      </c>
      <c r="BJ249" s="16" t="s">
        <v>85</v>
      </c>
      <c r="BK249" s="258">
        <f>ROUND(I249*H249,2)</f>
        <v>0</v>
      </c>
      <c r="BL249" s="16" t="s">
        <v>208</v>
      </c>
      <c r="BM249" s="257" t="s">
        <v>1233</v>
      </c>
    </row>
    <row r="250" spans="1:65" s="2" customFormat="1" ht="44.25" customHeight="1">
      <c r="A250" s="37"/>
      <c r="B250" s="38"/>
      <c r="C250" s="245" t="s">
        <v>1234</v>
      </c>
      <c r="D250" s="245" t="s">
        <v>204</v>
      </c>
      <c r="E250" s="246" t="s">
        <v>1232</v>
      </c>
      <c r="F250" s="247" t="s">
        <v>902</v>
      </c>
      <c r="G250" s="248" t="s">
        <v>231</v>
      </c>
      <c r="H250" s="249">
        <v>5.4</v>
      </c>
      <c r="I250" s="250"/>
      <c r="J250" s="251">
        <f>ROUND(I250*H250,2)</f>
        <v>0</v>
      </c>
      <c r="K250" s="252"/>
      <c r="L250" s="43"/>
      <c r="M250" s="253" t="s">
        <v>1</v>
      </c>
      <c r="N250" s="254" t="s">
        <v>39</v>
      </c>
      <c r="O250" s="90"/>
      <c r="P250" s="255">
        <f>O250*H250</f>
        <v>0</v>
      </c>
      <c r="Q250" s="255">
        <v>0</v>
      </c>
      <c r="R250" s="255">
        <f>Q250*H250</f>
        <v>0</v>
      </c>
      <c r="S250" s="255">
        <v>0</v>
      </c>
      <c r="T250" s="256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57" t="s">
        <v>208</v>
      </c>
      <c r="AT250" s="257" t="s">
        <v>204</v>
      </c>
      <c r="AU250" s="257" t="s">
        <v>80</v>
      </c>
      <c r="AY250" s="16" t="s">
        <v>202</v>
      </c>
      <c r="BE250" s="258">
        <f>IF(N250="základní",J250,0)</f>
        <v>0</v>
      </c>
      <c r="BF250" s="258">
        <f>IF(N250="snížená",J250,0)</f>
        <v>0</v>
      </c>
      <c r="BG250" s="258">
        <f>IF(N250="zákl. přenesená",J250,0)</f>
        <v>0</v>
      </c>
      <c r="BH250" s="258">
        <f>IF(N250="sníž. přenesená",J250,0)</f>
        <v>0</v>
      </c>
      <c r="BI250" s="258">
        <f>IF(N250="nulová",J250,0)</f>
        <v>0</v>
      </c>
      <c r="BJ250" s="16" t="s">
        <v>85</v>
      </c>
      <c r="BK250" s="258">
        <f>ROUND(I250*H250,2)</f>
        <v>0</v>
      </c>
      <c r="BL250" s="16" t="s">
        <v>208</v>
      </c>
      <c r="BM250" s="257" t="s">
        <v>1235</v>
      </c>
    </row>
    <row r="251" spans="1:65" s="2" customFormat="1" ht="44.25" customHeight="1">
      <c r="A251" s="37"/>
      <c r="B251" s="38"/>
      <c r="C251" s="245" t="s">
        <v>1236</v>
      </c>
      <c r="D251" s="245" t="s">
        <v>204</v>
      </c>
      <c r="E251" s="246" t="s">
        <v>1232</v>
      </c>
      <c r="F251" s="247" t="s">
        <v>902</v>
      </c>
      <c r="G251" s="248" t="s">
        <v>231</v>
      </c>
      <c r="H251" s="249">
        <v>5.6</v>
      </c>
      <c r="I251" s="250"/>
      <c r="J251" s="251">
        <f>ROUND(I251*H251,2)</f>
        <v>0</v>
      </c>
      <c r="K251" s="252"/>
      <c r="L251" s="43"/>
      <c r="M251" s="253" t="s">
        <v>1</v>
      </c>
      <c r="N251" s="254" t="s">
        <v>39</v>
      </c>
      <c r="O251" s="90"/>
      <c r="P251" s="255">
        <f>O251*H251</f>
        <v>0</v>
      </c>
      <c r="Q251" s="255">
        <v>0</v>
      </c>
      <c r="R251" s="255">
        <f>Q251*H251</f>
        <v>0</v>
      </c>
      <c r="S251" s="255">
        <v>0</v>
      </c>
      <c r="T251" s="256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57" t="s">
        <v>208</v>
      </c>
      <c r="AT251" s="257" t="s">
        <v>204</v>
      </c>
      <c r="AU251" s="257" t="s">
        <v>80</v>
      </c>
      <c r="AY251" s="16" t="s">
        <v>202</v>
      </c>
      <c r="BE251" s="258">
        <f>IF(N251="základní",J251,0)</f>
        <v>0</v>
      </c>
      <c r="BF251" s="258">
        <f>IF(N251="snížená",J251,0)</f>
        <v>0</v>
      </c>
      <c r="BG251" s="258">
        <f>IF(N251="zákl. přenesená",J251,0)</f>
        <v>0</v>
      </c>
      <c r="BH251" s="258">
        <f>IF(N251="sníž. přenesená",J251,0)</f>
        <v>0</v>
      </c>
      <c r="BI251" s="258">
        <f>IF(N251="nulová",J251,0)</f>
        <v>0</v>
      </c>
      <c r="BJ251" s="16" t="s">
        <v>85</v>
      </c>
      <c r="BK251" s="258">
        <f>ROUND(I251*H251,2)</f>
        <v>0</v>
      </c>
      <c r="BL251" s="16" t="s">
        <v>208</v>
      </c>
      <c r="BM251" s="257" t="s">
        <v>1237</v>
      </c>
    </row>
    <row r="252" spans="1:65" s="2" customFormat="1" ht="21.75" customHeight="1">
      <c r="A252" s="37"/>
      <c r="B252" s="38"/>
      <c r="C252" s="245" t="s">
        <v>1238</v>
      </c>
      <c r="D252" s="245" t="s">
        <v>204</v>
      </c>
      <c r="E252" s="246" t="s">
        <v>1239</v>
      </c>
      <c r="F252" s="247" t="s">
        <v>807</v>
      </c>
      <c r="G252" s="248" t="s">
        <v>794</v>
      </c>
      <c r="H252" s="249">
        <v>48.1</v>
      </c>
      <c r="I252" s="250"/>
      <c r="J252" s="251">
        <f>ROUND(I252*H252,2)</f>
        <v>0</v>
      </c>
      <c r="K252" s="252"/>
      <c r="L252" s="43"/>
      <c r="M252" s="253" t="s">
        <v>1</v>
      </c>
      <c r="N252" s="254" t="s">
        <v>39</v>
      </c>
      <c r="O252" s="90"/>
      <c r="P252" s="255">
        <f>O252*H252</f>
        <v>0</v>
      </c>
      <c r="Q252" s="255">
        <v>0</v>
      </c>
      <c r="R252" s="255">
        <f>Q252*H252</f>
        <v>0</v>
      </c>
      <c r="S252" s="255">
        <v>0</v>
      </c>
      <c r="T252" s="256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57" t="s">
        <v>208</v>
      </c>
      <c r="AT252" s="257" t="s">
        <v>204</v>
      </c>
      <c r="AU252" s="257" t="s">
        <v>80</v>
      </c>
      <c r="AY252" s="16" t="s">
        <v>202</v>
      </c>
      <c r="BE252" s="258">
        <f>IF(N252="základní",J252,0)</f>
        <v>0</v>
      </c>
      <c r="BF252" s="258">
        <f>IF(N252="snížená",J252,0)</f>
        <v>0</v>
      </c>
      <c r="BG252" s="258">
        <f>IF(N252="zákl. přenesená",J252,0)</f>
        <v>0</v>
      </c>
      <c r="BH252" s="258">
        <f>IF(N252="sníž. přenesená",J252,0)</f>
        <v>0</v>
      </c>
      <c r="BI252" s="258">
        <f>IF(N252="nulová",J252,0)</f>
        <v>0</v>
      </c>
      <c r="BJ252" s="16" t="s">
        <v>85</v>
      </c>
      <c r="BK252" s="258">
        <f>ROUND(I252*H252,2)</f>
        <v>0</v>
      </c>
      <c r="BL252" s="16" t="s">
        <v>208</v>
      </c>
      <c r="BM252" s="257" t="s">
        <v>1240</v>
      </c>
    </row>
    <row r="253" spans="1:65" s="2" customFormat="1" ht="21.75" customHeight="1">
      <c r="A253" s="37"/>
      <c r="B253" s="38"/>
      <c r="C253" s="245" t="s">
        <v>1241</v>
      </c>
      <c r="D253" s="245" t="s">
        <v>204</v>
      </c>
      <c r="E253" s="246" t="s">
        <v>1242</v>
      </c>
      <c r="F253" s="247" t="s">
        <v>809</v>
      </c>
      <c r="G253" s="248" t="s">
        <v>794</v>
      </c>
      <c r="H253" s="249">
        <v>74.1</v>
      </c>
      <c r="I253" s="250"/>
      <c r="J253" s="251">
        <f>ROUND(I253*H253,2)</f>
        <v>0</v>
      </c>
      <c r="K253" s="252"/>
      <c r="L253" s="43"/>
      <c r="M253" s="253" t="s">
        <v>1</v>
      </c>
      <c r="N253" s="254" t="s">
        <v>39</v>
      </c>
      <c r="O253" s="90"/>
      <c r="P253" s="255">
        <f>O253*H253</f>
        <v>0</v>
      </c>
      <c r="Q253" s="255">
        <v>0</v>
      </c>
      <c r="R253" s="255">
        <f>Q253*H253</f>
        <v>0</v>
      </c>
      <c r="S253" s="255">
        <v>0</v>
      </c>
      <c r="T253" s="256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57" t="s">
        <v>208</v>
      </c>
      <c r="AT253" s="257" t="s">
        <v>204</v>
      </c>
      <c r="AU253" s="257" t="s">
        <v>80</v>
      </c>
      <c r="AY253" s="16" t="s">
        <v>202</v>
      </c>
      <c r="BE253" s="258">
        <f>IF(N253="základní",J253,0)</f>
        <v>0</v>
      </c>
      <c r="BF253" s="258">
        <f>IF(N253="snížená",J253,0)</f>
        <v>0</v>
      </c>
      <c r="BG253" s="258">
        <f>IF(N253="zákl. přenesená",J253,0)</f>
        <v>0</v>
      </c>
      <c r="BH253" s="258">
        <f>IF(N253="sníž. přenesená",J253,0)</f>
        <v>0</v>
      </c>
      <c r="BI253" s="258">
        <f>IF(N253="nulová",J253,0)</f>
        <v>0</v>
      </c>
      <c r="BJ253" s="16" t="s">
        <v>85</v>
      </c>
      <c r="BK253" s="258">
        <f>ROUND(I253*H253,2)</f>
        <v>0</v>
      </c>
      <c r="BL253" s="16" t="s">
        <v>208</v>
      </c>
      <c r="BM253" s="257" t="s">
        <v>1243</v>
      </c>
    </row>
    <row r="254" spans="1:65" s="2" customFormat="1" ht="21.75" customHeight="1">
      <c r="A254" s="37"/>
      <c r="B254" s="38"/>
      <c r="C254" s="245" t="s">
        <v>1244</v>
      </c>
      <c r="D254" s="245" t="s">
        <v>204</v>
      </c>
      <c r="E254" s="246" t="s">
        <v>1245</v>
      </c>
      <c r="F254" s="247" t="s">
        <v>1246</v>
      </c>
      <c r="G254" s="248" t="s">
        <v>794</v>
      </c>
      <c r="H254" s="249">
        <v>55.9</v>
      </c>
      <c r="I254" s="250"/>
      <c r="J254" s="251">
        <f>ROUND(I254*H254,2)</f>
        <v>0</v>
      </c>
      <c r="K254" s="252"/>
      <c r="L254" s="43"/>
      <c r="M254" s="253" t="s">
        <v>1</v>
      </c>
      <c r="N254" s="254" t="s">
        <v>39</v>
      </c>
      <c r="O254" s="90"/>
      <c r="P254" s="255">
        <f>O254*H254</f>
        <v>0</v>
      </c>
      <c r="Q254" s="255">
        <v>0</v>
      </c>
      <c r="R254" s="255">
        <f>Q254*H254</f>
        <v>0</v>
      </c>
      <c r="S254" s="255">
        <v>0</v>
      </c>
      <c r="T254" s="256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57" t="s">
        <v>208</v>
      </c>
      <c r="AT254" s="257" t="s">
        <v>204</v>
      </c>
      <c r="AU254" s="257" t="s">
        <v>80</v>
      </c>
      <c r="AY254" s="16" t="s">
        <v>202</v>
      </c>
      <c r="BE254" s="258">
        <f>IF(N254="základní",J254,0)</f>
        <v>0</v>
      </c>
      <c r="BF254" s="258">
        <f>IF(N254="snížená",J254,0)</f>
        <v>0</v>
      </c>
      <c r="BG254" s="258">
        <f>IF(N254="zákl. přenesená",J254,0)</f>
        <v>0</v>
      </c>
      <c r="BH254" s="258">
        <f>IF(N254="sníž. přenesená",J254,0)</f>
        <v>0</v>
      </c>
      <c r="BI254" s="258">
        <f>IF(N254="nulová",J254,0)</f>
        <v>0</v>
      </c>
      <c r="BJ254" s="16" t="s">
        <v>85</v>
      </c>
      <c r="BK254" s="258">
        <f>ROUND(I254*H254,2)</f>
        <v>0</v>
      </c>
      <c r="BL254" s="16" t="s">
        <v>208</v>
      </c>
      <c r="BM254" s="257" t="s">
        <v>1247</v>
      </c>
    </row>
    <row r="255" spans="1:65" s="2" customFormat="1" ht="21.75" customHeight="1">
      <c r="A255" s="37"/>
      <c r="B255" s="38"/>
      <c r="C255" s="245" t="s">
        <v>1248</v>
      </c>
      <c r="D255" s="245" t="s">
        <v>204</v>
      </c>
      <c r="E255" s="246" t="s">
        <v>1249</v>
      </c>
      <c r="F255" s="247" t="s">
        <v>813</v>
      </c>
      <c r="G255" s="248" t="s">
        <v>794</v>
      </c>
      <c r="H255" s="249">
        <v>31.2</v>
      </c>
      <c r="I255" s="250"/>
      <c r="J255" s="251">
        <f>ROUND(I255*H255,2)</f>
        <v>0</v>
      </c>
      <c r="K255" s="252"/>
      <c r="L255" s="43"/>
      <c r="M255" s="253" t="s">
        <v>1</v>
      </c>
      <c r="N255" s="254" t="s">
        <v>39</v>
      </c>
      <c r="O255" s="90"/>
      <c r="P255" s="255">
        <f>O255*H255</f>
        <v>0</v>
      </c>
      <c r="Q255" s="255">
        <v>0</v>
      </c>
      <c r="R255" s="255">
        <f>Q255*H255</f>
        <v>0</v>
      </c>
      <c r="S255" s="255">
        <v>0</v>
      </c>
      <c r="T255" s="256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57" t="s">
        <v>208</v>
      </c>
      <c r="AT255" s="257" t="s">
        <v>204</v>
      </c>
      <c r="AU255" s="257" t="s">
        <v>80</v>
      </c>
      <c r="AY255" s="16" t="s">
        <v>202</v>
      </c>
      <c r="BE255" s="258">
        <f>IF(N255="základní",J255,0)</f>
        <v>0</v>
      </c>
      <c r="BF255" s="258">
        <f>IF(N255="snížená",J255,0)</f>
        <v>0</v>
      </c>
      <c r="BG255" s="258">
        <f>IF(N255="zákl. přenesená",J255,0)</f>
        <v>0</v>
      </c>
      <c r="BH255" s="258">
        <f>IF(N255="sníž. přenesená",J255,0)</f>
        <v>0</v>
      </c>
      <c r="BI255" s="258">
        <f>IF(N255="nulová",J255,0)</f>
        <v>0</v>
      </c>
      <c r="BJ255" s="16" t="s">
        <v>85</v>
      </c>
      <c r="BK255" s="258">
        <f>ROUND(I255*H255,2)</f>
        <v>0</v>
      </c>
      <c r="BL255" s="16" t="s">
        <v>208</v>
      </c>
      <c r="BM255" s="257" t="s">
        <v>1250</v>
      </c>
    </row>
    <row r="256" spans="1:63" s="12" customFormat="1" ht="25.9" customHeight="1">
      <c r="A256" s="12"/>
      <c r="B256" s="229"/>
      <c r="C256" s="230"/>
      <c r="D256" s="231" t="s">
        <v>72</v>
      </c>
      <c r="E256" s="232" t="s">
        <v>1251</v>
      </c>
      <c r="F256" s="232" t="s">
        <v>819</v>
      </c>
      <c r="G256" s="230"/>
      <c r="H256" s="230"/>
      <c r="I256" s="233"/>
      <c r="J256" s="234">
        <f>BK256</f>
        <v>0</v>
      </c>
      <c r="K256" s="230"/>
      <c r="L256" s="235"/>
      <c r="M256" s="236"/>
      <c r="N256" s="237"/>
      <c r="O256" s="237"/>
      <c r="P256" s="238">
        <f>SUM(P257:P278)</f>
        <v>0</v>
      </c>
      <c r="Q256" s="237"/>
      <c r="R256" s="238">
        <f>SUM(R257:R278)</f>
        <v>0</v>
      </c>
      <c r="S256" s="237"/>
      <c r="T256" s="239">
        <f>SUM(T257:T278)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40" t="s">
        <v>80</v>
      </c>
      <c r="AT256" s="241" t="s">
        <v>72</v>
      </c>
      <c r="AU256" s="241" t="s">
        <v>73</v>
      </c>
      <c r="AY256" s="240" t="s">
        <v>202</v>
      </c>
      <c r="BK256" s="242">
        <f>SUM(BK257:BK278)</f>
        <v>0</v>
      </c>
    </row>
    <row r="257" spans="1:65" s="2" customFormat="1" ht="21.75" customHeight="1">
      <c r="A257" s="37"/>
      <c r="B257" s="38"/>
      <c r="C257" s="245" t="s">
        <v>1252</v>
      </c>
      <c r="D257" s="245" t="s">
        <v>204</v>
      </c>
      <c r="E257" s="246" t="s">
        <v>1253</v>
      </c>
      <c r="F257" s="247" t="s">
        <v>903</v>
      </c>
      <c r="G257" s="248" t="s">
        <v>725</v>
      </c>
      <c r="H257" s="249">
        <v>1</v>
      </c>
      <c r="I257" s="250"/>
      <c r="J257" s="251">
        <f>ROUND(I257*H257,2)</f>
        <v>0</v>
      </c>
      <c r="K257" s="252"/>
      <c r="L257" s="43"/>
      <c r="M257" s="253" t="s">
        <v>1</v>
      </c>
      <c r="N257" s="254" t="s">
        <v>39</v>
      </c>
      <c r="O257" s="90"/>
      <c r="P257" s="255">
        <f>O257*H257</f>
        <v>0</v>
      </c>
      <c r="Q257" s="255">
        <v>0</v>
      </c>
      <c r="R257" s="255">
        <f>Q257*H257</f>
        <v>0</v>
      </c>
      <c r="S257" s="255">
        <v>0</v>
      </c>
      <c r="T257" s="256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57" t="s">
        <v>208</v>
      </c>
      <c r="AT257" s="257" t="s">
        <v>204</v>
      </c>
      <c r="AU257" s="257" t="s">
        <v>80</v>
      </c>
      <c r="AY257" s="16" t="s">
        <v>202</v>
      </c>
      <c r="BE257" s="258">
        <f>IF(N257="základní",J257,0)</f>
        <v>0</v>
      </c>
      <c r="BF257" s="258">
        <f>IF(N257="snížená",J257,0)</f>
        <v>0</v>
      </c>
      <c r="BG257" s="258">
        <f>IF(N257="zákl. přenesená",J257,0)</f>
        <v>0</v>
      </c>
      <c r="BH257" s="258">
        <f>IF(N257="sníž. přenesená",J257,0)</f>
        <v>0</v>
      </c>
      <c r="BI257" s="258">
        <f>IF(N257="nulová",J257,0)</f>
        <v>0</v>
      </c>
      <c r="BJ257" s="16" t="s">
        <v>85</v>
      </c>
      <c r="BK257" s="258">
        <f>ROUND(I257*H257,2)</f>
        <v>0</v>
      </c>
      <c r="BL257" s="16" t="s">
        <v>208</v>
      </c>
      <c r="BM257" s="257" t="s">
        <v>1254</v>
      </c>
    </row>
    <row r="258" spans="1:65" s="2" customFormat="1" ht="21.75" customHeight="1">
      <c r="A258" s="37"/>
      <c r="B258" s="38"/>
      <c r="C258" s="245" t="s">
        <v>1255</v>
      </c>
      <c r="D258" s="245" t="s">
        <v>204</v>
      </c>
      <c r="E258" s="246" t="s">
        <v>1253</v>
      </c>
      <c r="F258" s="247" t="s">
        <v>903</v>
      </c>
      <c r="G258" s="248" t="s">
        <v>725</v>
      </c>
      <c r="H258" s="249">
        <v>1</v>
      </c>
      <c r="I258" s="250"/>
      <c r="J258" s="251">
        <f>ROUND(I258*H258,2)</f>
        <v>0</v>
      </c>
      <c r="K258" s="252"/>
      <c r="L258" s="43"/>
      <c r="M258" s="253" t="s">
        <v>1</v>
      </c>
      <c r="N258" s="254" t="s">
        <v>39</v>
      </c>
      <c r="O258" s="90"/>
      <c r="P258" s="255">
        <f>O258*H258</f>
        <v>0</v>
      </c>
      <c r="Q258" s="255">
        <v>0</v>
      </c>
      <c r="R258" s="255">
        <f>Q258*H258</f>
        <v>0</v>
      </c>
      <c r="S258" s="255">
        <v>0</v>
      </c>
      <c r="T258" s="256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57" t="s">
        <v>208</v>
      </c>
      <c r="AT258" s="257" t="s">
        <v>204</v>
      </c>
      <c r="AU258" s="257" t="s">
        <v>80</v>
      </c>
      <c r="AY258" s="16" t="s">
        <v>202</v>
      </c>
      <c r="BE258" s="258">
        <f>IF(N258="základní",J258,0)</f>
        <v>0</v>
      </c>
      <c r="BF258" s="258">
        <f>IF(N258="snížená",J258,0)</f>
        <v>0</v>
      </c>
      <c r="BG258" s="258">
        <f>IF(N258="zákl. přenesená",J258,0)</f>
        <v>0</v>
      </c>
      <c r="BH258" s="258">
        <f>IF(N258="sníž. přenesená",J258,0)</f>
        <v>0</v>
      </c>
      <c r="BI258" s="258">
        <f>IF(N258="nulová",J258,0)</f>
        <v>0</v>
      </c>
      <c r="BJ258" s="16" t="s">
        <v>85</v>
      </c>
      <c r="BK258" s="258">
        <f>ROUND(I258*H258,2)</f>
        <v>0</v>
      </c>
      <c r="BL258" s="16" t="s">
        <v>208</v>
      </c>
      <c r="BM258" s="257" t="s">
        <v>1256</v>
      </c>
    </row>
    <row r="259" spans="1:65" s="2" customFormat="1" ht="21.75" customHeight="1">
      <c r="A259" s="37"/>
      <c r="B259" s="38"/>
      <c r="C259" s="245" t="s">
        <v>1257</v>
      </c>
      <c r="D259" s="245" t="s">
        <v>204</v>
      </c>
      <c r="E259" s="246" t="s">
        <v>1253</v>
      </c>
      <c r="F259" s="247" t="s">
        <v>903</v>
      </c>
      <c r="G259" s="248" t="s">
        <v>725</v>
      </c>
      <c r="H259" s="249">
        <v>1</v>
      </c>
      <c r="I259" s="250"/>
      <c r="J259" s="251">
        <f>ROUND(I259*H259,2)</f>
        <v>0</v>
      </c>
      <c r="K259" s="252"/>
      <c r="L259" s="43"/>
      <c r="M259" s="253" t="s">
        <v>1</v>
      </c>
      <c r="N259" s="254" t="s">
        <v>39</v>
      </c>
      <c r="O259" s="90"/>
      <c r="P259" s="255">
        <f>O259*H259</f>
        <v>0</v>
      </c>
      <c r="Q259" s="255">
        <v>0</v>
      </c>
      <c r="R259" s="255">
        <f>Q259*H259</f>
        <v>0</v>
      </c>
      <c r="S259" s="255">
        <v>0</v>
      </c>
      <c r="T259" s="256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57" t="s">
        <v>208</v>
      </c>
      <c r="AT259" s="257" t="s">
        <v>204</v>
      </c>
      <c r="AU259" s="257" t="s">
        <v>80</v>
      </c>
      <c r="AY259" s="16" t="s">
        <v>202</v>
      </c>
      <c r="BE259" s="258">
        <f>IF(N259="základní",J259,0)</f>
        <v>0</v>
      </c>
      <c r="BF259" s="258">
        <f>IF(N259="snížená",J259,0)</f>
        <v>0</v>
      </c>
      <c r="BG259" s="258">
        <f>IF(N259="zákl. přenesená",J259,0)</f>
        <v>0</v>
      </c>
      <c r="BH259" s="258">
        <f>IF(N259="sníž. přenesená",J259,0)</f>
        <v>0</v>
      </c>
      <c r="BI259" s="258">
        <f>IF(N259="nulová",J259,0)</f>
        <v>0</v>
      </c>
      <c r="BJ259" s="16" t="s">
        <v>85</v>
      </c>
      <c r="BK259" s="258">
        <f>ROUND(I259*H259,2)</f>
        <v>0</v>
      </c>
      <c r="BL259" s="16" t="s">
        <v>208</v>
      </c>
      <c r="BM259" s="257" t="s">
        <v>1258</v>
      </c>
    </row>
    <row r="260" spans="1:65" s="2" customFormat="1" ht="16.5" customHeight="1">
      <c r="A260" s="37"/>
      <c r="B260" s="38"/>
      <c r="C260" s="245" t="s">
        <v>1259</v>
      </c>
      <c r="D260" s="245" t="s">
        <v>204</v>
      </c>
      <c r="E260" s="246" t="s">
        <v>1260</v>
      </c>
      <c r="F260" s="247" t="s">
        <v>1261</v>
      </c>
      <c r="G260" s="248" t="s">
        <v>1262</v>
      </c>
      <c r="H260" s="249">
        <v>1080</v>
      </c>
      <c r="I260" s="250"/>
      <c r="J260" s="251">
        <f>ROUND(I260*H260,2)</f>
        <v>0</v>
      </c>
      <c r="K260" s="252"/>
      <c r="L260" s="43"/>
      <c r="M260" s="253" t="s">
        <v>1</v>
      </c>
      <c r="N260" s="254" t="s">
        <v>39</v>
      </c>
      <c r="O260" s="90"/>
      <c r="P260" s="255">
        <f>O260*H260</f>
        <v>0</v>
      </c>
      <c r="Q260" s="255">
        <v>0</v>
      </c>
      <c r="R260" s="255">
        <f>Q260*H260</f>
        <v>0</v>
      </c>
      <c r="S260" s="255">
        <v>0</v>
      </c>
      <c r="T260" s="256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57" t="s">
        <v>208</v>
      </c>
      <c r="AT260" s="257" t="s">
        <v>204</v>
      </c>
      <c r="AU260" s="257" t="s">
        <v>80</v>
      </c>
      <c r="AY260" s="16" t="s">
        <v>202</v>
      </c>
      <c r="BE260" s="258">
        <f>IF(N260="základní",J260,0)</f>
        <v>0</v>
      </c>
      <c r="BF260" s="258">
        <f>IF(N260="snížená",J260,0)</f>
        <v>0</v>
      </c>
      <c r="BG260" s="258">
        <f>IF(N260="zákl. přenesená",J260,0)</f>
        <v>0</v>
      </c>
      <c r="BH260" s="258">
        <f>IF(N260="sníž. přenesená",J260,0)</f>
        <v>0</v>
      </c>
      <c r="BI260" s="258">
        <f>IF(N260="nulová",J260,0)</f>
        <v>0</v>
      </c>
      <c r="BJ260" s="16" t="s">
        <v>85</v>
      </c>
      <c r="BK260" s="258">
        <f>ROUND(I260*H260,2)</f>
        <v>0</v>
      </c>
      <c r="BL260" s="16" t="s">
        <v>208</v>
      </c>
      <c r="BM260" s="257" t="s">
        <v>1263</v>
      </c>
    </row>
    <row r="261" spans="1:65" s="2" customFormat="1" ht="16.5" customHeight="1">
      <c r="A261" s="37"/>
      <c r="B261" s="38"/>
      <c r="C261" s="245" t="s">
        <v>1264</v>
      </c>
      <c r="D261" s="245" t="s">
        <v>204</v>
      </c>
      <c r="E261" s="246" t="s">
        <v>1260</v>
      </c>
      <c r="F261" s="247" t="s">
        <v>1261</v>
      </c>
      <c r="G261" s="248" t="s">
        <v>1262</v>
      </c>
      <c r="H261" s="249">
        <v>1080</v>
      </c>
      <c r="I261" s="250"/>
      <c r="J261" s="251">
        <f>ROUND(I261*H261,2)</f>
        <v>0</v>
      </c>
      <c r="K261" s="252"/>
      <c r="L261" s="43"/>
      <c r="M261" s="253" t="s">
        <v>1</v>
      </c>
      <c r="N261" s="254" t="s">
        <v>39</v>
      </c>
      <c r="O261" s="90"/>
      <c r="P261" s="255">
        <f>O261*H261</f>
        <v>0</v>
      </c>
      <c r="Q261" s="255">
        <v>0</v>
      </c>
      <c r="R261" s="255">
        <f>Q261*H261</f>
        <v>0</v>
      </c>
      <c r="S261" s="255">
        <v>0</v>
      </c>
      <c r="T261" s="256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57" t="s">
        <v>208</v>
      </c>
      <c r="AT261" s="257" t="s">
        <v>204</v>
      </c>
      <c r="AU261" s="257" t="s">
        <v>80</v>
      </c>
      <c r="AY261" s="16" t="s">
        <v>202</v>
      </c>
      <c r="BE261" s="258">
        <f>IF(N261="základní",J261,0)</f>
        <v>0</v>
      </c>
      <c r="BF261" s="258">
        <f>IF(N261="snížená",J261,0)</f>
        <v>0</v>
      </c>
      <c r="BG261" s="258">
        <f>IF(N261="zákl. přenesená",J261,0)</f>
        <v>0</v>
      </c>
      <c r="BH261" s="258">
        <f>IF(N261="sníž. přenesená",J261,0)</f>
        <v>0</v>
      </c>
      <c r="BI261" s="258">
        <f>IF(N261="nulová",J261,0)</f>
        <v>0</v>
      </c>
      <c r="BJ261" s="16" t="s">
        <v>85</v>
      </c>
      <c r="BK261" s="258">
        <f>ROUND(I261*H261,2)</f>
        <v>0</v>
      </c>
      <c r="BL261" s="16" t="s">
        <v>208</v>
      </c>
      <c r="BM261" s="257" t="s">
        <v>1265</v>
      </c>
    </row>
    <row r="262" spans="1:65" s="2" customFormat="1" ht="16.5" customHeight="1">
      <c r="A262" s="37"/>
      <c r="B262" s="38"/>
      <c r="C262" s="245" t="s">
        <v>1266</v>
      </c>
      <c r="D262" s="245" t="s">
        <v>204</v>
      </c>
      <c r="E262" s="246" t="s">
        <v>1260</v>
      </c>
      <c r="F262" s="247" t="s">
        <v>1261</v>
      </c>
      <c r="G262" s="248" t="s">
        <v>1262</v>
      </c>
      <c r="H262" s="249">
        <v>1080</v>
      </c>
      <c r="I262" s="250"/>
      <c r="J262" s="251">
        <f>ROUND(I262*H262,2)</f>
        <v>0</v>
      </c>
      <c r="K262" s="252"/>
      <c r="L262" s="43"/>
      <c r="M262" s="253" t="s">
        <v>1</v>
      </c>
      <c r="N262" s="254" t="s">
        <v>39</v>
      </c>
      <c r="O262" s="90"/>
      <c r="P262" s="255">
        <f>O262*H262</f>
        <v>0</v>
      </c>
      <c r="Q262" s="255">
        <v>0</v>
      </c>
      <c r="R262" s="255">
        <f>Q262*H262</f>
        <v>0</v>
      </c>
      <c r="S262" s="255">
        <v>0</v>
      </c>
      <c r="T262" s="256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57" t="s">
        <v>208</v>
      </c>
      <c r="AT262" s="257" t="s">
        <v>204</v>
      </c>
      <c r="AU262" s="257" t="s">
        <v>80</v>
      </c>
      <c r="AY262" s="16" t="s">
        <v>202</v>
      </c>
      <c r="BE262" s="258">
        <f>IF(N262="základní",J262,0)</f>
        <v>0</v>
      </c>
      <c r="BF262" s="258">
        <f>IF(N262="snížená",J262,0)</f>
        <v>0</v>
      </c>
      <c r="BG262" s="258">
        <f>IF(N262="zákl. přenesená",J262,0)</f>
        <v>0</v>
      </c>
      <c r="BH262" s="258">
        <f>IF(N262="sníž. přenesená",J262,0)</f>
        <v>0</v>
      </c>
      <c r="BI262" s="258">
        <f>IF(N262="nulová",J262,0)</f>
        <v>0</v>
      </c>
      <c r="BJ262" s="16" t="s">
        <v>85</v>
      </c>
      <c r="BK262" s="258">
        <f>ROUND(I262*H262,2)</f>
        <v>0</v>
      </c>
      <c r="BL262" s="16" t="s">
        <v>208</v>
      </c>
      <c r="BM262" s="257" t="s">
        <v>1267</v>
      </c>
    </row>
    <row r="263" spans="1:65" s="2" customFormat="1" ht="16.5" customHeight="1">
      <c r="A263" s="37"/>
      <c r="B263" s="38"/>
      <c r="C263" s="245" t="s">
        <v>1268</v>
      </c>
      <c r="D263" s="245" t="s">
        <v>204</v>
      </c>
      <c r="E263" s="246" t="s">
        <v>1269</v>
      </c>
      <c r="F263" s="247" t="s">
        <v>1270</v>
      </c>
      <c r="G263" s="248" t="s">
        <v>1262</v>
      </c>
      <c r="H263" s="249">
        <v>1080</v>
      </c>
      <c r="I263" s="250"/>
      <c r="J263" s="251">
        <f>ROUND(I263*H263,2)</f>
        <v>0</v>
      </c>
      <c r="K263" s="252"/>
      <c r="L263" s="43"/>
      <c r="M263" s="253" t="s">
        <v>1</v>
      </c>
      <c r="N263" s="254" t="s">
        <v>39</v>
      </c>
      <c r="O263" s="90"/>
      <c r="P263" s="255">
        <f>O263*H263</f>
        <v>0</v>
      </c>
      <c r="Q263" s="255">
        <v>0</v>
      </c>
      <c r="R263" s="255">
        <f>Q263*H263</f>
        <v>0</v>
      </c>
      <c r="S263" s="255">
        <v>0</v>
      </c>
      <c r="T263" s="256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57" t="s">
        <v>208</v>
      </c>
      <c r="AT263" s="257" t="s">
        <v>204</v>
      </c>
      <c r="AU263" s="257" t="s">
        <v>80</v>
      </c>
      <c r="AY263" s="16" t="s">
        <v>202</v>
      </c>
      <c r="BE263" s="258">
        <f>IF(N263="základní",J263,0)</f>
        <v>0</v>
      </c>
      <c r="BF263" s="258">
        <f>IF(N263="snížená",J263,0)</f>
        <v>0</v>
      </c>
      <c r="BG263" s="258">
        <f>IF(N263="zákl. přenesená",J263,0)</f>
        <v>0</v>
      </c>
      <c r="BH263" s="258">
        <f>IF(N263="sníž. přenesená",J263,0)</f>
        <v>0</v>
      </c>
      <c r="BI263" s="258">
        <f>IF(N263="nulová",J263,0)</f>
        <v>0</v>
      </c>
      <c r="BJ263" s="16" t="s">
        <v>85</v>
      </c>
      <c r="BK263" s="258">
        <f>ROUND(I263*H263,2)</f>
        <v>0</v>
      </c>
      <c r="BL263" s="16" t="s">
        <v>208</v>
      </c>
      <c r="BM263" s="257" t="s">
        <v>1271</v>
      </c>
    </row>
    <row r="264" spans="1:65" s="2" customFormat="1" ht="16.5" customHeight="1">
      <c r="A264" s="37"/>
      <c r="B264" s="38"/>
      <c r="C264" s="245" t="s">
        <v>1272</v>
      </c>
      <c r="D264" s="245" t="s">
        <v>204</v>
      </c>
      <c r="E264" s="246" t="s">
        <v>1269</v>
      </c>
      <c r="F264" s="247" t="s">
        <v>1270</v>
      </c>
      <c r="G264" s="248" t="s">
        <v>1262</v>
      </c>
      <c r="H264" s="249">
        <v>1080</v>
      </c>
      <c r="I264" s="250"/>
      <c r="J264" s="251">
        <f>ROUND(I264*H264,2)</f>
        <v>0</v>
      </c>
      <c r="K264" s="252"/>
      <c r="L264" s="43"/>
      <c r="M264" s="253" t="s">
        <v>1</v>
      </c>
      <c r="N264" s="254" t="s">
        <v>39</v>
      </c>
      <c r="O264" s="90"/>
      <c r="P264" s="255">
        <f>O264*H264</f>
        <v>0</v>
      </c>
      <c r="Q264" s="255">
        <v>0</v>
      </c>
      <c r="R264" s="255">
        <f>Q264*H264</f>
        <v>0</v>
      </c>
      <c r="S264" s="255">
        <v>0</v>
      </c>
      <c r="T264" s="256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57" t="s">
        <v>208</v>
      </c>
      <c r="AT264" s="257" t="s">
        <v>204</v>
      </c>
      <c r="AU264" s="257" t="s">
        <v>80</v>
      </c>
      <c r="AY264" s="16" t="s">
        <v>202</v>
      </c>
      <c r="BE264" s="258">
        <f>IF(N264="základní",J264,0)</f>
        <v>0</v>
      </c>
      <c r="BF264" s="258">
        <f>IF(N264="snížená",J264,0)</f>
        <v>0</v>
      </c>
      <c r="BG264" s="258">
        <f>IF(N264="zákl. přenesená",J264,0)</f>
        <v>0</v>
      </c>
      <c r="BH264" s="258">
        <f>IF(N264="sníž. přenesená",J264,0)</f>
        <v>0</v>
      </c>
      <c r="BI264" s="258">
        <f>IF(N264="nulová",J264,0)</f>
        <v>0</v>
      </c>
      <c r="BJ264" s="16" t="s">
        <v>85</v>
      </c>
      <c r="BK264" s="258">
        <f>ROUND(I264*H264,2)</f>
        <v>0</v>
      </c>
      <c r="BL264" s="16" t="s">
        <v>208</v>
      </c>
      <c r="BM264" s="257" t="s">
        <v>1273</v>
      </c>
    </row>
    <row r="265" spans="1:65" s="2" customFormat="1" ht="16.5" customHeight="1">
      <c r="A265" s="37"/>
      <c r="B265" s="38"/>
      <c r="C265" s="245" t="s">
        <v>1274</v>
      </c>
      <c r="D265" s="245" t="s">
        <v>204</v>
      </c>
      <c r="E265" s="246" t="s">
        <v>1269</v>
      </c>
      <c r="F265" s="247" t="s">
        <v>1270</v>
      </c>
      <c r="G265" s="248" t="s">
        <v>1262</v>
      </c>
      <c r="H265" s="249">
        <v>1080</v>
      </c>
      <c r="I265" s="250"/>
      <c r="J265" s="251">
        <f>ROUND(I265*H265,2)</f>
        <v>0</v>
      </c>
      <c r="K265" s="252"/>
      <c r="L265" s="43"/>
      <c r="M265" s="253" t="s">
        <v>1</v>
      </c>
      <c r="N265" s="254" t="s">
        <v>39</v>
      </c>
      <c r="O265" s="90"/>
      <c r="P265" s="255">
        <f>O265*H265</f>
        <v>0</v>
      </c>
      <c r="Q265" s="255">
        <v>0</v>
      </c>
      <c r="R265" s="255">
        <f>Q265*H265</f>
        <v>0</v>
      </c>
      <c r="S265" s="255">
        <v>0</v>
      </c>
      <c r="T265" s="256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57" t="s">
        <v>208</v>
      </c>
      <c r="AT265" s="257" t="s">
        <v>204</v>
      </c>
      <c r="AU265" s="257" t="s">
        <v>80</v>
      </c>
      <c r="AY265" s="16" t="s">
        <v>202</v>
      </c>
      <c r="BE265" s="258">
        <f>IF(N265="základní",J265,0)</f>
        <v>0</v>
      </c>
      <c r="BF265" s="258">
        <f>IF(N265="snížená",J265,0)</f>
        <v>0</v>
      </c>
      <c r="BG265" s="258">
        <f>IF(N265="zákl. přenesená",J265,0)</f>
        <v>0</v>
      </c>
      <c r="BH265" s="258">
        <f>IF(N265="sníž. přenesená",J265,0)</f>
        <v>0</v>
      </c>
      <c r="BI265" s="258">
        <f>IF(N265="nulová",J265,0)</f>
        <v>0</v>
      </c>
      <c r="BJ265" s="16" t="s">
        <v>85</v>
      </c>
      <c r="BK265" s="258">
        <f>ROUND(I265*H265,2)</f>
        <v>0</v>
      </c>
      <c r="BL265" s="16" t="s">
        <v>208</v>
      </c>
      <c r="BM265" s="257" t="s">
        <v>1275</v>
      </c>
    </row>
    <row r="266" spans="1:65" s="2" customFormat="1" ht="16.5" customHeight="1">
      <c r="A266" s="37"/>
      <c r="B266" s="38"/>
      <c r="C266" s="245" t="s">
        <v>1276</v>
      </c>
      <c r="D266" s="245" t="s">
        <v>204</v>
      </c>
      <c r="E266" s="246" t="s">
        <v>1277</v>
      </c>
      <c r="F266" s="247" t="s">
        <v>1278</v>
      </c>
      <c r="G266" s="248" t="s">
        <v>319</v>
      </c>
      <c r="H266" s="249">
        <v>1</v>
      </c>
      <c r="I266" s="250"/>
      <c r="J266" s="251">
        <f>ROUND(I266*H266,2)</f>
        <v>0</v>
      </c>
      <c r="K266" s="252"/>
      <c r="L266" s="43"/>
      <c r="M266" s="253" t="s">
        <v>1</v>
      </c>
      <c r="N266" s="254" t="s">
        <v>39</v>
      </c>
      <c r="O266" s="90"/>
      <c r="P266" s="255">
        <f>O266*H266</f>
        <v>0</v>
      </c>
      <c r="Q266" s="255">
        <v>0</v>
      </c>
      <c r="R266" s="255">
        <f>Q266*H266</f>
        <v>0</v>
      </c>
      <c r="S266" s="255">
        <v>0</v>
      </c>
      <c r="T266" s="256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57" t="s">
        <v>208</v>
      </c>
      <c r="AT266" s="257" t="s">
        <v>204</v>
      </c>
      <c r="AU266" s="257" t="s">
        <v>80</v>
      </c>
      <c r="AY266" s="16" t="s">
        <v>202</v>
      </c>
      <c r="BE266" s="258">
        <f>IF(N266="základní",J266,0)</f>
        <v>0</v>
      </c>
      <c r="BF266" s="258">
        <f>IF(N266="snížená",J266,0)</f>
        <v>0</v>
      </c>
      <c r="BG266" s="258">
        <f>IF(N266="zákl. přenesená",J266,0)</f>
        <v>0</v>
      </c>
      <c r="BH266" s="258">
        <f>IF(N266="sníž. přenesená",J266,0)</f>
        <v>0</v>
      </c>
      <c r="BI266" s="258">
        <f>IF(N266="nulová",J266,0)</f>
        <v>0</v>
      </c>
      <c r="BJ266" s="16" t="s">
        <v>85</v>
      </c>
      <c r="BK266" s="258">
        <f>ROUND(I266*H266,2)</f>
        <v>0</v>
      </c>
      <c r="BL266" s="16" t="s">
        <v>208</v>
      </c>
      <c r="BM266" s="257" t="s">
        <v>1279</v>
      </c>
    </row>
    <row r="267" spans="1:65" s="2" customFormat="1" ht="16.5" customHeight="1">
      <c r="A267" s="37"/>
      <c r="B267" s="38"/>
      <c r="C267" s="245" t="s">
        <v>1280</v>
      </c>
      <c r="D267" s="245" t="s">
        <v>204</v>
      </c>
      <c r="E267" s="246" t="s">
        <v>1277</v>
      </c>
      <c r="F267" s="247" t="s">
        <v>1278</v>
      </c>
      <c r="G267" s="248" t="s">
        <v>319</v>
      </c>
      <c r="H267" s="249">
        <v>1</v>
      </c>
      <c r="I267" s="250"/>
      <c r="J267" s="251">
        <f>ROUND(I267*H267,2)</f>
        <v>0</v>
      </c>
      <c r="K267" s="252"/>
      <c r="L267" s="43"/>
      <c r="M267" s="253" t="s">
        <v>1</v>
      </c>
      <c r="N267" s="254" t="s">
        <v>39</v>
      </c>
      <c r="O267" s="90"/>
      <c r="P267" s="255">
        <f>O267*H267</f>
        <v>0</v>
      </c>
      <c r="Q267" s="255">
        <v>0</v>
      </c>
      <c r="R267" s="255">
        <f>Q267*H267</f>
        <v>0</v>
      </c>
      <c r="S267" s="255">
        <v>0</v>
      </c>
      <c r="T267" s="256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57" t="s">
        <v>208</v>
      </c>
      <c r="AT267" s="257" t="s">
        <v>204</v>
      </c>
      <c r="AU267" s="257" t="s">
        <v>80</v>
      </c>
      <c r="AY267" s="16" t="s">
        <v>202</v>
      </c>
      <c r="BE267" s="258">
        <f>IF(N267="základní",J267,0)</f>
        <v>0</v>
      </c>
      <c r="BF267" s="258">
        <f>IF(N267="snížená",J267,0)</f>
        <v>0</v>
      </c>
      <c r="BG267" s="258">
        <f>IF(N267="zákl. přenesená",J267,0)</f>
        <v>0</v>
      </c>
      <c r="BH267" s="258">
        <f>IF(N267="sníž. přenesená",J267,0)</f>
        <v>0</v>
      </c>
      <c r="BI267" s="258">
        <f>IF(N267="nulová",J267,0)</f>
        <v>0</v>
      </c>
      <c r="BJ267" s="16" t="s">
        <v>85</v>
      </c>
      <c r="BK267" s="258">
        <f>ROUND(I267*H267,2)</f>
        <v>0</v>
      </c>
      <c r="BL267" s="16" t="s">
        <v>208</v>
      </c>
      <c r="BM267" s="257" t="s">
        <v>1281</v>
      </c>
    </row>
    <row r="268" spans="1:65" s="2" customFormat="1" ht="16.5" customHeight="1">
      <c r="A268" s="37"/>
      <c r="B268" s="38"/>
      <c r="C268" s="245" t="s">
        <v>1282</v>
      </c>
      <c r="D268" s="245" t="s">
        <v>204</v>
      </c>
      <c r="E268" s="246" t="s">
        <v>1277</v>
      </c>
      <c r="F268" s="247" t="s">
        <v>1278</v>
      </c>
      <c r="G268" s="248" t="s">
        <v>319</v>
      </c>
      <c r="H268" s="249">
        <v>1</v>
      </c>
      <c r="I268" s="250"/>
      <c r="J268" s="251">
        <f>ROUND(I268*H268,2)</f>
        <v>0</v>
      </c>
      <c r="K268" s="252"/>
      <c r="L268" s="43"/>
      <c r="M268" s="253" t="s">
        <v>1</v>
      </c>
      <c r="N268" s="254" t="s">
        <v>39</v>
      </c>
      <c r="O268" s="90"/>
      <c r="P268" s="255">
        <f>O268*H268</f>
        <v>0</v>
      </c>
      <c r="Q268" s="255">
        <v>0</v>
      </c>
      <c r="R268" s="255">
        <f>Q268*H268</f>
        <v>0</v>
      </c>
      <c r="S268" s="255">
        <v>0</v>
      </c>
      <c r="T268" s="256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57" t="s">
        <v>208</v>
      </c>
      <c r="AT268" s="257" t="s">
        <v>204</v>
      </c>
      <c r="AU268" s="257" t="s">
        <v>80</v>
      </c>
      <c r="AY268" s="16" t="s">
        <v>202</v>
      </c>
      <c r="BE268" s="258">
        <f>IF(N268="základní",J268,0)</f>
        <v>0</v>
      </c>
      <c r="BF268" s="258">
        <f>IF(N268="snížená",J268,0)</f>
        <v>0</v>
      </c>
      <c r="BG268" s="258">
        <f>IF(N268="zákl. přenesená",J268,0)</f>
        <v>0</v>
      </c>
      <c r="BH268" s="258">
        <f>IF(N268="sníž. přenesená",J268,0)</f>
        <v>0</v>
      </c>
      <c r="BI268" s="258">
        <f>IF(N268="nulová",J268,0)</f>
        <v>0</v>
      </c>
      <c r="BJ268" s="16" t="s">
        <v>85</v>
      </c>
      <c r="BK268" s="258">
        <f>ROUND(I268*H268,2)</f>
        <v>0</v>
      </c>
      <c r="BL268" s="16" t="s">
        <v>208</v>
      </c>
      <c r="BM268" s="257" t="s">
        <v>1283</v>
      </c>
    </row>
    <row r="269" spans="1:65" s="2" customFormat="1" ht="16.5" customHeight="1">
      <c r="A269" s="37"/>
      <c r="B269" s="38"/>
      <c r="C269" s="245" t="s">
        <v>1284</v>
      </c>
      <c r="D269" s="245" t="s">
        <v>204</v>
      </c>
      <c r="E269" s="246" t="s">
        <v>1285</v>
      </c>
      <c r="F269" s="247" t="s">
        <v>905</v>
      </c>
      <c r="G269" s="248" t="s">
        <v>725</v>
      </c>
      <c r="H269" s="249">
        <v>1</v>
      </c>
      <c r="I269" s="250"/>
      <c r="J269" s="251">
        <f>ROUND(I269*H269,2)</f>
        <v>0</v>
      </c>
      <c r="K269" s="252"/>
      <c r="L269" s="43"/>
      <c r="M269" s="253" t="s">
        <v>1</v>
      </c>
      <c r="N269" s="254" t="s">
        <v>39</v>
      </c>
      <c r="O269" s="90"/>
      <c r="P269" s="255">
        <f>O269*H269</f>
        <v>0</v>
      </c>
      <c r="Q269" s="255">
        <v>0</v>
      </c>
      <c r="R269" s="255">
        <f>Q269*H269</f>
        <v>0</v>
      </c>
      <c r="S269" s="255">
        <v>0</v>
      </c>
      <c r="T269" s="256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57" t="s">
        <v>208</v>
      </c>
      <c r="AT269" s="257" t="s">
        <v>204</v>
      </c>
      <c r="AU269" s="257" t="s">
        <v>80</v>
      </c>
      <c r="AY269" s="16" t="s">
        <v>202</v>
      </c>
      <c r="BE269" s="258">
        <f>IF(N269="základní",J269,0)</f>
        <v>0</v>
      </c>
      <c r="BF269" s="258">
        <f>IF(N269="snížená",J269,0)</f>
        <v>0</v>
      </c>
      <c r="BG269" s="258">
        <f>IF(N269="zákl. přenesená",J269,0)</f>
        <v>0</v>
      </c>
      <c r="BH269" s="258">
        <f>IF(N269="sníž. přenesená",J269,0)</f>
        <v>0</v>
      </c>
      <c r="BI269" s="258">
        <f>IF(N269="nulová",J269,0)</f>
        <v>0</v>
      </c>
      <c r="BJ269" s="16" t="s">
        <v>85</v>
      </c>
      <c r="BK269" s="258">
        <f>ROUND(I269*H269,2)</f>
        <v>0</v>
      </c>
      <c r="BL269" s="16" t="s">
        <v>208</v>
      </c>
      <c r="BM269" s="257" t="s">
        <v>1286</v>
      </c>
    </row>
    <row r="270" spans="1:65" s="2" customFormat="1" ht="16.5" customHeight="1">
      <c r="A270" s="37"/>
      <c r="B270" s="38"/>
      <c r="C270" s="245" t="s">
        <v>1287</v>
      </c>
      <c r="D270" s="245" t="s">
        <v>204</v>
      </c>
      <c r="E270" s="246" t="s">
        <v>1285</v>
      </c>
      <c r="F270" s="247" t="s">
        <v>905</v>
      </c>
      <c r="G270" s="248" t="s">
        <v>725</v>
      </c>
      <c r="H270" s="249">
        <v>1</v>
      </c>
      <c r="I270" s="250"/>
      <c r="J270" s="251">
        <f>ROUND(I270*H270,2)</f>
        <v>0</v>
      </c>
      <c r="K270" s="252"/>
      <c r="L270" s="43"/>
      <c r="M270" s="253" t="s">
        <v>1</v>
      </c>
      <c r="N270" s="254" t="s">
        <v>39</v>
      </c>
      <c r="O270" s="90"/>
      <c r="P270" s="255">
        <f>O270*H270</f>
        <v>0</v>
      </c>
      <c r="Q270" s="255">
        <v>0</v>
      </c>
      <c r="R270" s="255">
        <f>Q270*H270</f>
        <v>0</v>
      </c>
      <c r="S270" s="255">
        <v>0</v>
      </c>
      <c r="T270" s="256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57" t="s">
        <v>208</v>
      </c>
      <c r="AT270" s="257" t="s">
        <v>204</v>
      </c>
      <c r="AU270" s="257" t="s">
        <v>80</v>
      </c>
      <c r="AY270" s="16" t="s">
        <v>202</v>
      </c>
      <c r="BE270" s="258">
        <f>IF(N270="základní",J270,0)</f>
        <v>0</v>
      </c>
      <c r="BF270" s="258">
        <f>IF(N270="snížená",J270,0)</f>
        <v>0</v>
      </c>
      <c r="BG270" s="258">
        <f>IF(N270="zákl. přenesená",J270,0)</f>
        <v>0</v>
      </c>
      <c r="BH270" s="258">
        <f>IF(N270="sníž. přenesená",J270,0)</f>
        <v>0</v>
      </c>
      <c r="BI270" s="258">
        <f>IF(N270="nulová",J270,0)</f>
        <v>0</v>
      </c>
      <c r="BJ270" s="16" t="s">
        <v>85</v>
      </c>
      <c r="BK270" s="258">
        <f>ROUND(I270*H270,2)</f>
        <v>0</v>
      </c>
      <c r="BL270" s="16" t="s">
        <v>208</v>
      </c>
      <c r="BM270" s="257" t="s">
        <v>1288</v>
      </c>
    </row>
    <row r="271" spans="1:65" s="2" customFormat="1" ht="16.5" customHeight="1">
      <c r="A271" s="37"/>
      <c r="B271" s="38"/>
      <c r="C271" s="245" t="s">
        <v>1289</v>
      </c>
      <c r="D271" s="245" t="s">
        <v>204</v>
      </c>
      <c r="E271" s="246" t="s">
        <v>1285</v>
      </c>
      <c r="F271" s="247" t="s">
        <v>905</v>
      </c>
      <c r="G271" s="248" t="s">
        <v>725</v>
      </c>
      <c r="H271" s="249">
        <v>1</v>
      </c>
      <c r="I271" s="250"/>
      <c r="J271" s="251">
        <f>ROUND(I271*H271,2)</f>
        <v>0</v>
      </c>
      <c r="K271" s="252"/>
      <c r="L271" s="43"/>
      <c r="M271" s="253" t="s">
        <v>1</v>
      </c>
      <c r="N271" s="254" t="s">
        <v>39</v>
      </c>
      <c r="O271" s="90"/>
      <c r="P271" s="255">
        <f>O271*H271</f>
        <v>0</v>
      </c>
      <c r="Q271" s="255">
        <v>0</v>
      </c>
      <c r="R271" s="255">
        <f>Q271*H271</f>
        <v>0</v>
      </c>
      <c r="S271" s="255">
        <v>0</v>
      </c>
      <c r="T271" s="256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57" t="s">
        <v>208</v>
      </c>
      <c r="AT271" s="257" t="s">
        <v>204</v>
      </c>
      <c r="AU271" s="257" t="s">
        <v>80</v>
      </c>
      <c r="AY271" s="16" t="s">
        <v>202</v>
      </c>
      <c r="BE271" s="258">
        <f>IF(N271="základní",J271,0)</f>
        <v>0</v>
      </c>
      <c r="BF271" s="258">
        <f>IF(N271="snížená",J271,0)</f>
        <v>0</v>
      </c>
      <c r="BG271" s="258">
        <f>IF(N271="zákl. přenesená",J271,0)</f>
        <v>0</v>
      </c>
      <c r="BH271" s="258">
        <f>IF(N271="sníž. přenesená",J271,0)</f>
        <v>0</v>
      </c>
      <c r="BI271" s="258">
        <f>IF(N271="nulová",J271,0)</f>
        <v>0</v>
      </c>
      <c r="BJ271" s="16" t="s">
        <v>85</v>
      </c>
      <c r="BK271" s="258">
        <f>ROUND(I271*H271,2)</f>
        <v>0</v>
      </c>
      <c r="BL271" s="16" t="s">
        <v>208</v>
      </c>
      <c r="BM271" s="257" t="s">
        <v>1290</v>
      </c>
    </row>
    <row r="272" spans="1:65" s="2" customFormat="1" ht="16.5" customHeight="1">
      <c r="A272" s="37"/>
      <c r="B272" s="38"/>
      <c r="C272" s="245" t="s">
        <v>1291</v>
      </c>
      <c r="D272" s="245" t="s">
        <v>204</v>
      </c>
      <c r="E272" s="246" t="s">
        <v>1292</v>
      </c>
      <c r="F272" s="247" t="s">
        <v>904</v>
      </c>
      <c r="G272" s="248" t="s">
        <v>725</v>
      </c>
      <c r="H272" s="249">
        <v>1</v>
      </c>
      <c r="I272" s="250"/>
      <c r="J272" s="251">
        <f>ROUND(I272*H272,2)</f>
        <v>0</v>
      </c>
      <c r="K272" s="252"/>
      <c r="L272" s="43"/>
      <c r="M272" s="253" t="s">
        <v>1</v>
      </c>
      <c r="N272" s="254" t="s">
        <v>39</v>
      </c>
      <c r="O272" s="90"/>
      <c r="P272" s="255">
        <f>O272*H272</f>
        <v>0</v>
      </c>
      <c r="Q272" s="255">
        <v>0</v>
      </c>
      <c r="R272" s="255">
        <f>Q272*H272</f>
        <v>0</v>
      </c>
      <c r="S272" s="255">
        <v>0</v>
      </c>
      <c r="T272" s="256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57" t="s">
        <v>208</v>
      </c>
      <c r="AT272" s="257" t="s">
        <v>204</v>
      </c>
      <c r="AU272" s="257" t="s">
        <v>80</v>
      </c>
      <c r="AY272" s="16" t="s">
        <v>202</v>
      </c>
      <c r="BE272" s="258">
        <f>IF(N272="základní",J272,0)</f>
        <v>0</v>
      </c>
      <c r="BF272" s="258">
        <f>IF(N272="snížená",J272,0)</f>
        <v>0</v>
      </c>
      <c r="BG272" s="258">
        <f>IF(N272="zákl. přenesená",J272,0)</f>
        <v>0</v>
      </c>
      <c r="BH272" s="258">
        <f>IF(N272="sníž. přenesená",J272,0)</f>
        <v>0</v>
      </c>
      <c r="BI272" s="258">
        <f>IF(N272="nulová",J272,0)</f>
        <v>0</v>
      </c>
      <c r="BJ272" s="16" t="s">
        <v>85</v>
      </c>
      <c r="BK272" s="258">
        <f>ROUND(I272*H272,2)</f>
        <v>0</v>
      </c>
      <c r="BL272" s="16" t="s">
        <v>208</v>
      </c>
      <c r="BM272" s="257" t="s">
        <v>1293</v>
      </c>
    </row>
    <row r="273" spans="1:65" s="2" customFormat="1" ht="21.75" customHeight="1">
      <c r="A273" s="37"/>
      <c r="B273" s="38"/>
      <c r="C273" s="245" t="s">
        <v>1294</v>
      </c>
      <c r="D273" s="245" t="s">
        <v>204</v>
      </c>
      <c r="E273" s="246" t="s">
        <v>1295</v>
      </c>
      <c r="F273" s="247" t="s">
        <v>1296</v>
      </c>
      <c r="G273" s="248" t="s">
        <v>725</v>
      </c>
      <c r="H273" s="249">
        <v>1</v>
      </c>
      <c r="I273" s="250"/>
      <c r="J273" s="251">
        <f>ROUND(I273*H273,2)</f>
        <v>0</v>
      </c>
      <c r="K273" s="252"/>
      <c r="L273" s="43"/>
      <c r="M273" s="253" t="s">
        <v>1</v>
      </c>
      <c r="N273" s="254" t="s">
        <v>39</v>
      </c>
      <c r="O273" s="90"/>
      <c r="P273" s="255">
        <f>O273*H273</f>
        <v>0</v>
      </c>
      <c r="Q273" s="255">
        <v>0</v>
      </c>
      <c r="R273" s="255">
        <f>Q273*H273</f>
        <v>0</v>
      </c>
      <c r="S273" s="255">
        <v>0</v>
      </c>
      <c r="T273" s="256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57" t="s">
        <v>208</v>
      </c>
      <c r="AT273" s="257" t="s">
        <v>204</v>
      </c>
      <c r="AU273" s="257" t="s">
        <v>80</v>
      </c>
      <c r="AY273" s="16" t="s">
        <v>202</v>
      </c>
      <c r="BE273" s="258">
        <f>IF(N273="základní",J273,0)</f>
        <v>0</v>
      </c>
      <c r="BF273" s="258">
        <f>IF(N273="snížená",J273,0)</f>
        <v>0</v>
      </c>
      <c r="BG273" s="258">
        <f>IF(N273="zákl. přenesená",J273,0)</f>
        <v>0</v>
      </c>
      <c r="BH273" s="258">
        <f>IF(N273="sníž. přenesená",J273,0)</f>
        <v>0</v>
      </c>
      <c r="BI273" s="258">
        <f>IF(N273="nulová",J273,0)</f>
        <v>0</v>
      </c>
      <c r="BJ273" s="16" t="s">
        <v>85</v>
      </c>
      <c r="BK273" s="258">
        <f>ROUND(I273*H273,2)</f>
        <v>0</v>
      </c>
      <c r="BL273" s="16" t="s">
        <v>208</v>
      </c>
      <c r="BM273" s="257" t="s">
        <v>1297</v>
      </c>
    </row>
    <row r="274" spans="1:65" s="2" customFormat="1" ht="21.75" customHeight="1">
      <c r="A274" s="37"/>
      <c r="B274" s="38"/>
      <c r="C274" s="245" t="s">
        <v>1298</v>
      </c>
      <c r="D274" s="245" t="s">
        <v>204</v>
      </c>
      <c r="E274" s="246" t="s">
        <v>1295</v>
      </c>
      <c r="F274" s="247" t="s">
        <v>1296</v>
      </c>
      <c r="G274" s="248" t="s">
        <v>725</v>
      </c>
      <c r="H274" s="249">
        <v>1</v>
      </c>
      <c r="I274" s="250"/>
      <c r="J274" s="251">
        <f>ROUND(I274*H274,2)</f>
        <v>0</v>
      </c>
      <c r="K274" s="252"/>
      <c r="L274" s="43"/>
      <c r="M274" s="253" t="s">
        <v>1</v>
      </c>
      <c r="N274" s="254" t="s">
        <v>39</v>
      </c>
      <c r="O274" s="90"/>
      <c r="P274" s="255">
        <f>O274*H274</f>
        <v>0</v>
      </c>
      <c r="Q274" s="255">
        <v>0</v>
      </c>
      <c r="R274" s="255">
        <f>Q274*H274</f>
        <v>0</v>
      </c>
      <c r="S274" s="255">
        <v>0</v>
      </c>
      <c r="T274" s="256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57" t="s">
        <v>208</v>
      </c>
      <c r="AT274" s="257" t="s">
        <v>204</v>
      </c>
      <c r="AU274" s="257" t="s">
        <v>80</v>
      </c>
      <c r="AY274" s="16" t="s">
        <v>202</v>
      </c>
      <c r="BE274" s="258">
        <f>IF(N274="základní",J274,0)</f>
        <v>0</v>
      </c>
      <c r="BF274" s="258">
        <f>IF(N274="snížená",J274,0)</f>
        <v>0</v>
      </c>
      <c r="BG274" s="258">
        <f>IF(N274="zákl. přenesená",J274,0)</f>
        <v>0</v>
      </c>
      <c r="BH274" s="258">
        <f>IF(N274="sníž. přenesená",J274,0)</f>
        <v>0</v>
      </c>
      <c r="BI274" s="258">
        <f>IF(N274="nulová",J274,0)</f>
        <v>0</v>
      </c>
      <c r="BJ274" s="16" t="s">
        <v>85</v>
      </c>
      <c r="BK274" s="258">
        <f>ROUND(I274*H274,2)</f>
        <v>0</v>
      </c>
      <c r="BL274" s="16" t="s">
        <v>208</v>
      </c>
      <c r="BM274" s="257" t="s">
        <v>1299</v>
      </c>
    </row>
    <row r="275" spans="1:65" s="2" customFormat="1" ht="21.75" customHeight="1">
      <c r="A275" s="37"/>
      <c r="B275" s="38"/>
      <c r="C275" s="245" t="s">
        <v>1300</v>
      </c>
      <c r="D275" s="245" t="s">
        <v>204</v>
      </c>
      <c r="E275" s="246" t="s">
        <v>1295</v>
      </c>
      <c r="F275" s="247" t="s">
        <v>1296</v>
      </c>
      <c r="G275" s="248" t="s">
        <v>725</v>
      </c>
      <c r="H275" s="249">
        <v>1</v>
      </c>
      <c r="I275" s="250"/>
      <c r="J275" s="251">
        <f>ROUND(I275*H275,2)</f>
        <v>0</v>
      </c>
      <c r="K275" s="252"/>
      <c r="L275" s="43"/>
      <c r="M275" s="253" t="s">
        <v>1</v>
      </c>
      <c r="N275" s="254" t="s">
        <v>39</v>
      </c>
      <c r="O275" s="90"/>
      <c r="P275" s="255">
        <f>O275*H275</f>
        <v>0</v>
      </c>
      <c r="Q275" s="255">
        <v>0</v>
      </c>
      <c r="R275" s="255">
        <f>Q275*H275</f>
        <v>0</v>
      </c>
      <c r="S275" s="255">
        <v>0</v>
      </c>
      <c r="T275" s="256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57" t="s">
        <v>208</v>
      </c>
      <c r="AT275" s="257" t="s">
        <v>204</v>
      </c>
      <c r="AU275" s="257" t="s">
        <v>80</v>
      </c>
      <c r="AY275" s="16" t="s">
        <v>202</v>
      </c>
      <c r="BE275" s="258">
        <f>IF(N275="základní",J275,0)</f>
        <v>0</v>
      </c>
      <c r="BF275" s="258">
        <f>IF(N275="snížená",J275,0)</f>
        <v>0</v>
      </c>
      <c r="BG275" s="258">
        <f>IF(N275="zákl. přenesená",J275,0)</f>
        <v>0</v>
      </c>
      <c r="BH275" s="258">
        <f>IF(N275="sníž. přenesená",J275,0)</f>
        <v>0</v>
      </c>
      <c r="BI275" s="258">
        <f>IF(N275="nulová",J275,0)</f>
        <v>0</v>
      </c>
      <c r="BJ275" s="16" t="s">
        <v>85</v>
      </c>
      <c r="BK275" s="258">
        <f>ROUND(I275*H275,2)</f>
        <v>0</v>
      </c>
      <c r="BL275" s="16" t="s">
        <v>208</v>
      </c>
      <c r="BM275" s="257" t="s">
        <v>1301</v>
      </c>
    </row>
    <row r="276" spans="1:65" s="2" customFormat="1" ht="16.5" customHeight="1">
      <c r="A276" s="37"/>
      <c r="B276" s="38"/>
      <c r="C276" s="245" t="s">
        <v>1302</v>
      </c>
      <c r="D276" s="245" t="s">
        <v>204</v>
      </c>
      <c r="E276" s="246" t="s">
        <v>1303</v>
      </c>
      <c r="F276" s="247" t="s">
        <v>904</v>
      </c>
      <c r="G276" s="248" t="s">
        <v>725</v>
      </c>
      <c r="H276" s="249">
        <v>1</v>
      </c>
      <c r="I276" s="250"/>
      <c r="J276" s="251">
        <f>ROUND(I276*H276,2)</f>
        <v>0</v>
      </c>
      <c r="K276" s="252"/>
      <c r="L276" s="43"/>
      <c r="M276" s="253" t="s">
        <v>1</v>
      </c>
      <c r="N276" s="254" t="s">
        <v>39</v>
      </c>
      <c r="O276" s="90"/>
      <c r="P276" s="255">
        <f>O276*H276</f>
        <v>0</v>
      </c>
      <c r="Q276" s="255">
        <v>0</v>
      </c>
      <c r="R276" s="255">
        <f>Q276*H276</f>
        <v>0</v>
      </c>
      <c r="S276" s="255">
        <v>0</v>
      </c>
      <c r="T276" s="256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57" t="s">
        <v>208</v>
      </c>
      <c r="AT276" s="257" t="s">
        <v>204</v>
      </c>
      <c r="AU276" s="257" t="s">
        <v>80</v>
      </c>
      <c r="AY276" s="16" t="s">
        <v>202</v>
      </c>
      <c r="BE276" s="258">
        <f>IF(N276="základní",J276,0)</f>
        <v>0</v>
      </c>
      <c r="BF276" s="258">
        <f>IF(N276="snížená",J276,0)</f>
        <v>0</v>
      </c>
      <c r="BG276" s="258">
        <f>IF(N276="zákl. přenesená",J276,0)</f>
        <v>0</v>
      </c>
      <c r="BH276" s="258">
        <f>IF(N276="sníž. přenesená",J276,0)</f>
        <v>0</v>
      </c>
      <c r="BI276" s="258">
        <f>IF(N276="nulová",J276,0)</f>
        <v>0</v>
      </c>
      <c r="BJ276" s="16" t="s">
        <v>85</v>
      </c>
      <c r="BK276" s="258">
        <f>ROUND(I276*H276,2)</f>
        <v>0</v>
      </c>
      <c r="BL276" s="16" t="s">
        <v>208</v>
      </c>
      <c r="BM276" s="257" t="s">
        <v>1304</v>
      </c>
    </row>
    <row r="277" spans="1:65" s="2" customFormat="1" ht="16.5" customHeight="1">
      <c r="A277" s="37"/>
      <c r="B277" s="38"/>
      <c r="C277" s="245" t="s">
        <v>1305</v>
      </c>
      <c r="D277" s="245" t="s">
        <v>204</v>
      </c>
      <c r="E277" s="246" t="s">
        <v>1306</v>
      </c>
      <c r="F277" s="247" t="s">
        <v>904</v>
      </c>
      <c r="G277" s="248" t="s">
        <v>725</v>
      </c>
      <c r="H277" s="249">
        <v>1</v>
      </c>
      <c r="I277" s="250"/>
      <c r="J277" s="251">
        <f>ROUND(I277*H277,2)</f>
        <v>0</v>
      </c>
      <c r="K277" s="252"/>
      <c r="L277" s="43"/>
      <c r="M277" s="253" t="s">
        <v>1</v>
      </c>
      <c r="N277" s="254" t="s">
        <v>39</v>
      </c>
      <c r="O277" s="90"/>
      <c r="P277" s="255">
        <f>O277*H277</f>
        <v>0</v>
      </c>
      <c r="Q277" s="255">
        <v>0</v>
      </c>
      <c r="R277" s="255">
        <f>Q277*H277</f>
        <v>0</v>
      </c>
      <c r="S277" s="255">
        <v>0</v>
      </c>
      <c r="T277" s="256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57" t="s">
        <v>208</v>
      </c>
      <c r="AT277" s="257" t="s">
        <v>204</v>
      </c>
      <c r="AU277" s="257" t="s">
        <v>80</v>
      </c>
      <c r="AY277" s="16" t="s">
        <v>202</v>
      </c>
      <c r="BE277" s="258">
        <f>IF(N277="základní",J277,0)</f>
        <v>0</v>
      </c>
      <c r="BF277" s="258">
        <f>IF(N277="snížená",J277,0)</f>
        <v>0</v>
      </c>
      <c r="BG277" s="258">
        <f>IF(N277="zákl. přenesená",J277,0)</f>
        <v>0</v>
      </c>
      <c r="BH277" s="258">
        <f>IF(N277="sníž. přenesená",J277,0)</f>
        <v>0</v>
      </c>
      <c r="BI277" s="258">
        <f>IF(N277="nulová",J277,0)</f>
        <v>0</v>
      </c>
      <c r="BJ277" s="16" t="s">
        <v>85</v>
      </c>
      <c r="BK277" s="258">
        <f>ROUND(I277*H277,2)</f>
        <v>0</v>
      </c>
      <c r="BL277" s="16" t="s">
        <v>208</v>
      </c>
      <c r="BM277" s="257" t="s">
        <v>1307</v>
      </c>
    </row>
    <row r="278" spans="1:65" s="2" customFormat="1" ht="16.5" customHeight="1">
      <c r="A278" s="37"/>
      <c r="B278" s="38"/>
      <c r="C278" s="245" t="s">
        <v>1308</v>
      </c>
      <c r="D278" s="245" t="s">
        <v>204</v>
      </c>
      <c r="E278" s="246" t="s">
        <v>1309</v>
      </c>
      <c r="F278" s="247" t="s">
        <v>818</v>
      </c>
      <c r="G278" s="248" t="s">
        <v>319</v>
      </c>
      <c r="H278" s="249">
        <v>1</v>
      </c>
      <c r="I278" s="250"/>
      <c r="J278" s="251">
        <f>ROUND(I278*H278,2)</f>
        <v>0</v>
      </c>
      <c r="K278" s="252"/>
      <c r="L278" s="43"/>
      <c r="M278" s="253" t="s">
        <v>1</v>
      </c>
      <c r="N278" s="254" t="s">
        <v>39</v>
      </c>
      <c r="O278" s="90"/>
      <c r="P278" s="255">
        <f>O278*H278</f>
        <v>0</v>
      </c>
      <c r="Q278" s="255">
        <v>0</v>
      </c>
      <c r="R278" s="255">
        <f>Q278*H278</f>
        <v>0</v>
      </c>
      <c r="S278" s="255">
        <v>0</v>
      </c>
      <c r="T278" s="256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57" t="s">
        <v>208</v>
      </c>
      <c r="AT278" s="257" t="s">
        <v>204</v>
      </c>
      <c r="AU278" s="257" t="s">
        <v>80</v>
      </c>
      <c r="AY278" s="16" t="s">
        <v>202</v>
      </c>
      <c r="BE278" s="258">
        <f>IF(N278="základní",J278,0)</f>
        <v>0</v>
      </c>
      <c r="BF278" s="258">
        <f>IF(N278="snížená",J278,0)</f>
        <v>0</v>
      </c>
      <c r="BG278" s="258">
        <f>IF(N278="zákl. přenesená",J278,0)</f>
        <v>0</v>
      </c>
      <c r="BH278" s="258">
        <f>IF(N278="sníž. přenesená",J278,0)</f>
        <v>0</v>
      </c>
      <c r="BI278" s="258">
        <f>IF(N278="nulová",J278,0)</f>
        <v>0</v>
      </c>
      <c r="BJ278" s="16" t="s">
        <v>85</v>
      </c>
      <c r="BK278" s="258">
        <f>ROUND(I278*H278,2)</f>
        <v>0</v>
      </c>
      <c r="BL278" s="16" t="s">
        <v>208</v>
      </c>
      <c r="BM278" s="257" t="s">
        <v>1310</v>
      </c>
    </row>
    <row r="279" spans="1:63" s="12" customFormat="1" ht="25.9" customHeight="1">
      <c r="A279" s="12"/>
      <c r="B279" s="229"/>
      <c r="C279" s="230"/>
      <c r="D279" s="231" t="s">
        <v>72</v>
      </c>
      <c r="E279" s="232" t="s">
        <v>1311</v>
      </c>
      <c r="F279" s="232" t="s">
        <v>819</v>
      </c>
      <c r="G279" s="230"/>
      <c r="H279" s="230"/>
      <c r="I279" s="233"/>
      <c r="J279" s="234">
        <f>BK279</f>
        <v>0</v>
      </c>
      <c r="K279" s="230"/>
      <c r="L279" s="235"/>
      <c r="M279" s="236"/>
      <c r="N279" s="237"/>
      <c r="O279" s="237"/>
      <c r="P279" s="238">
        <f>SUM(P280:P293)</f>
        <v>0</v>
      </c>
      <c r="Q279" s="237"/>
      <c r="R279" s="238">
        <f>SUM(R280:R293)</f>
        <v>0</v>
      </c>
      <c r="S279" s="237"/>
      <c r="T279" s="239">
        <f>SUM(T280:T293)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40" t="s">
        <v>80</v>
      </c>
      <c r="AT279" s="241" t="s">
        <v>72</v>
      </c>
      <c r="AU279" s="241" t="s">
        <v>73</v>
      </c>
      <c r="AY279" s="240" t="s">
        <v>202</v>
      </c>
      <c r="BK279" s="242">
        <f>SUM(BK280:BK293)</f>
        <v>0</v>
      </c>
    </row>
    <row r="280" spans="1:65" s="2" customFormat="1" ht="16.5" customHeight="1">
      <c r="A280" s="37"/>
      <c r="B280" s="38"/>
      <c r="C280" s="245" t="s">
        <v>1312</v>
      </c>
      <c r="D280" s="245" t="s">
        <v>204</v>
      </c>
      <c r="E280" s="246" t="s">
        <v>1313</v>
      </c>
      <c r="F280" s="247" t="s">
        <v>821</v>
      </c>
      <c r="G280" s="248" t="s">
        <v>725</v>
      </c>
      <c r="H280" s="249">
        <v>1</v>
      </c>
      <c r="I280" s="250"/>
      <c r="J280" s="251">
        <f>ROUND(I280*H280,2)</f>
        <v>0</v>
      </c>
      <c r="K280" s="252"/>
      <c r="L280" s="43"/>
      <c r="M280" s="253" t="s">
        <v>1</v>
      </c>
      <c r="N280" s="254" t="s">
        <v>39</v>
      </c>
      <c r="O280" s="90"/>
      <c r="P280" s="255">
        <f>O280*H280</f>
        <v>0</v>
      </c>
      <c r="Q280" s="255">
        <v>0</v>
      </c>
      <c r="R280" s="255">
        <f>Q280*H280</f>
        <v>0</v>
      </c>
      <c r="S280" s="255">
        <v>0</v>
      </c>
      <c r="T280" s="256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57" t="s">
        <v>208</v>
      </c>
      <c r="AT280" s="257" t="s">
        <v>204</v>
      </c>
      <c r="AU280" s="257" t="s">
        <v>80</v>
      </c>
      <c r="AY280" s="16" t="s">
        <v>202</v>
      </c>
      <c r="BE280" s="258">
        <f>IF(N280="základní",J280,0)</f>
        <v>0</v>
      </c>
      <c r="BF280" s="258">
        <f>IF(N280="snížená",J280,0)</f>
        <v>0</v>
      </c>
      <c r="BG280" s="258">
        <f>IF(N280="zákl. přenesená",J280,0)</f>
        <v>0</v>
      </c>
      <c r="BH280" s="258">
        <f>IF(N280="sníž. přenesená",J280,0)</f>
        <v>0</v>
      </c>
      <c r="BI280" s="258">
        <f>IF(N280="nulová",J280,0)</f>
        <v>0</v>
      </c>
      <c r="BJ280" s="16" t="s">
        <v>85</v>
      </c>
      <c r="BK280" s="258">
        <f>ROUND(I280*H280,2)</f>
        <v>0</v>
      </c>
      <c r="BL280" s="16" t="s">
        <v>208</v>
      </c>
      <c r="BM280" s="257" t="s">
        <v>1314</v>
      </c>
    </row>
    <row r="281" spans="1:65" s="2" customFormat="1" ht="16.5" customHeight="1">
      <c r="A281" s="37"/>
      <c r="B281" s="38"/>
      <c r="C281" s="245" t="s">
        <v>1315</v>
      </c>
      <c r="D281" s="245" t="s">
        <v>204</v>
      </c>
      <c r="E281" s="246" t="s">
        <v>1316</v>
      </c>
      <c r="F281" s="247" t="s">
        <v>824</v>
      </c>
      <c r="G281" s="248" t="s">
        <v>319</v>
      </c>
      <c r="H281" s="249">
        <v>1</v>
      </c>
      <c r="I281" s="250"/>
      <c r="J281" s="251">
        <f>ROUND(I281*H281,2)</f>
        <v>0</v>
      </c>
      <c r="K281" s="252"/>
      <c r="L281" s="43"/>
      <c r="M281" s="253" t="s">
        <v>1</v>
      </c>
      <c r="N281" s="254" t="s">
        <v>39</v>
      </c>
      <c r="O281" s="90"/>
      <c r="P281" s="255">
        <f>O281*H281</f>
        <v>0</v>
      </c>
      <c r="Q281" s="255">
        <v>0</v>
      </c>
      <c r="R281" s="255">
        <f>Q281*H281</f>
        <v>0</v>
      </c>
      <c r="S281" s="255">
        <v>0</v>
      </c>
      <c r="T281" s="256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57" t="s">
        <v>208</v>
      </c>
      <c r="AT281" s="257" t="s">
        <v>204</v>
      </c>
      <c r="AU281" s="257" t="s">
        <v>80</v>
      </c>
      <c r="AY281" s="16" t="s">
        <v>202</v>
      </c>
      <c r="BE281" s="258">
        <f>IF(N281="základní",J281,0)</f>
        <v>0</v>
      </c>
      <c r="BF281" s="258">
        <f>IF(N281="snížená",J281,0)</f>
        <v>0</v>
      </c>
      <c r="BG281" s="258">
        <f>IF(N281="zákl. přenesená",J281,0)</f>
        <v>0</v>
      </c>
      <c r="BH281" s="258">
        <f>IF(N281="sníž. přenesená",J281,0)</f>
        <v>0</v>
      </c>
      <c r="BI281" s="258">
        <f>IF(N281="nulová",J281,0)</f>
        <v>0</v>
      </c>
      <c r="BJ281" s="16" t="s">
        <v>85</v>
      </c>
      <c r="BK281" s="258">
        <f>ROUND(I281*H281,2)</f>
        <v>0</v>
      </c>
      <c r="BL281" s="16" t="s">
        <v>208</v>
      </c>
      <c r="BM281" s="257" t="s">
        <v>1317</v>
      </c>
    </row>
    <row r="282" spans="1:65" s="2" customFormat="1" ht="16.5" customHeight="1">
      <c r="A282" s="37"/>
      <c r="B282" s="38"/>
      <c r="C282" s="245" t="s">
        <v>1318</v>
      </c>
      <c r="D282" s="245" t="s">
        <v>204</v>
      </c>
      <c r="E282" s="246" t="s">
        <v>1319</v>
      </c>
      <c r="F282" s="247" t="s">
        <v>826</v>
      </c>
      <c r="G282" s="248" t="s">
        <v>794</v>
      </c>
      <c r="H282" s="249">
        <v>5</v>
      </c>
      <c r="I282" s="250"/>
      <c r="J282" s="251">
        <f>ROUND(I282*H282,2)</f>
        <v>0</v>
      </c>
      <c r="K282" s="252"/>
      <c r="L282" s="43"/>
      <c r="M282" s="253" t="s">
        <v>1</v>
      </c>
      <c r="N282" s="254" t="s">
        <v>39</v>
      </c>
      <c r="O282" s="90"/>
      <c r="P282" s="255">
        <f>O282*H282</f>
        <v>0</v>
      </c>
      <c r="Q282" s="255">
        <v>0</v>
      </c>
      <c r="R282" s="255">
        <f>Q282*H282</f>
        <v>0</v>
      </c>
      <c r="S282" s="255">
        <v>0</v>
      </c>
      <c r="T282" s="256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57" t="s">
        <v>208</v>
      </c>
      <c r="AT282" s="257" t="s">
        <v>204</v>
      </c>
      <c r="AU282" s="257" t="s">
        <v>80</v>
      </c>
      <c r="AY282" s="16" t="s">
        <v>202</v>
      </c>
      <c r="BE282" s="258">
        <f>IF(N282="základní",J282,0)</f>
        <v>0</v>
      </c>
      <c r="BF282" s="258">
        <f>IF(N282="snížená",J282,0)</f>
        <v>0</v>
      </c>
      <c r="BG282" s="258">
        <f>IF(N282="zákl. přenesená",J282,0)</f>
        <v>0</v>
      </c>
      <c r="BH282" s="258">
        <f>IF(N282="sníž. přenesená",J282,0)</f>
        <v>0</v>
      </c>
      <c r="BI282" s="258">
        <f>IF(N282="nulová",J282,0)</f>
        <v>0</v>
      </c>
      <c r="BJ282" s="16" t="s">
        <v>85</v>
      </c>
      <c r="BK282" s="258">
        <f>ROUND(I282*H282,2)</f>
        <v>0</v>
      </c>
      <c r="BL282" s="16" t="s">
        <v>208</v>
      </c>
      <c r="BM282" s="257" t="s">
        <v>1320</v>
      </c>
    </row>
    <row r="283" spans="1:65" s="2" customFormat="1" ht="21.75" customHeight="1">
      <c r="A283" s="37"/>
      <c r="B283" s="38"/>
      <c r="C283" s="245" t="s">
        <v>1321</v>
      </c>
      <c r="D283" s="245" t="s">
        <v>204</v>
      </c>
      <c r="E283" s="246" t="s">
        <v>1322</v>
      </c>
      <c r="F283" s="247" t="s">
        <v>828</v>
      </c>
      <c r="G283" s="248" t="s">
        <v>725</v>
      </c>
      <c r="H283" s="249">
        <v>1</v>
      </c>
      <c r="I283" s="250"/>
      <c r="J283" s="251">
        <f>ROUND(I283*H283,2)</f>
        <v>0</v>
      </c>
      <c r="K283" s="252"/>
      <c r="L283" s="43"/>
      <c r="M283" s="253" t="s">
        <v>1</v>
      </c>
      <c r="N283" s="254" t="s">
        <v>39</v>
      </c>
      <c r="O283" s="90"/>
      <c r="P283" s="255">
        <f>O283*H283</f>
        <v>0</v>
      </c>
      <c r="Q283" s="255">
        <v>0</v>
      </c>
      <c r="R283" s="255">
        <f>Q283*H283</f>
        <v>0</v>
      </c>
      <c r="S283" s="255">
        <v>0</v>
      </c>
      <c r="T283" s="256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57" t="s">
        <v>208</v>
      </c>
      <c r="AT283" s="257" t="s">
        <v>204</v>
      </c>
      <c r="AU283" s="257" t="s">
        <v>80</v>
      </c>
      <c r="AY283" s="16" t="s">
        <v>202</v>
      </c>
      <c r="BE283" s="258">
        <f>IF(N283="základní",J283,0)</f>
        <v>0</v>
      </c>
      <c r="BF283" s="258">
        <f>IF(N283="snížená",J283,0)</f>
        <v>0</v>
      </c>
      <c r="BG283" s="258">
        <f>IF(N283="zákl. přenesená",J283,0)</f>
        <v>0</v>
      </c>
      <c r="BH283" s="258">
        <f>IF(N283="sníž. přenesená",J283,0)</f>
        <v>0</v>
      </c>
      <c r="BI283" s="258">
        <f>IF(N283="nulová",J283,0)</f>
        <v>0</v>
      </c>
      <c r="BJ283" s="16" t="s">
        <v>85</v>
      </c>
      <c r="BK283" s="258">
        <f>ROUND(I283*H283,2)</f>
        <v>0</v>
      </c>
      <c r="BL283" s="16" t="s">
        <v>208</v>
      </c>
      <c r="BM283" s="257" t="s">
        <v>1323</v>
      </c>
    </row>
    <row r="284" spans="1:65" s="2" customFormat="1" ht="21.75" customHeight="1">
      <c r="A284" s="37"/>
      <c r="B284" s="38"/>
      <c r="C284" s="245" t="s">
        <v>1324</v>
      </c>
      <c r="D284" s="245" t="s">
        <v>204</v>
      </c>
      <c r="E284" s="246" t="s">
        <v>1325</v>
      </c>
      <c r="F284" s="247" t="s">
        <v>830</v>
      </c>
      <c r="G284" s="248" t="s">
        <v>725</v>
      </c>
      <c r="H284" s="249">
        <v>1</v>
      </c>
      <c r="I284" s="250"/>
      <c r="J284" s="251">
        <f>ROUND(I284*H284,2)</f>
        <v>0</v>
      </c>
      <c r="K284" s="252"/>
      <c r="L284" s="43"/>
      <c r="M284" s="253" t="s">
        <v>1</v>
      </c>
      <c r="N284" s="254" t="s">
        <v>39</v>
      </c>
      <c r="O284" s="90"/>
      <c r="P284" s="255">
        <f>O284*H284</f>
        <v>0</v>
      </c>
      <c r="Q284" s="255">
        <v>0</v>
      </c>
      <c r="R284" s="255">
        <f>Q284*H284</f>
        <v>0</v>
      </c>
      <c r="S284" s="255">
        <v>0</v>
      </c>
      <c r="T284" s="256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57" t="s">
        <v>208</v>
      </c>
      <c r="AT284" s="257" t="s">
        <v>204</v>
      </c>
      <c r="AU284" s="257" t="s">
        <v>80</v>
      </c>
      <c r="AY284" s="16" t="s">
        <v>202</v>
      </c>
      <c r="BE284" s="258">
        <f>IF(N284="základní",J284,0)</f>
        <v>0</v>
      </c>
      <c r="BF284" s="258">
        <f>IF(N284="snížená",J284,0)</f>
        <v>0</v>
      </c>
      <c r="BG284" s="258">
        <f>IF(N284="zákl. přenesená",J284,0)</f>
        <v>0</v>
      </c>
      <c r="BH284" s="258">
        <f>IF(N284="sníž. přenesená",J284,0)</f>
        <v>0</v>
      </c>
      <c r="BI284" s="258">
        <f>IF(N284="nulová",J284,0)</f>
        <v>0</v>
      </c>
      <c r="BJ284" s="16" t="s">
        <v>85</v>
      </c>
      <c r="BK284" s="258">
        <f>ROUND(I284*H284,2)</f>
        <v>0</v>
      </c>
      <c r="BL284" s="16" t="s">
        <v>208</v>
      </c>
      <c r="BM284" s="257" t="s">
        <v>1326</v>
      </c>
    </row>
    <row r="285" spans="1:65" s="2" customFormat="1" ht="16.5" customHeight="1">
      <c r="A285" s="37"/>
      <c r="B285" s="38"/>
      <c r="C285" s="245" t="s">
        <v>1327</v>
      </c>
      <c r="D285" s="245" t="s">
        <v>204</v>
      </c>
      <c r="E285" s="246" t="s">
        <v>1328</v>
      </c>
      <c r="F285" s="247" t="s">
        <v>832</v>
      </c>
      <c r="G285" s="248" t="s">
        <v>725</v>
      </c>
      <c r="H285" s="249">
        <v>1</v>
      </c>
      <c r="I285" s="250"/>
      <c r="J285" s="251">
        <f>ROUND(I285*H285,2)</f>
        <v>0</v>
      </c>
      <c r="K285" s="252"/>
      <c r="L285" s="43"/>
      <c r="M285" s="253" t="s">
        <v>1</v>
      </c>
      <c r="N285" s="254" t="s">
        <v>39</v>
      </c>
      <c r="O285" s="90"/>
      <c r="P285" s="255">
        <f>O285*H285</f>
        <v>0</v>
      </c>
      <c r="Q285" s="255">
        <v>0</v>
      </c>
      <c r="R285" s="255">
        <f>Q285*H285</f>
        <v>0</v>
      </c>
      <c r="S285" s="255">
        <v>0</v>
      </c>
      <c r="T285" s="256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57" t="s">
        <v>208</v>
      </c>
      <c r="AT285" s="257" t="s">
        <v>204</v>
      </c>
      <c r="AU285" s="257" t="s">
        <v>80</v>
      </c>
      <c r="AY285" s="16" t="s">
        <v>202</v>
      </c>
      <c r="BE285" s="258">
        <f>IF(N285="základní",J285,0)</f>
        <v>0</v>
      </c>
      <c r="BF285" s="258">
        <f>IF(N285="snížená",J285,0)</f>
        <v>0</v>
      </c>
      <c r="BG285" s="258">
        <f>IF(N285="zákl. přenesená",J285,0)</f>
        <v>0</v>
      </c>
      <c r="BH285" s="258">
        <f>IF(N285="sníž. přenesená",J285,0)</f>
        <v>0</v>
      </c>
      <c r="BI285" s="258">
        <f>IF(N285="nulová",J285,0)</f>
        <v>0</v>
      </c>
      <c r="BJ285" s="16" t="s">
        <v>85</v>
      </c>
      <c r="BK285" s="258">
        <f>ROUND(I285*H285,2)</f>
        <v>0</v>
      </c>
      <c r="BL285" s="16" t="s">
        <v>208</v>
      </c>
      <c r="BM285" s="257" t="s">
        <v>1329</v>
      </c>
    </row>
    <row r="286" spans="1:65" s="2" customFormat="1" ht="16.5" customHeight="1">
      <c r="A286" s="37"/>
      <c r="B286" s="38"/>
      <c r="C286" s="245" t="s">
        <v>1330</v>
      </c>
      <c r="D286" s="245" t="s">
        <v>204</v>
      </c>
      <c r="E286" s="246" t="s">
        <v>1331</v>
      </c>
      <c r="F286" s="247" t="s">
        <v>834</v>
      </c>
      <c r="G286" s="248" t="s">
        <v>725</v>
      </c>
      <c r="H286" s="249">
        <v>1</v>
      </c>
      <c r="I286" s="250"/>
      <c r="J286" s="251">
        <f>ROUND(I286*H286,2)</f>
        <v>0</v>
      </c>
      <c r="K286" s="252"/>
      <c r="L286" s="43"/>
      <c r="M286" s="253" t="s">
        <v>1</v>
      </c>
      <c r="N286" s="254" t="s">
        <v>39</v>
      </c>
      <c r="O286" s="90"/>
      <c r="P286" s="255">
        <f>O286*H286</f>
        <v>0</v>
      </c>
      <c r="Q286" s="255">
        <v>0</v>
      </c>
      <c r="R286" s="255">
        <f>Q286*H286</f>
        <v>0</v>
      </c>
      <c r="S286" s="255">
        <v>0</v>
      </c>
      <c r="T286" s="256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57" t="s">
        <v>208</v>
      </c>
      <c r="AT286" s="257" t="s">
        <v>204</v>
      </c>
      <c r="AU286" s="257" t="s">
        <v>80</v>
      </c>
      <c r="AY286" s="16" t="s">
        <v>202</v>
      </c>
      <c r="BE286" s="258">
        <f>IF(N286="základní",J286,0)</f>
        <v>0</v>
      </c>
      <c r="BF286" s="258">
        <f>IF(N286="snížená",J286,0)</f>
        <v>0</v>
      </c>
      <c r="BG286" s="258">
        <f>IF(N286="zákl. přenesená",J286,0)</f>
        <v>0</v>
      </c>
      <c r="BH286" s="258">
        <f>IF(N286="sníž. přenesená",J286,0)</f>
        <v>0</v>
      </c>
      <c r="BI286" s="258">
        <f>IF(N286="nulová",J286,0)</f>
        <v>0</v>
      </c>
      <c r="BJ286" s="16" t="s">
        <v>85</v>
      </c>
      <c r="BK286" s="258">
        <f>ROUND(I286*H286,2)</f>
        <v>0</v>
      </c>
      <c r="BL286" s="16" t="s">
        <v>208</v>
      </c>
      <c r="BM286" s="257" t="s">
        <v>1332</v>
      </c>
    </row>
    <row r="287" spans="1:65" s="2" customFormat="1" ht="16.5" customHeight="1">
      <c r="A287" s="37"/>
      <c r="B287" s="38"/>
      <c r="C287" s="245" t="s">
        <v>1333</v>
      </c>
      <c r="D287" s="245" t="s">
        <v>204</v>
      </c>
      <c r="E287" s="246" t="s">
        <v>1334</v>
      </c>
      <c r="F287" s="247" t="s">
        <v>836</v>
      </c>
      <c r="G287" s="248" t="s">
        <v>725</v>
      </c>
      <c r="H287" s="249">
        <v>1</v>
      </c>
      <c r="I287" s="250"/>
      <c r="J287" s="251">
        <f>ROUND(I287*H287,2)</f>
        <v>0</v>
      </c>
      <c r="K287" s="252"/>
      <c r="L287" s="43"/>
      <c r="M287" s="253" t="s">
        <v>1</v>
      </c>
      <c r="N287" s="254" t="s">
        <v>39</v>
      </c>
      <c r="O287" s="90"/>
      <c r="P287" s="255">
        <f>O287*H287</f>
        <v>0</v>
      </c>
      <c r="Q287" s="255">
        <v>0</v>
      </c>
      <c r="R287" s="255">
        <f>Q287*H287</f>
        <v>0</v>
      </c>
      <c r="S287" s="255">
        <v>0</v>
      </c>
      <c r="T287" s="256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57" t="s">
        <v>208</v>
      </c>
      <c r="AT287" s="257" t="s">
        <v>204</v>
      </c>
      <c r="AU287" s="257" t="s">
        <v>80</v>
      </c>
      <c r="AY287" s="16" t="s">
        <v>202</v>
      </c>
      <c r="BE287" s="258">
        <f>IF(N287="základní",J287,0)</f>
        <v>0</v>
      </c>
      <c r="BF287" s="258">
        <f>IF(N287="snížená",J287,0)</f>
        <v>0</v>
      </c>
      <c r="BG287" s="258">
        <f>IF(N287="zákl. přenesená",J287,0)</f>
        <v>0</v>
      </c>
      <c r="BH287" s="258">
        <f>IF(N287="sníž. přenesená",J287,0)</f>
        <v>0</v>
      </c>
      <c r="BI287" s="258">
        <f>IF(N287="nulová",J287,0)</f>
        <v>0</v>
      </c>
      <c r="BJ287" s="16" t="s">
        <v>85</v>
      </c>
      <c r="BK287" s="258">
        <f>ROUND(I287*H287,2)</f>
        <v>0</v>
      </c>
      <c r="BL287" s="16" t="s">
        <v>208</v>
      </c>
      <c r="BM287" s="257" t="s">
        <v>1335</v>
      </c>
    </row>
    <row r="288" spans="1:65" s="2" customFormat="1" ht="16.5" customHeight="1">
      <c r="A288" s="37"/>
      <c r="B288" s="38"/>
      <c r="C288" s="245" t="s">
        <v>1336</v>
      </c>
      <c r="D288" s="245" t="s">
        <v>204</v>
      </c>
      <c r="E288" s="246" t="s">
        <v>1337</v>
      </c>
      <c r="F288" s="247" t="s">
        <v>839</v>
      </c>
      <c r="G288" s="248" t="s">
        <v>319</v>
      </c>
      <c r="H288" s="249">
        <v>1</v>
      </c>
      <c r="I288" s="250"/>
      <c r="J288" s="251">
        <f>ROUND(I288*H288,2)</f>
        <v>0</v>
      </c>
      <c r="K288" s="252"/>
      <c r="L288" s="43"/>
      <c r="M288" s="253" t="s">
        <v>1</v>
      </c>
      <c r="N288" s="254" t="s">
        <v>39</v>
      </c>
      <c r="O288" s="90"/>
      <c r="P288" s="255">
        <f>O288*H288</f>
        <v>0</v>
      </c>
      <c r="Q288" s="255">
        <v>0</v>
      </c>
      <c r="R288" s="255">
        <f>Q288*H288</f>
        <v>0</v>
      </c>
      <c r="S288" s="255">
        <v>0</v>
      </c>
      <c r="T288" s="256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57" t="s">
        <v>208</v>
      </c>
      <c r="AT288" s="257" t="s">
        <v>204</v>
      </c>
      <c r="AU288" s="257" t="s">
        <v>80</v>
      </c>
      <c r="AY288" s="16" t="s">
        <v>202</v>
      </c>
      <c r="BE288" s="258">
        <f>IF(N288="základní",J288,0)</f>
        <v>0</v>
      </c>
      <c r="BF288" s="258">
        <f>IF(N288="snížená",J288,0)</f>
        <v>0</v>
      </c>
      <c r="BG288" s="258">
        <f>IF(N288="zákl. přenesená",J288,0)</f>
        <v>0</v>
      </c>
      <c r="BH288" s="258">
        <f>IF(N288="sníž. přenesená",J288,0)</f>
        <v>0</v>
      </c>
      <c r="BI288" s="258">
        <f>IF(N288="nulová",J288,0)</f>
        <v>0</v>
      </c>
      <c r="BJ288" s="16" t="s">
        <v>85</v>
      </c>
      <c r="BK288" s="258">
        <f>ROUND(I288*H288,2)</f>
        <v>0</v>
      </c>
      <c r="BL288" s="16" t="s">
        <v>208</v>
      </c>
      <c r="BM288" s="257" t="s">
        <v>1338</v>
      </c>
    </row>
    <row r="289" spans="1:65" s="2" customFormat="1" ht="16.5" customHeight="1">
      <c r="A289" s="37"/>
      <c r="B289" s="38"/>
      <c r="C289" s="245" t="s">
        <v>1339</v>
      </c>
      <c r="D289" s="245" t="s">
        <v>204</v>
      </c>
      <c r="E289" s="246" t="s">
        <v>1340</v>
      </c>
      <c r="F289" s="247" t="s">
        <v>842</v>
      </c>
      <c r="G289" s="248" t="s">
        <v>725</v>
      </c>
      <c r="H289" s="249">
        <v>1</v>
      </c>
      <c r="I289" s="250"/>
      <c r="J289" s="251">
        <f>ROUND(I289*H289,2)</f>
        <v>0</v>
      </c>
      <c r="K289" s="252"/>
      <c r="L289" s="43"/>
      <c r="M289" s="253" t="s">
        <v>1</v>
      </c>
      <c r="N289" s="254" t="s">
        <v>39</v>
      </c>
      <c r="O289" s="90"/>
      <c r="P289" s="255">
        <f>O289*H289</f>
        <v>0</v>
      </c>
      <c r="Q289" s="255">
        <v>0</v>
      </c>
      <c r="R289" s="255">
        <f>Q289*H289</f>
        <v>0</v>
      </c>
      <c r="S289" s="255">
        <v>0</v>
      </c>
      <c r="T289" s="256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57" t="s">
        <v>208</v>
      </c>
      <c r="AT289" s="257" t="s">
        <v>204</v>
      </c>
      <c r="AU289" s="257" t="s">
        <v>80</v>
      </c>
      <c r="AY289" s="16" t="s">
        <v>202</v>
      </c>
      <c r="BE289" s="258">
        <f>IF(N289="základní",J289,0)</f>
        <v>0</v>
      </c>
      <c r="BF289" s="258">
        <f>IF(N289="snížená",J289,0)</f>
        <v>0</v>
      </c>
      <c r="BG289" s="258">
        <f>IF(N289="zákl. přenesená",J289,0)</f>
        <v>0</v>
      </c>
      <c r="BH289" s="258">
        <f>IF(N289="sníž. přenesená",J289,0)</f>
        <v>0</v>
      </c>
      <c r="BI289" s="258">
        <f>IF(N289="nulová",J289,0)</f>
        <v>0</v>
      </c>
      <c r="BJ289" s="16" t="s">
        <v>85</v>
      </c>
      <c r="BK289" s="258">
        <f>ROUND(I289*H289,2)</f>
        <v>0</v>
      </c>
      <c r="BL289" s="16" t="s">
        <v>208</v>
      </c>
      <c r="BM289" s="257" t="s">
        <v>1341</v>
      </c>
    </row>
    <row r="290" spans="1:65" s="2" customFormat="1" ht="16.5" customHeight="1">
      <c r="A290" s="37"/>
      <c r="B290" s="38"/>
      <c r="C290" s="245" t="s">
        <v>1342</v>
      </c>
      <c r="D290" s="245" t="s">
        <v>204</v>
      </c>
      <c r="E290" s="246" t="s">
        <v>1343</v>
      </c>
      <c r="F290" s="247" t="s">
        <v>1344</v>
      </c>
      <c r="G290" s="248" t="s">
        <v>319</v>
      </c>
      <c r="H290" s="249">
        <v>1</v>
      </c>
      <c r="I290" s="250"/>
      <c r="J290" s="251">
        <f>ROUND(I290*H290,2)</f>
        <v>0</v>
      </c>
      <c r="K290" s="252"/>
      <c r="L290" s="43"/>
      <c r="M290" s="253" t="s">
        <v>1</v>
      </c>
      <c r="N290" s="254" t="s">
        <v>39</v>
      </c>
      <c r="O290" s="90"/>
      <c r="P290" s="255">
        <f>O290*H290</f>
        <v>0</v>
      </c>
      <c r="Q290" s="255">
        <v>0</v>
      </c>
      <c r="R290" s="255">
        <f>Q290*H290</f>
        <v>0</v>
      </c>
      <c r="S290" s="255">
        <v>0</v>
      </c>
      <c r="T290" s="256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57" t="s">
        <v>208</v>
      </c>
      <c r="AT290" s="257" t="s">
        <v>204</v>
      </c>
      <c r="AU290" s="257" t="s">
        <v>80</v>
      </c>
      <c r="AY290" s="16" t="s">
        <v>202</v>
      </c>
      <c r="BE290" s="258">
        <f>IF(N290="základní",J290,0)</f>
        <v>0</v>
      </c>
      <c r="BF290" s="258">
        <f>IF(N290="snížená",J290,0)</f>
        <v>0</v>
      </c>
      <c r="BG290" s="258">
        <f>IF(N290="zákl. přenesená",J290,0)</f>
        <v>0</v>
      </c>
      <c r="BH290" s="258">
        <f>IF(N290="sníž. přenesená",J290,0)</f>
        <v>0</v>
      </c>
      <c r="BI290" s="258">
        <f>IF(N290="nulová",J290,0)</f>
        <v>0</v>
      </c>
      <c r="BJ290" s="16" t="s">
        <v>85</v>
      </c>
      <c r="BK290" s="258">
        <f>ROUND(I290*H290,2)</f>
        <v>0</v>
      </c>
      <c r="BL290" s="16" t="s">
        <v>208</v>
      </c>
      <c r="BM290" s="257" t="s">
        <v>1345</v>
      </c>
    </row>
    <row r="291" spans="1:65" s="2" customFormat="1" ht="16.5" customHeight="1">
      <c r="A291" s="37"/>
      <c r="B291" s="38"/>
      <c r="C291" s="245" t="s">
        <v>1346</v>
      </c>
      <c r="D291" s="245" t="s">
        <v>204</v>
      </c>
      <c r="E291" s="246" t="s">
        <v>1347</v>
      </c>
      <c r="F291" s="247" t="s">
        <v>1348</v>
      </c>
      <c r="G291" s="248" t="s">
        <v>725</v>
      </c>
      <c r="H291" s="249">
        <v>1</v>
      </c>
      <c r="I291" s="250"/>
      <c r="J291" s="251">
        <f>ROUND(I291*H291,2)</f>
        <v>0</v>
      </c>
      <c r="K291" s="252"/>
      <c r="L291" s="43"/>
      <c r="M291" s="253" t="s">
        <v>1</v>
      </c>
      <c r="N291" s="254" t="s">
        <v>39</v>
      </c>
      <c r="O291" s="90"/>
      <c r="P291" s="255">
        <f>O291*H291</f>
        <v>0</v>
      </c>
      <c r="Q291" s="255">
        <v>0</v>
      </c>
      <c r="R291" s="255">
        <f>Q291*H291</f>
        <v>0</v>
      </c>
      <c r="S291" s="255">
        <v>0</v>
      </c>
      <c r="T291" s="256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57" t="s">
        <v>208</v>
      </c>
      <c r="AT291" s="257" t="s">
        <v>204</v>
      </c>
      <c r="AU291" s="257" t="s">
        <v>80</v>
      </c>
      <c r="AY291" s="16" t="s">
        <v>202</v>
      </c>
      <c r="BE291" s="258">
        <f>IF(N291="základní",J291,0)</f>
        <v>0</v>
      </c>
      <c r="BF291" s="258">
        <f>IF(N291="snížená",J291,0)</f>
        <v>0</v>
      </c>
      <c r="BG291" s="258">
        <f>IF(N291="zákl. přenesená",J291,0)</f>
        <v>0</v>
      </c>
      <c r="BH291" s="258">
        <f>IF(N291="sníž. přenesená",J291,0)</f>
        <v>0</v>
      </c>
      <c r="BI291" s="258">
        <f>IF(N291="nulová",J291,0)</f>
        <v>0</v>
      </c>
      <c r="BJ291" s="16" t="s">
        <v>85</v>
      </c>
      <c r="BK291" s="258">
        <f>ROUND(I291*H291,2)</f>
        <v>0</v>
      </c>
      <c r="BL291" s="16" t="s">
        <v>208</v>
      </c>
      <c r="BM291" s="257" t="s">
        <v>1349</v>
      </c>
    </row>
    <row r="292" spans="1:65" s="2" customFormat="1" ht="16.5" customHeight="1">
      <c r="A292" s="37"/>
      <c r="B292" s="38"/>
      <c r="C292" s="245" t="s">
        <v>1350</v>
      </c>
      <c r="D292" s="245" t="s">
        <v>204</v>
      </c>
      <c r="E292" s="246" t="s">
        <v>1351</v>
      </c>
      <c r="F292" s="247" t="s">
        <v>847</v>
      </c>
      <c r="G292" s="248" t="s">
        <v>725</v>
      </c>
      <c r="H292" s="249">
        <v>1</v>
      </c>
      <c r="I292" s="250"/>
      <c r="J292" s="251">
        <f>ROUND(I292*H292,2)</f>
        <v>0</v>
      </c>
      <c r="K292" s="252"/>
      <c r="L292" s="43"/>
      <c r="M292" s="253" t="s">
        <v>1</v>
      </c>
      <c r="N292" s="254" t="s">
        <v>39</v>
      </c>
      <c r="O292" s="90"/>
      <c r="P292" s="255">
        <f>O292*H292</f>
        <v>0</v>
      </c>
      <c r="Q292" s="255">
        <v>0</v>
      </c>
      <c r="R292" s="255">
        <f>Q292*H292</f>
        <v>0</v>
      </c>
      <c r="S292" s="255">
        <v>0</v>
      </c>
      <c r="T292" s="256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57" t="s">
        <v>208</v>
      </c>
      <c r="AT292" s="257" t="s">
        <v>204</v>
      </c>
      <c r="AU292" s="257" t="s">
        <v>80</v>
      </c>
      <c r="AY292" s="16" t="s">
        <v>202</v>
      </c>
      <c r="BE292" s="258">
        <f>IF(N292="základní",J292,0)</f>
        <v>0</v>
      </c>
      <c r="BF292" s="258">
        <f>IF(N292="snížená",J292,0)</f>
        <v>0</v>
      </c>
      <c r="BG292" s="258">
        <f>IF(N292="zákl. přenesená",J292,0)</f>
        <v>0</v>
      </c>
      <c r="BH292" s="258">
        <f>IF(N292="sníž. přenesená",J292,0)</f>
        <v>0</v>
      </c>
      <c r="BI292" s="258">
        <f>IF(N292="nulová",J292,0)</f>
        <v>0</v>
      </c>
      <c r="BJ292" s="16" t="s">
        <v>85</v>
      </c>
      <c r="BK292" s="258">
        <f>ROUND(I292*H292,2)</f>
        <v>0</v>
      </c>
      <c r="BL292" s="16" t="s">
        <v>208</v>
      </c>
      <c r="BM292" s="257" t="s">
        <v>1352</v>
      </c>
    </row>
    <row r="293" spans="1:65" s="2" customFormat="1" ht="21.75" customHeight="1">
      <c r="A293" s="37"/>
      <c r="B293" s="38"/>
      <c r="C293" s="245" t="s">
        <v>1353</v>
      </c>
      <c r="D293" s="245" t="s">
        <v>204</v>
      </c>
      <c r="E293" s="246" t="s">
        <v>1354</v>
      </c>
      <c r="F293" s="247" t="s">
        <v>1296</v>
      </c>
      <c r="G293" s="248" t="s">
        <v>725</v>
      </c>
      <c r="H293" s="249">
        <v>1</v>
      </c>
      <c r="I293" s="250"/>
      <c r="J293" s="251">
        <f>ROUND(I293*H293,2)</f>
        <v>0</v>
      </c>
      <c r="K293" s="252"/>
      <c r="L293" s="43"/>
      <c r="M293" s="253" t="s">
        <v>1</v>
      </c>
      <c r="N293" s="254" t="s">
        <v>39</v>
      </c>
      <c r="O293" s="90"/>
      <c r="P293" s="255">
        <f>O293*H293</f>
        <v>0</v>
      </c>
      <c r="Q293" s="255">
        <v>0</v>
      </c>
      <c r="R293" s="255">
        <f>Q293*H293</f>
        <v>0</v>
      </c>
      <c r="S293" s="255">
        <v>0</v>
      </c>
      <c r="T293" s="256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57" t="s">
        <v>208</v>
      </c>
      <c r="AT293" s="257" t="s">
        <v>204</v>
      </c>
      <c r="AU293" s="257" t="s">
        <v>80</v>
      </c>
      <c r="AY293" s="16" t="s">
        <v>202</v>
      </c>
      <c r="BE293" s="258">
        <f>IF(N293="základní",J293,0)</f>
        <v>0</v>
      </c>
      <c r="BF293" s="258">
        <f>IF(N293="snížená",J293,0)</f>
        <v>0</v>
      </c>
      <c r="BG293" s="258">
        <f>IF(N293="zákl. přenesená",J293,0)</f>
        <v>0</v>
      </c>
      <c r="BH293" s="258">
        <f>IF(N293="sníž. přenesená",J293,0)</f>
        <v>0</v>
      </c>
      <c r="BI293" s="258">
        <f>IF(N293="nulová",J293,0)</f>
        <v>0</v>
      </c>
      <c r="BJ293" s="16" t="s">
        <v>85</v>
      </c>
      <c r="BK293" s="258">
        <f>ROUND(I293*H293,2)</f>
        <v>0</v>
      </c>
      <c r="BL293" s="16" t="s">
        <v>208</v>
      </c>
      <c r="BM293" s="257" t="s">
        <v>1355</v>
      </c>
    </row>
    <row r="294" spans="1:63" s="12" customFormat="1" ht="25.9" customHeight="1">
      <c r="A294" s="12"/>
      <c r="B294" s="229"/>
      <c r="C294" s="230"/>
      <c r="D294" s="231" t="s">
        <v>72</v>
      </c>
      <c r="E294" s="232" t="s">
        <v>200</v>
      </c>
      <c r="F294" s="232" t="s">
        <v>201</v>
      </c>
      <c r="G294" s="230"/>
      <c r="H294" s="230"/>
      <c r="I294" s="233"/>
      <c r="J294" s="234">
        <f>BK294</f>
        <v>0</v>
      </c>
      <c r="K294" s="230"/>
      <c r="L294" s="235"/>
      <c r="M294" s="236"/>
      <c r="N294" s="237"/>
      <c r="O294" s="237"/>
      <c r="P294" s="238">
        <f>P295</f>
        <v>0</v>
      </c>
      <c r="Q294" s="237"/>
      <c r="R294" s="238">
        <f>R295</f>
        <v>10.555475999999999</v>
      </c>
      <c r="S294" s="237"/>
      <c r="T294" s="239">
        <f>T295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40" t="s">
        <v>80</v>
      </c>
      <c r="AT294" s="241" t="s">
        <v>72</v>
      </c>
      <c r="AU294" s="241" t="s">
        <v>73</v>
      </c>
      <c r="AY294" s="240" t="s">
        <v>202</v>
      </c>
      <c r="BK294" s="242">
        <f>BK295</f>
        <v>0</v>
      </c>
    </row>
    <row r="295" spans="1:63" s="12" customFormat="1" ht="22.8" customHeight="1">
      <c r="A295" s="12"/>
      <c r="B295" s="229"/>
      <c r="C295" s="230"/>
      <c r="D295" s="231" t="s">
        <v>72</v>
      </c>
      <c r="E295" s="243" t="s">
        <v>90</v>
      </c>
      <c r="F295" s="243" t="s">
        <v>203</v>
      </c>
      <c r="G295" s="230"/>
      <c r="H295" s="230"/>
      <c r="I295" s="233"/>
      <c r="J295" s="244">
        <f>BK295</f>
        <v>0</v>
      </c>
      <c r="K295" s="230"/>
      <c r="L295" s="235"/>
      <c r="M295" s="236"/>
      <c r="N295" s="237"/>
      <c r="O295" s="237"/>
      <c r="P295" s="238">
        <f>SUM(P296:P298)</f>
        <v>0</v>
      </c>
      <c r="Q295" s="237"/>
      <c r="R295" s="238">
        <f>SUM(R296:R298)</f>
        <v>10.555475999999999</v>
      </c>
      <c r="S295" s="237"/>
      <c r="T295" s="239">
        <f>SUM(T296:T298)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40" t="s">
        <v>80</v>
      </c>
      <c r="AT295" s="241" t="s">
        <v>72</v>
      </c>
      <c r="AU295" s="241" t="s">
        <v>80</v>
      </c>
      <c r="AY295" s="240" t="s">
        <v>202</v>
      </c>
      <c r="BK295" s="242">
        <f>SUM(BK296:BK298)</f>
        <v>0</v>
      </c>
    </row>
    <row r="296" spans="1:65" s="2" customFormat="1" ht="21.75" customHeight="1">
      <c r="A296" s="37"/>
      <c r="B296" s="38"/>
      <c r="C296" s="245" t="s">
        <v>80</v>
      </c>
      <c r="D296" s="245" t="s">
        <v>204</v>
      </c>
      <c r="E296" s="246" t="s">
        <v>205</v>
      </c>
      <c r="F296" s="247" t="s">
        <v>206</v>
      </c>
      <c r="G296" s="248" t="s">
        <v>207</v>
      </c>
      <c r="H296" s="249">
        <v>76</v>
      </c>
      <c r="I296" s="250"/>
      <c r="J296" s="251">
        <f>ROUND(I296*H296,2)</f>
        <v>0</v>
      </c>
      <c r="K296" s="252"/>
      <c r="L296" s="43"/>
      <c r="M296" s="253" t="s">
        <v>1</v>
      </c>
      <c r="N296" s="254" t="s">
        <v>39</v>
      </c>
      <c r="O296" s="90"/>
      <c r="P296" s="255">
        <f>O296*H296</f>
        <v>0</v>
      </c>
      <c r="Q296" s="255">
        <v>0.12021</v>
      </c>
      <c r="R296" s="255">
        <f>Q296*H296</f>
        <v>9.135959999999999</v>
      </c>
      <c r="S296" s="255">
        <v>0</v>
      </c>
      <c r="T296" s="256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57" t="s">
        <v>208</v>
      </c>
      <c r="AT296" s="257" t="s">
        <v>204</v>
      </c>
      <c r="AU296" s="257" t="s">
        <v>85</v>
      </c>
      <c r="AY296" s="16" t="s">
        <v>202</v>
      </c>
      <c r="BE296" s="258">
        <f>IF(N296="základní",J296,0)</f>
        <v>0</v>
      </c>
      <c r="BF296" s="258">
        <f>IF(N296="snížená",J296,0)</f>
        <v>0</v>
      </c>
      <c r="BG296" s="258">
        <f>IF(N296="zákl. přenesená",J296,0)</f>
        <v>0</v>
      </c>
      <c r="BH296" s="258">
        <f>IF(N296="sníž. přenesená",J296,0)</f>
        <v>0</v>
      </c>
      <c r="BI296" s="258">
        <f>IF(N296="nulová",J296,0)</f>
        <v>0</v>
      </c>
      <c r="BJ296" s="16" t="s">
        <v>85</v>
      </c>
      <c r="BK296" s="258">
        <f>ROUND(I296*H296,2)</f>
        <v>0</v>
      </c>
      <c r="BL296" s="16" t="s">
        <v>208</v>
      </c>
      <c r="BM296" s="257" t="s">
        <v>1356</v>
      </c>
    </row>
    <row r="297" spans="1:65" s="2" customFormat="1" ht="21.75" customHeight="1">
      <c r="A297" s="37"/>
      <c r="B297" s="38"/>
      <c r="C297" s="245" t="s">
        <v>85</v>
      </c>
      <c r="D297" s="245" t="s">
        <v>204</v>
      </c>
      <c r="E297" s="246" t="s">
        <v>229</v>
      </c>
      <c r="F297" s="247" t="s">
        <v>230</v>
      </c>
      <c r="G297" s="248" t="s">
        <v>231</v>
      </c>
      <c r="H297" s="249">
        <v>8.4</v>
      </c>
      <c r="I297" s="250"/>
      <c r="J297" s="251">
        <f>ROUND(I297*H297,2)</f>
        <v>0</v>
      </c>
      <c r="K297" s="252"/>
      <c r="L297" s="43"/>
      <c r="M297" s="253" t="s">
        <v>1</v>
      </c>
      <c r="N297" s="254" t="s">
        <v>39</v>
      </c>
      <c r="O297" s="90"/>
      <c r="P297" s="255">
        <f>O297*H297</f>
        <v>0</v>
      </c>
      <c r="Q297" s="255">
        <v>0.04564</v>
      </c>
      <c r="R297" s="255">
        <f>Q297*H297</f>
        <v>0.383376</v>
      </c>
      <c r="S297" s="255">
        <v>0</v>
      </c>
      <c r="T297" s="256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57" t="s">
        <v>208</v>
      </c>
      <c r="AT297" s="257" t="s">
        <v>204</v>
      </c>
      <c r="AU297" s="257" t="s">
        <v>85</v>
      </c>
      <c r="AY297" s="16" t="s">
        <v>202</v>
      </c>
      <c r="BE297" s="258">
        <f>IF(N297="základní",J297,0)</f>
        <v>0</v>
      </c>
      <c r="BF297" s="258">
        <f>IF(N297="snížená",J297,0)</f>
        <v>0</v>
      </c>
      <c r="BG297" s="258">
        <f>IF(N297="zákl. přenesená",J297,0)</f>
        <v>0</v>
      </c>
      <c r="BH297" s="258">
        <f>IF(N297="sníž. přenesená",J297,0)</f>
        <v>0</v>
      </c>
      <c r="BI297" s="258">
        <f>IF(N297="nulová",J297,0)</f>
        <v>0</v>
      </c>
      <c r="BJ297" s="16" t="s">
        <v>85</v>
      </c>
      <c r="BK297" s="258">
        <f>ROUND(I297*H297,2)</f>
        <v>0</v>
      </c>
      <c r="BL297" s="16" t="s">
        <v>208</v>
      </c>
      <c r="BM297" s="257" t="s">
        <v>1357</v>
      </c>
    </row>
    <row r="298" spans="1:65" s="2" customFormat="1" ht="21.75" customHeight="1">
      <c r="A298" s="37"/>
      <c r="B298" s="38"/>
      <c r="C298" s="245" t="s">
        <v>90</v>
      </c>
      <c r="D298" s="245" t="s">
        <v>204</v>
      </c>
      <c r="E298" s="246" t="s">
        <v>243</v>
      </c>
      <c r="F298" s="247" t="s">
        <v>244</v>
      </c>
      <c r="G298" s="248" t="s">
        <v>231</v>
      </c>
      <c r="H298" s="249">
        <v>8.4</v>
      </c>
      <c r="I298" s="250"/>
      <c r="J298" s="251">
        <f>ROUND(I298*H298,2)</f>
        <v>0</v>
      </c>
      <c r="K298" s="252"/>
      <c r="L298" s="43"/>
      <c r="M298" s="253" t="s">
        <v>1</v>
      </c>
      <c r="N298" s="254" t="s">
        <v>39</v>
      </c>
      <c r="O298" s="90"/>
      <c r="P298" s="255">
        <f>O298*H298</f>
        <v>0</v>
      </c>
      <c r="Q298" s="255">
        <v>0.12335</v>
      </c>
      <c r="R298" s="255">
        <f>Q298*H298</f>
        <v>1.03614</v>
      </c>
      <c r="S298" s="255">
        <v>0</v>
      </c>
      <c r="T298" s="256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57" t="s">
        <v>208</v>
      </c>
      <c r="AT298" s="257" t="s">
        <v>204</v>
      </c>
      <c r="AU298" s="257" t="s">
        <v>85</v>
      </c>
      <c r="AY298" s="16" t="s">
        <v>202</v>
      </c>
      <c r="BE298" s="258">
        <f>IF(N298="základní",J298,0)</f>
        <v>0</v>
      </c>
      <c r="BF298" s="258">
        <f>IF(N298="snížená",J298,0)</f>
        <v>0</v>
      </c>
      <c r="BG298" s="258">
        <f>IF(N298="zákl. přenesená",J298,0)</f>
        <v>0</v>
      </c>
      <c r="BH298" s="258">
        <f>IF(N298="sníž. přenesená",J298,0)</f>
        <v>0</v>
      </c>
      <c r="BI298" s="258">
        <f>IF(N298="nulová",J298,0)</f>
        <v>0</v>
      </c>
      <c r="BJ298" s="16" t="s">
        <v>85</v>
      </c>
      <c r="BK298" s="258">
        <f>ROUND(I298*H298,2)</f>
        <v>0</v>
      </c>
      <c r="BL298" s="16" t="s">
        <v>208</v>
      </c>
      <c r="BM298" s="257" t="s">
        <v>1358</v>
      </c>
    </row>
    <row r="299" spans="1:63" s="12" customFormat="1" ht="25.9" customHeight="1">
      <c r="A299" s="12"/>
      <c r="B299" s="229"/>
      <c r="C299" s="230"/>
      <c r="D299" s="231" t="s">
        <v>72</v>
      </c>
      <c r="E299" s="232" t="s">
        <v>628</v>
      </c>
      <c r="F299" s="232" t="s">
        <v>856</v>
      </c>
      <c r="G299" s="230"/>
      <c r="H299" s="230"/>
      <c r="I299" s="233"/>
      <c r="J299" s="234">
        <f>BK299</f>
        <v>0</v>
      </c>
      <c r="K299" s="230"/>
      <c r="L299" s="235"/>
      <c r="M299" s="236"/>
      <c r="N299" s="237"/>
      <c r="O299" s="237"/>
      <c r="P299" s="238">
        <f>SUM(P300:P319)</f>
        <v>0</v>
      </c>
      <c r="Q299" s="237"/>
      <c r="R299" s="238">
        <f>SUM(R300:R319)</f>
        <v>0</v>
      </c>
      <c r="S299" s="237"/>
      <c r="T299" s="239">
        <f>SUM(T300:T319)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40" t="s">
        <v>85</v>
      </c>
      <c r="AT299" s="241" t="s">
        <v>72</v>
      </c>
      <c r="AU299" s="241" t="s">
        <v>73</v>
      </c>
      <c r="AY299" s="240" t="s">
        <v>202</v>
      </c>
      <c r="BK299" s="242">
        <f>SUM(BK300:BK319)</f>
        <v>0</v>
      </c>
    </row>
    <row r="300" spans="1:65" s="2" customFormat="1" ht="16.5" customHeight="1">
      <c r="A300" s="37"/>
      <c r="B300" s="38"/>
      <c r="C300" s="245" t="s">
        <v>708</v>
      </c>
      <c r="D300" s="245" t="s">
        <v>204</v>
      </c>
      <c r="E300" s="246" t="s">
        <v>630</v>
      </c>
      <c r="F300" s="247" t="s">
        <v>631</v>
      </c>
      <c r="G300" s="248" t="s">
        <v>324</v>
      </c>
      <c r="H300" s="249">
        <v>69</v>
      </c>
      <c r="I300" s="250"/>
      <c r="J300" s="251">
        <f>ROUND(I300*H300,2)</f>
        <v>0</v>
      </c>
      <c r="K300" s="252"/>
      <c r="L300" s="43"/>
      <c r="M300" s="253" t="s">
        <v>1</v>
      </c>
      <c r="N300" s="254" t="s">
        <v>39</v>
      </c>
      <c r="O300" s="90"/>
      <c r="P300" s="255">
        <f>O300*H300</f>
        <v>0</v>
      </c>
      <c r="Q300" s="255">
        <v>0</v>
      </c>
      <c r="R300" s="255">
        <f>Q300*H300</f>
        <v>0</v>
      </c>
      <c r="S300" s="255">
        <v>0</v>
      </c>
      <c r="T300" s="256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57" t="s">
        <v>366</v>
      </c>
      <c r="AT300" s="257" t="s">
        <v>204</v>
      </c>
      <c r="AU300" s="257" t="s">
        <v>80</v>
      </c>
      <c r="AY300" s="16" t="s">
        <v>202</v>
      </c>
      <c r="BE300" s="258">
        <f>IF(N300="základní",J300,0)</f>
        <v>0</v>
      </c>
      <c r="BF300" s="258">
        <f>IF(N300="snížená",J300,0)</f>
        <v>0</v>
      </c>
      <c r="BG300" s="258">
        <f>IF(N300="zákl. přenesená",J300,0)</f>
        <v>0</v>
      </c>
      <c r="BH300" s="258">
        <f>IF(N300="sníž. přenesená",J300,0)</f>
        <v>0</v>
      </c>
      <c r="BI300" s="258">
        <f>IF(N300="nulová",J300,0)</f>
        <v>0</v>
      </c>
      <c r="BJ300" s="16" t="s">
        <v>85</v>
      </c>
      <c r="BK300" s="258">
        <f>ROUND(I300*H300,2)</f>
        <v>0</v>
      </c>
      <c r="BL300" s="16" t="s">
        <v>366</v>
      </c>
      <c r="BM300" s="257" t="s">
        <v>1359</v>
      </c>
    </row>
    <row r="301" spans="1:65" s="2" customFormat="1" ht="16.5" customHeight="1">
      <c r="A301" s="37"/>
      <c r="B301" s="38"/>
      <c r="C301" s="245" t="s">
        <v>1360</v>
      </c>
      <c r="D301" s="245" t="s">
        <v>204</v>
      </c>
      <c r="E301" s="246" t="s">
        <v>632</v>
      </c>
      <c r="F301" s="247" t="s">
        <v>633</v>
      </c>
      <c r="G301" s="248" t="s">
        <v>324</v>
      </c>
      <c r="H301" s="249">
        <v>54</v>
      </c>
      <c r="I301" s="250"/>
      <c r="J301" s="251">
        <f>ROUND(I301*H301,2)</f>
        <v>0</v>
      </c>
      <c r="K301" s="252"/>
      <c r="L301" s="43"/>
      <c r="M301" s="253" t="s">
        <v>1</v>
      </c>
      <c r="N301" s="254" t="s">
        <v>39</v>
      </c>
      <c r="O301" s="90"/>
      <c r="P301" s="255">
        <f>O301*H301</f>
        <v>0</v>
      </c>
      <c r="Q301" s="255">
        <v>0</v>
      </c>
      <c r="R301" s="255">
        <f>Q301*H301</f>
        <v>0</v>
      </c>
      <c r="S301" s="255">
        <v>0</v>
      </c>
      <c r="T301" s="256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57" t="s">
        <v>366</v>
      </c>
      <c r="AT301" s="257" t="s">
        <v>204</v>
      </c>
      <c r="AU301" s="257" t="s">
        <v>80</v>
      </c>
      <c r="AY301" s="16" t="s">
        <v>202</v>
      </c>
      <c r="BE301" s="258">
        <f>IF(N301="základní",J301,0)</f>
        <v>0</v>
      </c>
      <c r="BF301" s="258">
        <f>IF(N301="snížená",J301,0)</f>
        <v>0</v>
      </c>
      <c r="BG301" s="258">
        <f>IF(N301="zákl. přenesená",J301,0)</f>
        <v>0</v>
      </c>
      <c r="BH301" s="258">
        <f>IF(N301="sníž. přenesená",J301,0)</f>
        <v>0</v>
      </c>
      <c r="BI301" s="258">
        <f>IF(N301="nulová",J301,0)</f>
        <v>0</v>
      </c>
      <c r="BJ301" s="16" t="s">
        <v>85</v>
      </c>
      <c r="BK301" s="258">
        <f>ROUND(I301*H301,2)</f>
        <v>0</v>
      </c>
      <c r="BL301" s="16" t="s">
        <v>366</v>
      </c>
      <c r="BM301" s="257" t="s">
        <v>1361</v>
      </c>
    </row>
    <row r="302" spans="1:65" s="2" customFormat="1" ht="16.5" customHeight="1">
      <c r="A302" s="37"/>
      <c r="B302" s="38"/>
      <c r="C302" s="245" t="s">
        <v>1362</v>
      </c>
      <c r="D302" s="245" t="s">
        <v>204</v>
      </c>
      <c r="E302" s="246" t="s">
        <v>636</v>
      </c>
      <c r="F302" s="247" t="s">
        <v>637</v>
      </c>
      <c r="G302" s="248" t="s">
        <v>319</v>
      </c>
      <c r="H302" s="249">
        <v>12</v>
      </c>
      <c r="I302" s="250"/>
      <c r="J302" s="251">
        <f>ROUND(I302*H302,2)</f>
        <v>0</v>
      </c>
      <c r="K302" s="252"/>
      <c r="L302" s="43"/>
      <c r="M302" s="253" t="s">
        <v>1</v>
      </c>
      <c r="N302" s="254" t="s">
        <v>39</v>
      </c>
      <c r="O302" s="90"/>
      <c r="P302" s="255">
        <f>O302*H302</f>
        <v>0</v>
      </c>
      <c r="Q302" s="255">
        <v>0</v>
      </c>
      <c r="R302" s="255">
        <f>Q302*H302</f>
        <v>0</v>
      </c>
      <c r="S302" s="255">
        <v>0</v>
      </c>
      <c r="T302" s="256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57" t="s">
        <v>366</v>
      </c>
      <c r="AT302" s="257" t="s">
        <v>204</v>
      </c>
      <c r="AU302" s="257" t="s">
        <v>80</v>
      </c>
      <c r="AY302" s="16" t="s">
        <v>202</v>
      </c>
      <c r="BE302" s="258">
        <f>IF(N302="základní",J302,0)</f>
        <v>0</v>
      </c>
      <c r="BF302" s="258">
        <f>IF(N302="snížená",J302,0)</f>
        <v>0</v>
      </c>
      <c r="BG302" s="258">
        <f>IF(N302="zákl. přenesená",J302,0)</f>
        <v>0</v>
      </c>
      <c r="BH302" s="258">
        <f>IF(N302="sníž. přenesená",J302,0)</f>
        <v>0</v>
      </c>
      <c r="BI302" s="258">
        <f>IF(N302="nulová",J302,0)</f>
        <v>0</v>
      </c>
      <c r="BJ302" s="16" t="s">
        <v>85</v>
      </c>
      <c r="BK302" s="258">
        <f>ROUND(I302*H302,2)</f>
        <v>0</v>
      </c>
      <c r="BL302" s="16" t="s">
        <v>366</v>
      </c>
      <c r="BM302" s="257" t="s">
        <v>1363</v>
      </c>
    </row>
    <row r="303" spans="1:65" s="2" customFormat="1" ht="16.5" customHeight="1">
      <c r="A303" s="37"/>
      <c r="B303" s="38"/>
      <c r="C303" s="245" t="s">
        <v>711</v>
      </c>
      <c r="D303" s="245" t="s">
        <v>204</v>
      </c>
      <c r="E303" s="246" t="s">
        <v>634</v>
      </c>
      <c r="F303" s="247" t="s">
        <v>635</v>
      </c>
      <c r="G303" s="248" t="s">
        <v>319</v>
      </c>
      <c r="H303" s="249">
        <v>28</v>
      </c>
      <c r="I303" s="250"/>
      <c r="J303" s="251">
        <f>ROUND(I303*H303,2)</f>
        <v>0</v>
      </c>
      <c r="K303" s="252"/>
      <c r="L303" s="43"/>
      <c r="M303" s="253" t="s">
        <v>1</v>
      </c>
      <c r="N303" s="254" t="s">
        <v>39</v>
      </c>
      <c r="O303" s="90"/>
      <c r="P303" s="255">
        <f>O303*H303</f>
        <v>0</v>
      </c>
      <c r="Q303" s="255">
        <v>0</v>
      </c>
      <c r="R303" s="255">
        <f>Q303*H303</f>
        <v>0</v>
      </c>
      <c r="S303" s="255">
        <v>0</v>
      </c>
      <c r="T303" s="256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57" t="s">
        <v>366</v>
      </c>
      <c r="AT303" s="257" t="s">
        <v>204</v>
      </c>
      <c r="AU303" s="257" t="s">
        <v>80</v>
      </c>
      <c r="AY303" s="16" t="s">
        <v>202</v>
      </c>
      <c r="BE303" s="258">
        <f>IF(N303="základní",J303,0)</f>
        <v>0</v>
      </c>
      <c r="BF303" s="258">
        <f>IF(N303="snížená",J303,0)</f>
        <v>0</v>
      </c>
      <c r="BG303" s="258">
        <f>IF(N303="zákl. přenesená",J303,0)</f>
        <v>0</v>
      </c>
      <c r="BH303" s="258">
        <f>IF(N303="sníž. přenesená",J303,0)</f>
        <v>0</v>
      </c>
      <c r="BI303" s="258">
        <f>IF(N303="nulová",J303,0)</f>
        <v>0</v>
      </c>
      <c r="BJ303" s="16" t="s">
        <v>85</v>
      </c>
      <c r="BK303" s="258">
        <f>ROUND(I303*H303,2)</f>
        <v>0</v>
      </c>
      <c r="BL303" s="16" t="s">
        <v>366</v>
      </c>
      <c r="BM303" s="257" t="s">
        <v>1364</v>
      </c>
    </row>
    <row r="304" spans="1:65" s="2" customFormat="1" ht="16.5" customHeight="1">
      <c r="A304" s="37"/>
      <c r="B304" s="38"/>
      <c r="C304" s="245" t="s">
        <v>729</v>
      </c>
      <c r="D304" s="245" t="s">
        <v>204</v>
      </c>
      <c r="E304" s="246" t="s">
        <v>654</v>
      </c>
      <c r="F304" s="247" t="s">
        <v>655</v>
      </c>
      <c r="G304" s="248" t="s">
        <v>319</v>
      </c>
      <c r="H304" s="249">
        <v>4</v>
      </c>
      <c r="I304" s="250"/>
      <c r="J304" s="251">
        <f>ROUND(I304*H304,2)</f>
        <v>0</v>
      </c>
      <c r="K304" s="252"/>
      <c r="L304" s="43"/>
      <c r="M304" s="253" t="s">
        <v>1</v>
      </c>
      <c r="N304" s="254" t="s">
        <v>39</v>
      </c>
      <c r="O304" s="90"/>
      <c r="P304" s="255">
        <f>O304*H304</f>
        <v>0</v>
      </c>
      <c r="Q304" s="255">
        <v>0</v>
      </c>
      <c r="R304" s="255">
        <f>Q304*H304</f>
        <v>0</v>
      </c>
      <c r="S304" s="255">
        <v>0</v>
      </c>
      <c r="T304" s="256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57" t="s">
        <v>366</v>
      </c>
      <c r="AT304" s="257" t="s">
        <v>204</v>
      </c>
      <c r="AU304" s="257" t="s">
        <v>80</v>
      </c>
      <c r="AY304" s="16" t="s">
        <v>202</v>
      </c>
      <c r="BE304" s="258">
        <f>IF(N304="základní",J304,0)</f>
        <v>0</v>
      </c>
      <c r="BF304" s="258">
        <f>IF(N304="snížená",J304,0)</f>
        <v>0</v>
      </c>
      <c r="BG304" s="258">
        <f>IF(N304="zákl. přenesená",J304,0)</f>
        <v>0</v>
      </c>
      <c r="BH304" s="258">
        <f>IF(N304="sníž. přenesená",J304,0)</f>
        <v>0</v>
      </c>
      <c r="BI304" s="258">
        <f>IF(N304="nulová",J304,0)</f>
        <v>0</v>
      </c>
      <c r="BJ304" s="16" t="s">
        <v>85</v>
      </c>
      <c r="BK304" s="258">
        <f>ROUND(I304*H304,2)</f>
        <v>0</v>
      </c>
      <c r="BL304" s="16" t="s">
        <v>366</v>
      </c>
      <c r="BM304" s="257" t="s">
        <v>1365</v>
      </c>
    </row>
    <row r="305" spans="1:65" s="2" customFormat="1" ht="16.5" customHeight="1">
      <c r="A305" s="37"/>
      <c r="B305" s="38"/>
      <c r="C305" s="245" t="s">
        <v>1366</v>
      </c>
      <c r="D305" s="245" t="s">
        <v>204</v>
      </c>
      <c r="E305" s="246" t="s">
        <v>656</v>
      </c>
      <c r="F305" s="247" t="s">
        <v>657</v>
      </c>
      <c r="G305" s="248" t="s">
        <v>319</v>
      </c>
      <c r="H305" s="249">
        <v>8</v>
      </c>
      <c r="I305" s="250"/>
      <c r="J305" s="251">
        <f>ROUND(I305*H305,2)</f>
        <v>0</v>
      </c>
      <c r="K305" s="252"/>
      <c r="L305" s="43"/>
      <c r="M305" s="253" t="s">
        <v>1</v>
      </c>
      <c r="N305" s="254" t="s">
        <v>39</v>
      </c>
      <c r="O305" s="90"/>
      <c r="P305" s="255">
        <f>O305*H305</f>
        <v>0</v>
      </c>
      <c r="Q305" s="255">
        <v>0</v>
      </c>
      <c r="R305" s="255">
        <f>Q305*H305</f>
        <v>0</v>
      </c>
      <c r="S305" s="255">
        <v>0</v>
      </c>
      <c r="T305" s="256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57" t="s">
        <v>366</v>
      </c>
      <c r="AT305" s="257" t="s">
        <v>204</v>
      </c>
      <c r="AU305" s="257" t="s">
        <v>80</v>
      </c>
      <c r="AY305" s="16" t="s">
        <v>202</v>
      </c>
      <c r="BE305" s="258">
        <f>IF(N305="základní",J305,0)</f>
        <v>0</v>
      </c>
      <c r="BF305" s="258">
        <f>IF(N305="snížená",J305,0)</f>
        <v>0</v>
      </c>
      <c r="BG305" s="258">
        <f>IF(N305="zákl. přenesená",J305,0)</f>
        <v>0</v>
      </c>
      <c r="BH305" s="258">
        <f>IF(N305="sníž. přenesená",J305,0)</f>
        <v>0</v>
      </c>
      <c r="BI305" s="258">
        <f>IF(N305="nulová",J305,0)</f>
        <v>0</v>
      </c>
      <c r="BJ305" s="16" t="s">
        <v>85</v>
      </c>
      <c r="BK305" s="258">
        <f>ROUND(I305*H305,2)</f>
        <v>0</v>
      </c>
      <c r="BL305" s="16" t="s">
        <v>366</v>
      </c>
      <c r="BM305" s="257" t="s">
        <v>1367</v>
      </c>
    </row>
    <row r="306" spans="1:65" s="2" customFormat="1" ht="16.5" customHeight="1">
      <c r="A306" s="37"/>
      <c r="B306" s="38"/>
      <c r="C306" s="245" t="s">
        <v>714</v>
      </c>
      <c r="D306" s="245" t="s">
        <v>204</v>
      </c>
      <c r="E306" s="246" t="s">
        <v>638</v>
      </c>
      <c r="F306" s="247" t="s">
        <v>639</v>
      </c>
      <c r="G306" s="248" t="s">
        <v>319</v>
      </c>
      <c r="H306" s="249">
        <v>1</v>
      </c>
      <c r="I306" s="250"/>
      <c r="J306" s="251">
        <f>ROUND(I306*H306,2)</f>
        <v>0</v>
      </c>
      <c r="K306" s="252"/>
      <c r="L306" s="43"/>
      <c r="M306" s="253" t="s">
        <v>1</v>
      </c>
      <c r="N306" s="254" t="s">
        <v>39</v>
      </c>
      <c r="O306" s="90"/>
      <c r="P306" s="255">
        <f>O306*H306</f>
        <v>0</v>
      </c>
      <c r="Q306" s="255">
        <v>0</v>
      </c>
      <c r="R306" s="255">
        <f>Q306*H306</f>
        <v>0</v>
      </c>
      <c r="S306" s="255">
        <v>0</v>
      </c>
      <c r="T306" s="256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57" t="s">
        <v>366</v>
      </c>
      <c r="AT306" s="257" t="s">
        <v>204</v>
      </c>
      <c r="AU306" s="257" t="s">
        <v>80</v>
      </c>
      <c r="AY306" s="16" t="s">
        <v>202</v>
      </c>
      <c r="BE306" s="258">
        <f>IF(N306="základní",J306,0)</f>
        <v>0</v>
      </c>
      <c r="BF306" s="258">
        <f>IF(N306="snížená",J306,0)</f>
        <v>0</v>
      </c>
      <c r="BG306" s="258">
        <f>IF(N306="zákl. přenesená",J306,0)</f>
        <v>0</v>
      </c>
      <c r="BH306" s="258">
        <f>IF(N306="sníž. přenesená",J306,0)</f>
        <v>0</v>
      </c>
      <c r="BI306" s="258">
        <f>IF(N306="nulová",J306,0)</f>
        <v>0</v>
      </c>
      <c r="BJ306" s="16" t="s">
        <v>85</v>
      </c>
      <c r="BK306" s="258">
        <f>ROUND(I306*H306,2)</f>
        <v>0</v>
      </c>
      <c r="BL306" s="16" t="s">
        <v>366</v>
      </c>
      <c r="BM306" s="257" t="s">
        <v>1368</v>
      </c>
    </row>
    <row r="307" spans="1:65" s="2" customFormat="1" ht="16.5" customHeight="1">
      <c r="A307" s="37"/>
      <c r="B307" s="38"/>
      <c r="C307" s="245" t="s">
        <v>726</v>
      </c>
      <c r="D307" s="245" t="s">
        <v>204</v>
      </c>
      <c r="E307" s="246" t="s">
        <v>650</v>
      </c>
      <c r="F307" s="247" t="s">
        <v>651</v>
      </c>
      <c r="G307" s="248" t="s">
        <v>319</v>
      </c>
      <c r="H307" s="249">
        <v>4</v>
      </c>
      <c r="I307" s="250"/>
      <c r="J307" s="251">
        <f>ROUND(I307*H307,2)</f>
        <v>0</v>
      </c>
      <c r="K307" s="252"/>
      <c r="L307" s="43"/>
      <c r="M307" s="253" t="s">
        <v>1</v>
      </c>
      <c r="N307" s="254" t="s">
        <v>39</v>
      </c>
      <c r="O307" s="90"/>
      <c r="P307" s="255">
        <f>O307*H307</f>
        <v>0</v>
      </c>
      <c r="Q307" s="255">
        <v>0</v>
      </c>
      <c r="R307" s="255">
        <f>Q307*H307</f>
        <v>0</v>
      </c>
      <c r="S307" s="255">
        <v>0</v>
      </c>
      <c r="T307" s="256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57" t="s">
        <v>366</v>
      </c>
      <c r="AT307" s="257" t="s">
        <v>204</v>
      </c>
      <c r="AU307" s="257" t="s">
        <v>80</v>
      </c>
      <c r="AY307" s="16" t="s">
        <v>202</v>
      </c>
      <c r="BE307" s="258">
        <f>IF(N307="základní",J307,0)</f>
        <v>0</v>
      </c>
      <c r="BF307" s="258">
        <f>IF(N307="snížená",J307,0)</f>
        <v>0</v>
      </c>
      <c r="BG307" s="258">
        <f>IF(N307="zákl. přenesená",J307,0)</f>
        <v>0</v>
      </c>
      <c r="BH307" s="258">
        <f>IF(N307="sníž. přenesená",J307,0)</f>
        <v>0</v>
      </c>
      <c r="BI307" s="258">
        <f>IF(N307="nulová",J307,0)</f>
        <v>0</v>
      </c>
      <c r="BJ307" s="16" t="s">
        <v>85</v>
      </c>
      <c r="BK307" s="258">
        <f>ROUND(I307*H307,2)</f>
        <v>0</v>
      </c>
      <c r="BL307" s="16" t="s">
        <v>366</v>
      </c>
      <c r="BM307" s="257" t="s">
        <v>1369</v>
      </c>
    </row>
    <row r="308" spans="1:65" s="2" customFormat="1" ht="16.5" customHeight="1">
      <c r="A308" s="37"/>
      <c r="B308" s="38"/>
      <c r="C308" s="245" t="s">
        <v>1370</v>
      </c>
      <c r="D308" s="245" t="s">
        <v>204</v>
      </c>
      <c r="E308" s="246" t="s">
        <v>652</v>
      </c>
      <c r="F308" s="247" t="s">
        <v>653</v>
      </c>
      <c r="G308" s="248" t="s">
        <v>319</v>
      </c>
      <c r="H308" s="249">
        <v>32</v>
      </c>
      <c r="I308" s="250"/>
      <c r="J308" s="251">
        <f>ROUND(I308*H308,2)</f>
        <v>0</v>
      </c>
      <c r="K308" s="252"/>
      <c r="L308" s="43"/>
      <c r="M308" s="253" t="s">
        <v>1</v>
      </c>
      <c r="N308" s="254" t="s">
        <v>39</v>
      </c>
      <c r="O308" s="90"/>
      <c r="P308" s="255">
        <f>O308*H308</f>
        <v>0</v>
      </c>
      <c r="Q308" s="255">
        <v>0</v>
      </c>
      <c r="R308" s="255">
        <f>Q308*H308</f>
        <v>0</v>
      </c>
      <c r="S308" s="255">
        <v>0</v>
      </c>
      <c r="T308" s="256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57" t="s">
        <v>366</v>
      </c>
      <c r="AT308" s="257" t="s">
        <v>204</v>
      </c>
      <c r="AU308" s="257" t="s">
        <v>80</v>
      </c>
      <c r="AY308" s="16" t="s">
        <v>202</v>
      </c>
      <c r="BE308" s="258">
        <f>IF(N308="základní",J308,0)</f>
        <v>0</v>
      </c>
      <c r="BF308" s="258">
        <f>IF(N308="snížená",J308,0)</f>
        <v>0</v>
      </c>
      <c r="BG308" s="258">
        <f>IF(N308="zákl. přenesená",J308,0)</f>
        <v>0</v>
      </c>
      <c r="BH308" s="258">
        <f>IF(N308="sníž. přenesená",J308,0)</f>
        <v>0</v>
      </c>
      <c r="BI308" s="258">
        <f>IF(N308="nulová",J308,0)</f>
        <v>0</v>
      </c>
      <c r="BJ308" s="16" t="s">
        <v>85</v>
      </c>
      <c r="BK308" s="258">
        <f>ROUND(I308*H308,2)</f>
        <v>0</v>
      </c>
      <c r="BL308" s="16" t="s">
        <v>366</v>
      </c>
      <c r="BM308" s="257" t="s">
        <v>1371</v>
      </c>
    </row>
    <row r="309" spans="1:65" s="2" customFormat="1" ht="16.5" customHeight="1">
      <c r="A309" s="37"/>
      <c r="B309" s="38"/>
      <c r="C309" s="245" t="s">
        <v>1372</v>
      </c>
      <c r="D309" s="245" t="s">
        <v>204</v>
      </c>
      <c r="E309" s="246" t="s">
        <v>640</v>
      </c>
      <c r="F309" s="247" t="s">
        <v>641</v>
      </c>
      <c r="G309" s="248" t="s">
        <v>324</v>
      </c>
      <c r="H309" s="249">
        <v>740</v>
      </c>
      <c r="I309" s="250"/>
      <c r="J309" s="251">
        <f>ROUND(I309*H309,2)</f>
        <v>0</v>
      </c>
      <c r="K309" s="252"/>
      <c r="L309" s="43"/>
      <c r="M309" s="253" t="s">
        <v>1</v>
      </c>
      <c r="N309" s="254" t="s">
        <v>39</v>
      </c>
      <c r="O309" s="90"/>
      <c r="P309" s="255">
        <f>O309*H309</f>
        <v>0</v>
      </c>
      <c r="Q309" s="255">
        <v>0</v>
      </c>
      <c r="R309" s="255">
        <f>Q309*H309</f>
        <v>0</v>
      </c>
      <c r="S309" s="255">
        <v>0</v>
      </c>
      <c r="T309" s="256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57" t="s">
        <v>366</v>
      </c>
      <c r="AT309" s="257" t="s">
        <v>204</v>
      </c>
      <c r="AU309" s="257" t="s">
        <v>80</v>
      </c>
      <c r="AY309" s="16" t="s">
        <v>202</v>
      </c>
      <c r="BE309" s="258">
        <f>IF(N309="základní",J309,0)</f>
        <v>0</v>
      </c>
      <c r="BF309" s="258">
        <f>IF(N309="snížená",J309,0)</f>
        <v>0</v>
      </c>
      <c r="BG309" s="258">
        <f>IF(N309="zákl. přenesená",J309,0)</f>
        <v>0</v>
      </c>
      <c r="BH309" s="258">
        <f>IF(N309="sníž. přenesená",J309,0)</f>
        <v>0</v>
      </c>
      <c r="BI309" s="258">
        <f>IF(N309="nulová",J309,0)</f>
        <v>0</v>
      </c>
      <c r="BJ309" s="16" t="s">
        <v>85</v>
      </c>
      <c r="BK309" s="258">
        <f>ROUND(I309*H309,2)</f>
        <v>0</v>
      </c>
      <c r="BL309" s="16" t="s">
        <v>366</v>
      </c>
      <c r="BM309" s="257" t="s">
        <v>1373</v>
      </c>
    </row>
    <row r="310" spans="1:65" s="2" customFormat="1" ht="16.5" customHeight="1">
      <c r="A310" s="37"/>
      <c r="B310" s="38"/>
      <c r="C310" s="245" t="s">
        <v>717</v>
      </c>
      <c r="D310" s="245" t="s">
        <v>204</v>
      </c>
      <c r="E310" s="246" t="s">
        <v>642</v>
      </c>
      <c r="F310" s="247" t="s">
        <v>643</v>
      </c>
      <c r="G310" s="248" t="s">
        <v>324</v>
      </c>
      <c r="H310" s="249">
        <v>120</v>
      </c>
      <c r="I310" s="250"/>
      <c r="J310" s="251">
        <f>ROUND(I310*H310,2)</f>
        <v>0</v>
      </c>
      <c r="K310" s="252"/>
      <c r="L310" s="43"/>
      <c r="M310" s="253" t="s">
        <v>1</v>
      </c>
      <c r="N310" s="254" t="s">
        <v>39</v>
      </c>
      <c r="O310" s="90"/>
      <c r="P310" s="255">
        <f>O310*H310</f>
        <v>0</v>
      </c>
      <c r="Q310" s="255">
        <v>0</v>
      </c>
      <c r="R310" s="255">
        <f>Q310*H310</f>
        <v>0</v>
      </c>
      <c r="S310" s="255">
        <v>0</v>
      </c>
      <c r="T310" s="256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57" t="s">
        <v>366</v>
      </c>
      <c r="AT310" s="257" t="s">
        <v>204</v>
      </c>
      <c r="AU310" s="257" t="s">
        <v>80</v>
      </c>
      <c r="AY310" s="16" t="s">
        <v>202</v>
      </c>
      <c r="BE310" s="258">
        <f>IF(N310="základní",J310,0)</f>
        <v>0</v>
      </c>
      <c r="BF310" s="258">
        <f>IF(N310="snížená",J310,0)</f>
        <v>0</v>
      </c>
      <c r="BG310" s="258">
        <f>IF(N310="zákl. přenesená",J310,0)</f>
        <v>0</v>
      </c>
      <c r="BH310" s="258">
        <f>IF(N310="sníž. přenesená",J310,0)</f>
        <v>0</v>
      </c>
      <c r="BI310" s="258">
        <f>IF(N310="nulová",J310,0)</f>
        <v>0</v>
      </c>
      <c r="BJ310" s="16" t="s">
        <v>85</v>
      </c>
      <c r="BK310" s="258">
        <f>ROUND(I310*H310,2)</f>
        <v>0</v>
      </c>
      <c r="BL310" s="16" t="s">
        <v>366</v>
      </c>
      <c r="BM310" s="257" t="s">
        <v>1374</v>
      </c>
    </row>
    <row r="311" spans="1:65" s="2" customFormat="1" ht="16.5" customHeight="1">
      <c r="A311" s="37"/>
      <c r="B311" s="38"/>
      <c r="C311" s="245" t="s">
        <v>1375</v>
      </c>
      <c r="D311" s="245" t="s">
        <v>204</v>
      </c>
      <c r="E311" s="246" t="s">
        <v>644</v>
      </c>
      <c r="F311" s="247" t="s">
        <v>645</v>
      </c>
      <c r="G311" s="248" t="s">
        <v>324</v>
      </c>
      <c r="H311" s="249">
        <v>42</v>
      </c>
      <c r="I311" s="250"/>
      <c r="J311" s="251">
        <f>ROUND(I311*H311,2)</f>
        <v>0</v>
      </c>
      <c r="K311" s="252"/>
      <c r="L311" s="43"/>
      <c r="M311" s="253" t="s">
        <v>1</v>
      </c>
      <c r="N311" s="254" t="s">
        <v>39</v>
      </c>
      <c r="O311" s="90"/>
      <c r="P311" s="255">
        <f>O311*H311</f>
        <v>0</v>
      </c>
      <c r="Q311" s="255">
        <v>0</v>
      </c>
      <c r="R311" s="255">
        <f>Q311*H311</f>
        <v>0</v>
      </c>
      <c r="S311" s="255">
        <v>0</v>
      </c>
      <c r="T311" s="256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57" t="s">
        <v>366</v>
      </c>
      <c r="AT311" s="257" t="s">
        <v>204</v>
      </c>
      <c r="AU311" s="257" t="s">
        <v>80</v>
      </c>
      <c r="AY311" s="16" t="s">
        <v>202</v>
      </c>
      <c r="BE311" s="258">
        <f>IF(N311="základní",J311,0)</f>
        <v>0</v>
      </c>
      <c r="BF311" s="258">
        <f>IF(N311="snížená",J311,0)</f>
        <v>0</v>
      </c>
      <c r="BG311" s="258">
        <f>IF(N311="zákl. přenesená",J311,0)</f>
        <v>0</v>
      </c>
      <c r="BH311" s="258">
        <f>IF(N311="sníž. přenesená",J311,0)</f>
        <v>0</v>
      </c>
      <c r="BI311" s="258">
        <f>IF(N311="nulová",J311,0)</f>
        <v>0</v>
      </c>
      <c r="BJ311" s="16" t="s">
        <v>85</v>
      </c>
      <c r="BK311" s="258">
        <f>ROUND(I311*H311,2)</f>
        <v>0</v>
      </c>
      <c r="BL311" s="16" t="s">
        <v>366</v>
      </c>
      <c r="BM311" s="257" t="s">
        <v>1376</v>
      </c>
    </row>
    <row r="312" spans="1:65" s="2" customFormat="1" ht="16.5" customHeight="1">
      <c r="A312" s="37"/>
      <c r="B312" s="38"/>
      <c r="C312" s="245" t="s">
        <v>722</v>
      </c>
      <c r="D312" s="245" t="s">
        <v>204</v>
      </c>
      <c r="E312" s="246" t="s">
        <v>646</v>
      </c>
      <c r="F312" s="247" t="s">
        <v>647</v>
      </c>
      <c r="G312" s="248" t="s">
        <v>324</v>
      </c>
      <c r="H312" s="249">
        <v>420</v>
      </c>
      <c r="I312" s="250"/>
      <c r="J312" s="251">
        <f>ROUND(I312*H312,2)</f>
        <v>0</v>
      </c>
      <c r="K312" s="252"/>
      <c r="L312" s="43"/>
      <c r="M312" s="253" t="s">
        <v>1</v>
      </c>
      <c r="N312" s="254" t="s">
        <v>39</v>
      </c>
      <c r="O312" s="90"/>
      <c r="P312" s="255">
        <f>O312*H312</f>
        <v>0</v>
      </c>
      <c r="Q312" s="255">
        <v>0</v>
      </c>
      <c r="R312" s="255">
        <f>Q312*H312</f>
        <v>0</v>
      </c>
      <c r="S312" s="255">
        <v>0</v>
      </c>
      <c r="T312" s="256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57" t="s">
        <v>366</v>
      </c>
      <c r="AT312" s="257" t="s">
        <v>204</v>
      </c>
      <c r="AU312" s="257" t="s">
        <v>80</v>
      </c>
      <c r="AY312" s="16" t="s">
        <v>202</v>
      </c>
      <c r="BE312" s="258">
        <f>IF(N312="základní",J312,0)</f>
        <v>0</v>
      </c>
      <c r="BF312" s="258">
        <f>IF(N312="snížená",J312,0)</f>
        <v>0</v>
      </c>
      <c r="BG312" s="258">
        <f>IF(N312="zákl. přenesená",J312,0)</f>
        <v>0</v>
      </c>
      <c r="BH312" s="258">
        <f>IF(N312="sníž. přenesená",J312,0)</f>
        <v>0</v>
      </c>
      <c r="BI312" s="258">
        <f>IF(N312="nulová",J312,0)</f>
        <v>0</v>
      </c>
      <c r="BJ312" s="16" t="s">
        <v>85</v>
      </c>
      <c r="BK312" s="258">
        <f>ROUND(I312*H312,2)</f>
        <v>0</v>
      </c>
      <c r="BL312" s="16" t="s">
        <v>366</v>
      </c>
      <c r="BM312" s="257" t="s">
        <v>1377</v>
      </c>
    </row>
    <row r="313" spans="1:65" s="2" customFormat="1" ht="16.5" customHeight="1">
      <c r="A313" s="37"/>
      <c r="B313" s="38"/>
      <c r="C313" s="245" t="s">
        <v>1378</v>
      </c>
      <c r="D313" s="245" t="s">
        <v>204</v>
      </c>
      <c r="E313" s="246" t="s">
        <v>648</v>
      </c>
      <c r="F313" s="247" t="s">
        <v>649</v>
      </c>
      <c r="G313" s="248" t="s">
        <v>324</v>
      </c>
      <c r="H313" s="249">
        <v>230</v>
      </c>
      <c r="I313" s="250"/>
      <c r="J313" s="251">
        <f>ROUND(I313*H313,2)</f>
        <v>0</v>
      </c>
      <c r="K313" s="252"/>
      <c r="L313" s="43"/>
      <c r="M313" s="253" t="s">
        <v>1</v>
      </c>
      <c r="N313" s="254" t="s">
        <v>39</v>
      </c>
      <c r="O313" s="90"/>
      <c r="P313" s="255">
        <f>O313*H313</f>
        <v>0</v>
      </c>
      <c r="Q313" s="255">
        <v>0</v>
      </c>
      <c r="R313" s="255">
        <f>Q313*H313</f>
        <v>0</v>
      </c>
      <c r="S313" s="255">
        <v>0</v>
      </c>
      <c r="T313" s="256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57" t="s">
        <v>366</v>
      </c>
      <c r="AT313" s="257" t="s">
        <v>204</v>
      </c>
      <c r="AU313" s="257" t="s">
        <v>80</v>
      </c>
      <c r="AY313" s="16" t="s">
        <v>202</v>
      </c>
      <c r="BE313" s="258">
        <f>IF(N313="základní",J313,0)</f>
        <v>0</v>
      </c>
      <c r="BF313" s="258">
        <f>IF(N313="snížená",J313,0)</f>
        <v>0</v>
      </c>
      <c r="BG313" s="258">
        <f>IF(N313="zákl. přenesená",J313,0)</f>
        <v>0</v>
      </c>
      <c r="BH313" s="258">
        <f>IF(N313="sníž. přenesená",J313,0)</f>
        <v>0</v>
      </c>
      <c r="BI313" s="258">
        <f>IF(N313="nulová",J313,0)</f>
        <v>0</v>
      </c>
      <c r="BJ313" s="16" t="s">
        <v>85</v>
      </c>
      <c r="BK313" s="258">
        <f>ROUND(I313*H313,2)</f>
        <v>0</v>
      </c>
      <c r="BL313" s="16" t="s">
        <v>366</v>
      </c>
      <c r="BM313" s="257" t="s">
        <v>1379</v>
      </c>
    </row>
    <row r="314" spans="1:65" s="2" customFormat="1" ht="33" customHeight="1">
      <c r="A314" s="37"/>
      <c r="B314" s="38"/>
      <c r="C314" s="245" t="s">
        <v>1380</v>
      </c>
      <c r="D314" s="245" t="s">
        <v>204</v>
      </c>
      <c r="E314" s="246" t="s">
        <v>1381</v>
      </c>
      <c r="F314" s="247" t="s">
        <v>742</v>
      </c>
      <c r="G314" s="248" t="s">
        <v>319</v>
      </c>
      <c r="H314" s="249">
        <v>1</v>
      </c>
      <c r="I314" s="250"/>
      <c r="J314" s="251">
        <f>ROUND(I314*H314,2)</f>
        <v>0</v>
      </c>
      <c r="K314" s="252"/>
      <c r="L314" s="43"/>
      <c r="M314" s="253" t="s">
        <v>1</v>
      </c>
      <c r="N314" s="254" t="s">
        <v>39</v>
      </c>
      <c r="O314" s="90"/>
      <c r="P314" s="255">
        <f>O314*H314</f>
        <v>0</v>
      </c>
      <c r="Q314" s="255">
        <v>0</v>
      </c>
      <c r="R314" s="255">
        <f>Q314*H314</f>
        <v>0</v>
      </c>
      <c r="S314" s="255">
        <v>0</v>
      </c>
      <c r="T314" s="256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57" t="s">
        <v>208</v>
      </c>
      <c r="AT314" s="257" t="s">
        <v>204</v>
      </c>
      <c r="AU314" s="257" t="s">
        <v>80</v>
      </c>
      <c r="AY314" s="16" t="s">
        <v>202</v>
      </c>
      <c r="BE314" s="258">
        <f>IF(N314="základní",J314,0)</f>
        <v>0</v>
      </c>
      <c r="BF314" s="258">
        <f>IF(N314="snížená",J314,0)</f>
        <v>0</v>
      </c>
      <c r="BG314" s="258">
        <f>IF(N314="zákl. přenesená",J314,0)</f>
        <v>0</v>
      </c>
      <c r="BH314" s="258">
        <f>IF(N314="sníž. přenesená",J314,0)</f>
        <v>0</v>
      </c>
      <c r="BI314" s="258">
        <f>IF(N314="nulová",J314,0)</f>
        <v>0</v>
      </c>
      <c r="BJ314" s="16" t="s">
        <v>85</v>
      </c>
      <c r="BK314" s="258">
        <f>ROUND(I314*H314,2)</f>
        <v>0</v>
      </c>
      <c r="BL314" s="16" t="s">
        <v>208</v>
      </c>
      <c r="BM314" s="257" t="s">
        <v>1382</v>
      </c>
    </row>
    <row r="315" spans="1:65" s="2" customFormat="1" ht="16.5" customHeight="1">
      <c r="A315" s="37"/>
      <c r="B315" s="38"/>
      <c r="C315" s="245" t="s">
        <v>1383</v>
      </c>
      <c r="D315" s="245" t="s">
        <v>204</v>
      </c>
      <c r="E315" s="246" t="s">
        <v>1384</v>
      </c>
      <c r="F315" s="247" t="s">
        <v>744</v>
      </c>
      <c r="G315" s="248" t="s">
        <v>319</v>
      </c>
      <c r="H315" s="249">
        <v>1</v>
      </c>
      <c r="I315" s="250"/>
      <c r="J315" s="251">
        <f>ROUND(I315*H315,2)</f>
        <v>0</v>
      </c>
      <c r="K315" s="252"/>
      <c r="L315" s="43"/>
      <c r="M315" s="253" t="s">
        <v>1</v>
      </c>
      <c r="N315" s="254" t="s">
        <v>39</v>
      </c>
      <c r="O315" s="90"/>
      <c r="P315" s="255">
        <f>O315*H315</f>
        <v>0</v>
      </c>
      <c r="Q315" s="255">
        <v>0</v>
      </c>
      <c r="R315" s="255">
        <f>Q315*H315</f>
        <v>0</v>
      </c>
      <c r="S315" s="255">
        <v>0</v>
      </c>
      <c r="T315" s="256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57" t="s">
        <v>208</v>
      </c>
      <c r="AT315" s="257" t="s">
        <v>204</v>
      </c>
      <c r="AU315" s="257" t="s">
        <v>80</v>
      </c>
      <c r="AY315" s="16" t="s">
        <v>202</v>
      </c>
      <c r="BE315" s="258">
        <f>IF(N315="základní",J315,0)</f>
        <v>0</v>
      </c>
      <c r="BF315" s="258">
        <f>IF(N315="snížená",J315,0)</f>
        <v>0</v>
      </c>
      <c r="BG315" s="258">
        <f>IF(N315="zákl. přenesená",J315,0)</f>
        <v>0</v>
      </c>
      <c r="BH315" s="258">
        <f>IF(N315="sníž. přenesená",J315,0)</f>
        <v>0</v>
      </c>
      <c r="BI315" s="258">
        <f>IF(N315="nulová",J315,0)</f>
        <v>0</v>
      </c>
      <c r="BJ315" s="16" t="s">
        <v>85</v>
      </c>
      <c r="BK315" s="258">
        <f>ROUND(I315*H315,2)</f>
        <v>0</v>
      </c>
      <c r="BL315" s="16" t="s">
        <v>208</v>
      </c>
      <c r="BM315" s="257" t="s">
        <v>1385</v>
      </c>
    </row>
    <row r="316" spans="1:65" s="2" customFormat="1" ht="16.5" customHeight="1">
      <c r="A316" s="37"/>
      <c r="B316" s="38"/>
      <c r="C316" s="245" t="s">
        <v>1386</v>
      </c>
      <c r="D316" s="245" t="s">
        <v>204</v>
      </c>
      <c r="E316" s="246" t="s">
        <v>1387</v>
      </c>
      <c r="F316" s="247" t="s">
        <v>746</v>
      </c>
      <c r="G316" s="248" t="s">
        <v>725</v>
      </c>
      <c r="H316" s="249">
        <v>1</v>
      </c>
      <c r="I316" s="250"/>
      <c r="J316" s="251">
        <f>ROUND(I316*H316,2)</f>
        <v>0</v>
      </c>
      <c r="K316" s="252"/>
      <c r="L316" s="43"/>
      <c r="M316" s="253" t="s">
        <v>1</v>
      </c>
      <c r="N316" s="254" t="s">
        <v>39</v>
      </c>
      <c r="O316" s="90"/>
      <c r="P316" s="255">
        <f>O316*H316</f>
        <v>0</v>
      </c>
      <c r="Q316" s="255">
        <v>0</v>
      </c>
      <c r="R316" s="255">
        <f>Q316*H316</f>
        <v>0</v>
      </c>
      <c r="S316" s="255">
        <v>0</v>
      </c>
      <c r="T316" s="256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57" t="s">
        <v>208</v>
      </c>
      <c r="AT316" s="257" t="s">
        <v>204</v>
      </c>
      <c r="AU316" s="257" t="s">
        <v>80</v>
      </c>
      <c r="AY316" s="16" t="s">
        <v>202</v>
      </c>
      <c r="BE316" s="258">
        <f>IF(N316="základní",J316,0)</f>
        <v>0</v>
      </c>
      <c r="BF316" s="258">
        <f>IF(N316="snížená",J316,0)</f>
        <v>0</v>
      </c>
      <c r="BG316" s="258">
        <f>IF(N316="zákl. přenesená",J316,0)</f>
        <v>0</v>
      </c>
      <c r="BH316" s="258">
        <f>IF(N316="sníž. přenesená",J316,0)</f>
        <v>0</v>
      </c>
      <c r="BI316" s="258">
        <f>IF(N316="nulová",J316,0)</f>
        <v>0</v>
      </c>
      <c r="BJ316" s="16" t="s">
        <v>85</v>
      </c>
      <c r="BK316" s="258">
        <f>ROUND(I316*H316,2)</f>
        <v>0</v>
      </c>
      <c r="BL316" s="16" t="s">
        <v>208</v>
      </c>
      <c r="BM316" s="257" t="s">
        <v>1388</v>
      </c>
    </row>
    <row r="317" spans="1:65" s="2" customFormat="1" ht="55.5" customHeight="1">
      <c r="A317" s="37"/>
      <c r="B317" s="38"/>
      <c r="C317" s="245" t="s">
        <v>1389</v>
      </c>
      <c r="D317" s="245" t="s">
        <v>204</v>
      </c>
      <c r="E317" s="246" t="s">
        <v>1390</v>
      </c>
      <c r="F317" s="247" t="s">
        <v>857</v>
      </c>
      <c r="G317" s="248" t="s">
        <v>319</v>
      </c>
      <c r="H317" s="249">
        <v>1</v>
      </c>
      <c r="I317" s="250"/>
      <c r="J317" s="251">
        <f>ROUND(I317*H317,2)</f>
        <v>0</v>
      </c>
      <c r="K317" s="252"/>
      <c r="L317" s="43"/>
      <c r="M317" s="253" t="s">
        <v>1</v>
      </c>
      <c r="N317" s="254" t="s">
        <v>39</v>
      </c>
      <c r="O317" s="90"/>
      <c r="P317" s="255">
        <f>O317*H317</f>
        <v>0</v>
      </c>
      <c r="Q317" s="255">
        <v>0</v>
      </c>
      <c r="R317" s="255">
        <f>Q317*H317</f>
        <v>0</v>
      </c>
      <c r="S317" s="255">
        <v>0</v>
      </c>
      <c r="T317" s="256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57" t="s">
        <v>208</v>
      </c>
      <c r="AT317" s="257" t="s">
        <v>204</v>
      </c>
      <c r="AU317" s="257" t="s">
        <v>80</v>
      </c>
      <c r="AY317" s="16" t="s">
        <v>202</v>
      </c>
      <c r="BE317" s="258">
        <f>IF(N317="základní",J317,0)</f>
        <v>0</v>
      </c>
      <c r="BF317" s="258">
        <f>IF(N317="snížená",J317,0)</f>
        <v>0</v>
      </c>
      <c r="BG317" s="258">
        <f>IF(N317="zákl. přenesená",J317,0)</f>
        <v>0</v>
      </c>
      <c r="BH317" s="258">
        <f>IF(N317="sníž. přenesená",J317,0)</f>
        <v>0</v>
      </c>
      <c r="BI317" s="258">
        <f>IF(N317="nulová",J317,0)</f>
        <v>0</v>
      </c>
      <c r="BJ317" s="16" t="s">
        <v>85</v>
      </c>
      <c r="BK317" s="258">
        <f>ROUND(I317*H317,2)</f>
        <v>0</v>
      </c>
      <c r="BL317" s="16" t="s">
        <v>208</v>
      </c>
      <c r="BM317" s="257" t="s">
        <v>1391</v>
      </c>
    </row>
    <row r="318" spans="1:65" s="2" customFormat="1" ht="21.75" customHeight="1">
      <c r="A318" s="37"/>
      <c r="B318" s="38"/>
      <c r="C318" s="245" t="s">
        <v>1392</v>
      </c>
      <c r="D318" s="245" t="s">
        <v>204</v>
      </c>
      <c r="E318" s="246" t="s">
        <v>1393</v>
      </c>
      <c r="F318" s="247" t="s">
        <v>1394</v>
      </c>
      <c r="G318" s="248" t="s">
        <v>319</v>
      </c>
      <c r="H318" s="249">
        <v>1</v>
      </c>
      <c r="I318" s="250"/>
      <c r="J318" s="251">
        <f>ROUND(I318*H318,2)</f>
        <v>0</v>
      </c>
      <c r="K318" s="252"/>
      <c r="L318" s="43"/>
      <c r="M318" s="253" t="s">
        <v>1</v>
      </c>
      <c r="N318" s="254" t="s">
        <v>39</v>
      </c>
      <c r="O318" s="90"/>
      <c r="P318" s="255">
        <f>O318*H318</f>
        <v>0</v>
      </c>
      <c r="Q318" s="255">
        <v>0</v>
      </c>
      <c r="R318" s="255">
        <f>Q318*H318</f>
        <v>0</v>
      </c>
      <c r="S318" s="255">
        <v>0</v>
      </c>
      <c r="T318" s="256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57" t="s">
        <v>208</v>
      </c>
      <c r="AT318" s="257" t="s">
        <v>204</v>
      </c>
      <c r="AU318" s="257" t="s">
        <v>80</v>
      </c>
      <c r="AY318" s="16" t="s">
        <v>202</v>
      </c>
      <c r="BE318" s="258">
        <f>IF(N318="základní",J318,0)</f>
        <v>0</v>
      </c>
      <c r="BF318" s="258">
        <f>IF(N318="snížená",J318,0)</f>
        <v>0</v>
      </c>
      <c r="BG318" s="258">
        <f>IF(N318="zákl. přenesená",J318,0)</f>
        <v>0</v>
      </c>
      <c r="BH318" s="258">
        <f>IF(N318="sníž. přenesená",J318,0)</f>
        <v>0</v>
      </c>
      <c r="BI318" s="258">
        <f>IF(N318="nulová",J318,0)</f>
        <v>0</v>
      </c>
      <c r="BJ318" s="16" t="s">
        <v>85</v>
      </c>
      <c r="BK318" s="258">
        <f>ROUND(I318*H318,2)</f>
        <v>0</v>
      </c>
      <c r="BL318" s="16" t="s">
        <v>208</v>
      </c>
      <c r="BM318" s="257" t="s">
        <v>1395</v>
      </c>
    </row>
    <row r="319" spans="1:65" s="2" customFormat="1" ht="21.75" customHeight="1">
      <c r="A319" s="37"/>
      <c r="B319" s="38"/>
      <c r="C319" s="245" t="s">
        <v>1396</v>
      </c>
      <c r="D319" s="245" t="s">
        <v>204</v>
      </c>
      <c r="E319" s="246" t="s">
        <v>1397</v>
      </c>
      <c r="F319" s="247" t="s">
        <v>1398</v>
      </c>
      <c r="G319" s="248" t="s">
        <v>319</v>
      </c>
      <c r="H319" s="249">
        <v>1</v>
      </c>
      <c r="I319" s="250"/>
      <c r="J319" s="251">
        <f>ROUND(I319*H319,2)</f>
        <v>0</v>
      </c>
      <c r="K319" s="252"/>
      <c r="L319" s="43"/>
      <c r="M319" s="253" t="s">
        <v>1</v>
      </c>
      <c r="N319" s="254" t="s">
        <v>39</v>
      </c>
      <c r="O319" s="90"/>
      <c r="P319" s="255">
        <f>O319*H319</f>
        <v>0</v>
      </c>
      <c r="Q319" s="255">
        <v>0</v>
      </c>
      <c r="R319" s="255">
        <f>Q319*H319</f>
        <v>0</v>
      </c>
      <c r="S319" s="255">
        <v>0</v>
      </c>
      <c r="T319" s="256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57" t="s">
        <v>208</v>
      </c>
      <c r="AT319" s="257" t="s">
        <v>204</v>
      </c>
      <c r="AU319" s="257" t="s">
        <v>80</v>
      </c>
      <c r="AY319" s="16" t="s">
        <v>202</v>
      </c>
      <c r="BE319" s="258">
        <f>IF(N319="základní",J319,0)</f>
        <v>0</v>
      </c>
      <c r="BF319" s="258">
        <f>IF(N319="snížená",J319,0)</f>
        <v>0</v>
      </c>
      <c r="BG319" s="258">
        <f>IF(N319="zákl. přenesená",J319,0)</f>
        <v>0</v>
      </c>
      <c r="BH319" s="258">
        <f>IF(N319="sníž. přenesená",J319,0)</f>
        <v>0</v>
      </c>
      <c r="BI319" s="258">
        <f>IF(N319="nulová",J319,0)</f>
        <v>0</v>
      </c>
      <c r="BJ319" s="16" t="s">
        <v>85</v>
      </c>
      <c r="BK319" s="258">
        <f>ROUND(I319*H319,2)</f>
        <v>0</v>
      </c>
      <c r="BL319" s="16" t="s">
        <v>208</v>
      </c>
      <c r="BM319" s="257" t="s">
        <v>1399</v>
      </c>
    </row>
    <row r="320" spans="1:63" s="12" customFormat="1" ht="25.9" customHeight="1">
      <c r="A320" s="12"/>
      <c r="B320" s="229"/>
      <c r="C320" s="230"/>
      <c r="D320" s="231" t="s">
        <v>72</v>
      </c>
      <c r="E320" s="232" t="s">
        <v>658</v>
      </c>
      <c r="F320" s="232" t="s">
        <v>1400</v>
      </c>
      <c r="G320" s="230"/>
      <c r="H320" s="230"/>
      <c r="I320" s="233"/>
      <c r="J320" s="234">
        <f>BK320</f>
        <v>0</v>
      </c>
      <c r="K320" s="230"/>
      <c r="L320" s="235"/>
      <c r="M320" s="236"/>
      <c r="N320" s="237"/>
      <c r="O320" s="237"/>
      <c r="P320" s="238">
        <f>SUM(P321:P347)</f>
        <v>0</v>
      </c>
      <c r="Q320" s="237"/>
      <c r="R320" s="238">
        <f>SUM(R321:R347)</f>
        <v>0</v>
      </c>
      <c r="S320" s="237"/>
      <c r="T320" s="239">
        <f>SUM(T321:T347)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40" t="s">
        <v>85</v>
      </c>
      <c r="AT320" s="241" t="s">
        <v>72</v>
      </c>
      <c r="AU320" s="241" t="s">
        <v>73</v>
      </c>
      <c r="AY320" s="240" t="s">
        <v>202</v>
      </c>
      <c r="BK320" s="242">
        <f>SUM(BK321:BK347)</f>
        <v>0</v>
      </c>
    </row>
    <row r="321" spans="1:65" s="2" customFormat="1" ht="16.5" customHeight="1">
      <c r="A321" s="37"/>
      <c r="B321" s="38"/>
      <c r="C321" s="245" t="s">
        <v>837</v>
      </c>
      <c r="D321" s="245" t="s">
        <v>204</v>
      </c>
      <c r="E321" s="246" t="s">
        <v>660</v>
      </c>
      <c r="F321" s="247" t="s">
        <v>661</v>
      </c>
      <c r="G321" s="248" t="s">
        <v>324</v>
      </c>
      <c r="H321" s="249">
        <v>69</v>
      </c>
      <c r="I321" s="250"/>
      <c r="J321" s="251">
        <f>ROUND(I321*H321,2)</f>
        <v>0</v>
      </c>
      <c r="K321" s="252"/>
      <c r="L321" s="43"/>
      <c r="M321" s="253" t="s">
        <v>1</v>
      </c>
      <c r="N321" s="254" t="s">
        <v>39</v>
      </c>
      <c r="O321" s="90"/>
      <c r="P321" s="255">
        <f>O321*H321</f>
        <v>0</v>
      </c>
      <c r="Q321" s="255">
        <v>0</v>
      </c>
      <c r="R321" s="255">
        <f>Q321*H321</f>
        <v>0</v>
      </c>
      <c r="S321" s="255">
        <v>0</v>
      </c>
      <c r="T321" s="256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57" t="s">
        <v>366</v>
      </c>
      <c r="AT321" s="257" t="s">
        <v>204</v>
      </c>
      <c r="AU321" s="257" t="s">
        <v>80</v>
      </c>
      <c r="AY321" s="16" t="s">
        <v>202</v>
      </c>
      <c r="BE321" s="258">
        <f>IF(N321="základní",J321,0)</f>
        <v>0</v>
      </c>
      <c r="BF321" s="258">
        <f>IF(N321="snížená",J321,0)</f>
        <v>0</v>
      </c>
      <c r="BG321" s="258">
        <f>IF(N321="zákl. přenesená",J321,0)</f>
        <v>0</v>
      </c>
      <c r="BH321" s="258">
        <f>IF(N321="sníž. přenesená",J321,0)</f>
        <v>0</v>
      </c>
      <c r="BI321" s="258">
        <f>IF(N321="nulová",J321,0)</f>
        <v>0</v>
      </c>
      <c r="BJ321" s="16" t="s">
        <v>85</v>
      </c>
      <c r="BK321" s="258">
        <f>ROUND(I321*H321,2)</f>
        <v>0</v>
      </c>
      <c r="BL321" s="16" t="s">
        <v>366</v>
      </c>
      <c r="BM321" s="257" t="s">
        <v>1401</v>
      </c>
    </row>
    <row r="322" spans="1:65" s="2" customFormat="1" ht="16.5" customHeight="1">
      <c r="A322" s="37"/>
      <c r="B322" s="38"/>
      <c r="C322" s="245" t="s">
        <v>1402</v>
      </c>
      <c r="D322" s="245" t="s">
        <v>204</v>
      </c>
      <c r="E322" s="246" t="s">
        <v>662</v>
      </c>
      <c r="F322" s="247" t="s">
        <v>663</v>
      </c>
      <c r="G322" s="248" t="s">
        <v>324</v>
      </c>
      <c r="H322" s="249">
        <v>54</v>
      </c>
      <c r="I322" s="250"/>
      <c r="J322" s="251">
        <f>ROUND(I322*H322,2)</f>
        <v>0</v>
      </c>
      <c r="K322" s="252"/>
      <c r="L322" s="43"/>
      <c r="M322" s="253" t="s">
        <v>1</v>
      </c>
      <c r="N322" s="254" t="s">
        <v>39</v>
      </c>
      <c r="O322" s="90"/>
      <c r="P322" s="255">
        <f>O322*H322</f>
        <v>0</v>
      </c>
      <c r="Q322" s="255">
        <v>0</v>
      </c>
      <c r="R322" s="255">
        <f>Q322*H322</f>
        <v>0</v>
      </c>
      <c r="S322" s="255">
        <v>0</v>
      </c>
      <c r="T322" s="256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57" t="s">
        <v>366</v>
      </c>
      <c r="AT322" s="257" t="s">
        <v>204</v>
      </c>
      <c r="AU322" s="257" t="s">
        <v>80</v>
      </c>
      <c r="AY322" s="16" t="s">
        <v>202</v>
      </c>
      <c r="BE322" s="258">
        <f>IF(N322="základní",J322,0)</f>
        <v>0</v>
      </c>
      <c r="BF322" s="258">
        <f>IF(N322="snížená",J322,0)</f>
        <v>0</v>
      </c>
      <c r="BG322" s="258">
        <f>IF(N322="zákl. přenesená",J322,0)</f>
        <v>0</v>
      </c>
      <c r="BH322" s="258">
        <f>IF(N322="sníž. přenesená",J322,0)</f>
        <v>0</v>
      </c>
      <c r="BI322" s="258">
        <f>IF(N322="nulová",J322,0)</f>
        <v>0</v>
      </c>
      <c r="BJ322" s="16" t="s">
        <v>85</v>
      </c>
      <c r="BK322" s="258">
        <f>ROUND(I322*H322,2)</f>
        <v>0</v>
      </c>
      <c r="BL322" s="16" t="s">
        <v>366</v>
      </c>
      <c r="BM322" s="257" t="s">
        <v>1403</v>
      </c>
    </row>
    <row r="323" spans="1:65" s="2" customFormat="1" ht="16.5" customHeight="1">
      <c r="A323" s="37"/>
      <c r="B323" s="38"/>
      <c r="C323" s="245" t="s">
        <v>840</v>
      </c>
      <c r="D323" s="245" t="s">
        <v>204</v>
      </c>
      <c r="E323" s="246" t="s">
        <v>664</v>
      </c>
      <c r="F323" s="247" t="s">
        <v>665</v>
      </c>
      <c r="G323" s="248" t="s">
        <v>319</v>
      </c>
      <c r="H323" s="249">
        <v>24</v>
      </c>
      <c r="I323" s="250"/>
      <c r="J323" s="251">
        <f>ROUND(I323*H323,2)</f>
        <v>0</v>
      </c>
      <c r="K323" s="252"/>
      <c r="L323" s="43"/>
      <c r="M323" s="253" t="s">
        <v>1</v>
      </c>
      <c r="N323" s="254" t="s">
        <v>39</v>
      </c>
      <c r="O323" s="90"/>
      <c r="P323" s="255">
        <f>O323*H323</f>
        <v>0</v>
      </c>
      <c r="Q323" s="255">
        <v>0</v>
      </c>
      <c r="R323" s="255">
        <f>Q323*H323</f>
        <v>0</v>
      </c>
      <c r="S323" s="255">
        <v>0</v>
      </c>
      <c r="T323" s="256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57" t="s">
        <v>366</v>
      </c>
      <c r="AT323" s="257" t="s">
        <v>204</v>
      </c>
      <c r="AU323" s="257" t="s">
        <v>80</v>
      </c>
      <c r="AY323" s="16" t="s">
        <v>202</v>
      </c>
      <c r="BE323" s="258">
        <f>IF(N323="základní",J323,0)</f>
        <v>0</v>
      </c>
      <c r="BF323" s="258">
        <f>IF(N323="snížená",J323,0)</f>
        <v>0</v>
      </c>
      <c r="BG323" s="258">
        <f>IF(N323="zákl. přenesená",J323,0)</f>
        <v>0</v>
      </c>
      <c r="BH323" s="258">
        <f>IF(N323="sníž. přenesená",J323,0)</f>
        <v>0</v>
      </c>
      <c r="BI323" s="258">
        <f>IF(N323="nulová",J323,0)</f>
        <v>0</v>
      </c>
      <c r="BJ323" s="16" t="s">
        <v>85</v>
      </c>
      <c r="BK323" s="258">
        <f>ROUND(I323*H323,2)</f>
        <v>0</v>
      </c>
      <c r="BL323" s="16" t="s">
        <v>366</v>
      </c>
      <c r="BM323" s="257" t="s">
        <v>1404</v>
      </c>
    </row>
    <row r="324" spans="1:65" s="2" customFormat="1" ht="16.5" customHeight="1">
      <c r="A324" s="37"/>
      <c r="B324" s="38"/>
      <c r="C324" s="245" t="s">
        <v>1405</v>
      </c>
      <c r="D324" s="245" t="s">
        <v>204</v>
      </c>
      <c r="E324" s="246" t="s">
        <v>666</v>
      </c>
      <c r="F324" s="247" t="s">
        <v>667</v>
      </c>
      <c r="G324" s="248" t="s">
        <v>319</v>
      </c>
      <c r="H324" s="249">
        <v>4</v>
      </c>
      <c r="I324" s="250"/>
      <c r="J324" s="251">
        <f>ROUND(I324*H324,2)</f>
        <v>0</v>
      </c>
      <c r="K324" s="252"/>
      <c r="L324" s="43"/>
      <c r="M324" s="253" t="s">
        <v>1</v>
      </c>
      <c r="N324" s="254" t="s">
        <v>39</v>
      </c>
      <c r="O324" s="90"/>
      <c r="P324" s="255">
        <f>O324*H324</f>
        <v>0</v>
      </c>
      <c r="Q324" s="255">
        <v>0</v>
      </c>
      <c r="R324" s="255">
        <f>Q324*H324</f>
        <v>0</v>
      </c>
      <c r="S324" s="255">
        <v>0</v>
      </c>
      <c r="T324" s="256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57" t="s">
        <v>366</v>
      </c>
      <c r="AT324" s="257" t="s">
        <v>204</v>
      </c>
      <c r="AU324" s="257" t="s">
        <v>80</v>
      </c>
      <c r="AY324" s="16" t="s">
        <v>202</v>
      </c>
      <c r="BE324" s="258">
        <f>IF(N324="základní",J324,0)</f>
        <v>0</v>
      </c>
      <c r="BF324" s="258">
        <f>IF(N324="snížená",J324,0)</f>
        <v>0</v>
      </c>
      <c r="BG324" s="258">
        <f>IF(N324="zákl. přenesená",J324,0)</f>
        <v>0</v>
      </c>
      <c r="BH324" s="258">
        <f>IF(N324="sníž. přenesená",J324,0)</f>
        <v>0</v>
      </c>
      <c r="BI324" s="258">
        <f>IF(N324="nulová",J324,0)</f>
        <v>0</v>
      </c>
      <c r="BJ324" s="16" t="s">
        <v>85</v>
      </c>
      <c r="BK324" s="258">
        <f>ROUND(I324*H324,2)</f>
        <v>0</v>
      </c>
      <c r="BL324" s="16" t="s">
        <v>366</v>
      </c>
      <c r="BM324" s="257" t="s">
        <v>1406</v>
      </c>
    </row>
    <row r="325" spans="1:65" s="2" customFormat="1" ht="16.5" customHeight="1">
      <c r="A325" s="37"/>
      <c r="B325" s="38"/>
      <c r="C325" s="245" t="s">
        <v>843</v>
      </c>
      <c r="D325" s="245" t="s">
        <v>204</v>
      </c>
      <c r="E325" s="246" t="s">
        <v>668</v>
      </c>
      <c r="F325" s="247" t="s">
        <v>669</v>
      </c>
      <c r="G325" s="248" t="s">
        <v>319</v>
      </c>
      <c r="H325" s="249">
        <v>12</v>
      </c>
      <c r="I325" s="250"/>
      <c r="J325" s="251">
        <f>ROUND(I325*H325,2)</f>
        <v>0</v>
      </c>
      <c r="K325" s="252"/>
      <c r="L325" s="43"/>
      <c r="M325" s="253" t="s">
        <v>1</v>
      </c>
      <c r="N325" s="254" t="s">
        <v>39</v>
      </c>
      <c r="O325" s="90"/>
      <c r="P325" s="255">
        <f>O325*H325</f>
        <v>0</v>
      </c>
      <c r="Q325" s="255">
        <v>0</v>
      </c>
      <c r="R325" s="255">
        <f>Q325*H325</f>
        <v>0</v>
      </c>
      <c r="S325" s="255">
        <v>0</v>
      </c>
      <c r="T325" s="256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57" t="s">
        <v>366</v>
      </c>
      <c r="AT325" s="257" t="s">
        <v>204</v>
      </c>
      <c r="AU325" s="257" t="s">
        <v>80</v>
      </c>
      <c r="AY325" s="16" t="s">
        <v>202</v>
      </c>
      <c r="BE325" s="258">
        <f>IF(N325="základní",J325,0)</f>
        <v>0</v>
      </c>
      <c r="BF325" s="258">
        <f>IF(N325="snížená",J325,0)</f>
        <v>0</v>
      </c>
      <c r="BG325" s="258">
        <f>IF(N325="zákl. přenesená",J325,0)</f>
        <v>0</v>
      </c>
      <c r="BH325" s="258">
        <f>IF(N325="sníž. přenesená",J325,0)</f>
        <v>0</v>
      </c>
      <c r="BI325" s="258">
        <f>IF(N325="nulová",J325,0)</f>
        <v>0</v>
      </c>
      <c r="BJ325" s="16" t="s">
        <v>85</v>
      </c>
      <c r="BK325" s="258">
        <f>ROUND(I325*H325,2)</f>
        <v>0</v>
      </c>
      <c r="BL325" s="16" t="s">
        <v>366</v>
      </c>
      <c r="BM325" s="257" t="s">
        <v>1407</v>
      </c>
    </row>
    <row r="326" spans="1:65" s="2" customFormat="1" ht="16.5" customHeight="1">
      <c r="A326" s="37"/>
      <c r="B326" s="38"/>
      <c r="C326" s="245" t="s">
        <v>1408</v>
      </c>
      <c r="D326" s="245" t="s">
        <v>204</v>
      </c>
      <c r="E326" s="246" t="s">
        <v>678</v>
      </c>
      <c r="F326" s="247" t="s">
        <v>679</v>
      </c>
      <c r="G326" s="248" t="s">
        <v>324</v>
      </c>
      <c r="H326" s="249">
        <v>230</v>
      </c>
      <c r="I326" s="250"/>
      <c r="J326" s="251">
        <f>ROUND(I326*H326,2)</f>
        <v>0</v>
      </c>
      <c r="K326" s="252"/>
      <c r="L326" s="43"/>
      <c r="M326" s="253" t="s">
        <v>1</v>
      </c>
      <c r="N326" s="254" t="s">
        <v>39</v>
      </c>
      <c r="O326" s="90"/>
      <c r="P326" s="255">
        <f>O326*H326</f>
        <v>0</v>
      </c>
      <c r="Q326" s="255">
        <v>0</v>
      </c>
      <c r="R326" s="255">
        <f>Q326*H326</f>
        <v>0</v>
      </c>
      <c r="S326" s="255">
        <v>0</v>
      </c>
      <c r="T326" s="256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57" t="s">
        <v>366</v>
      </c>
      <c r="AT326" s="257" t="s">
        <v>204</v>
      </c>
      <c r="AU326" s="257" t="s">
        <v>80</v>
      </c>
      <c r="AY326" s="16" t="s">
        <v>202</v>
      </c>
      <c r="BE326" s="258">
        <f>IF(N326="základní",J326,0)</f>
        <v>0</v>
      </c>
      <c r="BF326" s="258">
        <f>IF(N326="snížená",J326,0)</f>
        <v>0</v>
      </c>
      <c r="BG326" s="258">
        <f>IF(N326="zákl. přenesená",J326,0)</f>
        <v>0</v>
      </c>
      <c r="BH326" s="258">
        <f>IF(N326="sníž. přenesená",J326,0)</f>
        <v>0</v>
      </c>
      <c r="BI326" s="258">
        <f>IF(N326="nulová",J326,0)</f>
        <v>0</v>
      </c>
      <c r="BJ326" s="16" t="s">
        <v>85</v>
      </c>
      <c r="BK326" s="258">
        <f>ROUND(I326*H326,2)</f>
        <v>0</v>
      </c>
      <c r="BL326" s="16" t="s">
        <v>366</v>
      </c>
      <c r="BM326" s="257" t="s">
        <v>1409</v>
      </c>
    </row>
    <row r="327" spans="1:65" s="2" customFormat="1" ht="16.5" customHeight="1">
      <c r="A327" s="37"/>
      <c r="B327" s="38"/>
      <c r="C327" s="245" t="s">
        <v>346</v>
      </c>
      <c r="D327" s="245" t="s">
        <v>204</v>
      </c>
      <c r="E327" s="246" t="s">
        <v>676</v>
      </c>
      <c r="F327" s="247" t="s">
        <v>677</v>
      </c>
      <c r="G327" s="248" t="s">
        <v>324</v>
      </c>
      <c r="H327" s="249">
        <v>420</v>
      </c>
      <c r="I327" s="250"/>
      <c r="J327" s="251">
        <f>ROUND(I327*H327,2)</f>
        <v>0</v>
      </c>
      <c r="K327" s="252"/>
      <c r="L327" s="43"/>
      <c r="M327" s="253" t="s">
        <v>1</v>
      </c>
      <c r="N327" s="254" t="s">
        <v>39</v>
      </c>
      <c r="O327" s="90"/>
      <c r="P327" s="255">
        <f>O327*H327</f>
        <v>0</v>
      </c>
      <c r="Q327" s="255">
        <v>0</v>
      </c>
      <c r="R327" s="255">
        <f>Q327*H327</f>
        <v>0</v>
      </c>
      <c r="S327" s="255">
        <v>0</v>
      </c>
      <c r="T327" s="256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57" t="s">
        <v>366</v>
      </c>
      <c r="AT327" s="257" t="s">
        <v>204</v>
      </c>
      <c r="AU327" s="257" t="s">
        <v>80</v>
      </c>
      <c r="AY327" s="16" t="s">
        <v>202</v>
      </c>
      <c r="BE327" s="258">
        <f>IF(N327="základní",J327,0)</f>
        <v>0</v>
      </c>
      <c r="BF327" s="258">
        <f>IF(N327="snížená",J327,0)</f>
        <v>0</v>
      </c>
      <c r="BG327" s="258">
        <f>IF(N327="zákl. přenesená",J327,0)</f>
        <v>0</v>
      </c>
      <c r="BH327" s="258">
        <f>IF(N327="sníž. přenesená",J327,0)</f>
        <v>0</v>
      </c>
      <c r="BI327" s="258">
        <f>IF(N327="nulová",J327,0)</f>
        <v>0</v>
      </c>
      <c r="BJ327" s="16" t="s">
        <v>85</v>
      </c>
      <c r="BK327" s="258">
        <f>ROUND(I327*H327,2)</f>
        <v>0</v>
      </c>
      <c r="BL327" s="16" t="s">
        <v>366</v>
      </c>
      <c r="BM327" s="257" t="s">
        <v>1410</v>
      </c>
    </row>
    <row r="328" spans="1:65" s="2" customFormat="1" ht="16.5" customHeight="1">
      <c r="A328" s="37"/>
      <c r="B328" s="38"/>
      <c r="C328" s="245" t="s">
        <v>1411</v>
      </c>
      <c r="D328" s="245" t="s">
        <v>204</v>
      </c>
      <c r="E328" s="246" t="s">
        <v>680</v>
      </c>
      <c r="F328" s="247" t="s">
        <v>681</v>
      </c>
      <c r="G328" s="248" t="s">
        <v>319</v>
      </c>
      <c r="H328" s="249">
        <v>4</v>
      </c>
      <c r="I328" s="250"/>
      <c r="J328" s="251">
        <f>ROUND(I328*H328,2)</f>
        <v>0</v>
      </c>
      <c r="K328" s="252"/>
      <c r="L328" s="43"/>
      <c r="M328" s="253" t="s">
        <v>1</v>
      </c>
      <c r="N328" s="254" t="s">
        <v>39</v>
      </c>
      <c r="O328" s="90"/>
      <c r="P328" s="255">
        <f>O328*H328</f>
        <v>0</v>
      </c>
      <c r="Q328" s="255">
        <v>0</v>
      </c>
      <c r="R328" s="255">
        <f>Q328*H328</f>
        <v>0</v>
      </c>
      <c r="S328" s="255">
        <v>0</v>
      </c>
      <c r="T328" s="256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57" t="s">
        <v>366</v>
      </c>
      <c r="AT328" s="257" t="s">
        <v>204</v>
      </c>
      <c r="AU328" s="257" t="s">
        <v>80</v>
      </c>
      <c r="AY328" s="16" t="s">
        <v>202</v>
      </c>
      <c r="BE328" s="258">
        <f>IF(N328="základní",J328,0)</f>
        <v>0</v>
      </c>
      <c r="BF328" s="258">
        <f>IF(N328="snížená",J328,0)</f>
        <v>0</v>
      </c>
      <c r="BG328" s="258">
        <f>IF(N328="zákl. přenesená",J328,0)</f>
        <v>0</v>
      </c>
      <c r="BH328" s="258">
        <f>IF(N328="sníž. přenesená",J328,0)</f>
        <v>0</v>
      </c>
      <c r="BI328" s="258">
        <f>IF(N328="nulová",J328,0)</f>
        <v>0</v>
      </c>
      <c r="BJ328" s="16" t="s">
        <v>85</v>
      </c>
      <c r="BK328" s="258">
        <f>ROUND(I328*H328,2)</f>
        <v>0</v>
      </c>
      <c r="BL328" s="16" t="s">
        <v>366</v>
      </c>
      <c r="BM328" s="257" t="s">
        <v>1412</v>
      </c>
    </row>
    <row r="329" spans="1:65" s="2" customFormat="1" ht="16.5" customHeight="1">
      <c r="A329" s="37"/>
      <c r="B329" s="38"/>
      <c r="C329" s="245" t="s">
        <v>1413</v>
      </c>
      <c r="D329" s="245" t="s">
        <v>204</v>
      </c>
      <c r="E329" s="246" t="s">
        <v>670</v>
      </c>
      <c r="F329" s="247" t="s">
        <v>671</v>
      </c>
      <c r="G329" s="248" t="s">
        <v>324</v>
      </c>
      <c r="H329" s="249">
        <v>740</v>
      </c>
      <c r="I329" s="250"/>
      <c r="J329" s="251">
        <f>ROUND(I329*H329,2)</f>
        <v>0</v>
      </c>
      <c r="K329" s="252"/>
      <c r="L329" s="43"/>
      <c r="M329" s="253" t="s">
        <v>1</v>
      </c>
      <c r="N329" s="254" t="s">
        <v>39</v>
      </c>
      <c r="O329" s="90"/>
      <c r="P329" s="255">
        <f>O329*H329</f>
        <v>0</v>
      </c>
      <c r="Q329" s="255">
        <v>0</v>
      </c>
      <c r="R329" s="255">
        <f>Q329*H329</f>
        <v>0</v>
      </c>
      <c r="S329" s="255">
        <v>0</v>
      </c>
      <c r="T329" s="256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57" t="s">
        <v>366</v>
      </c>
      <c r="AT329" s="257" t="s">
        <v>204</v>
      </c>
      <c r="AU329" s="257" t="s">
        <v>80</v>
      </c>
      <c r="AY329" s="16" t="s">
        <v>202</v>
      </c>
      <c r="BE329" s="258">
        <f>IF(N329="základní",J329,0)</f>
        <v>0</v>
      </c>
      <c r="BF329" s="258">
        <f>IF(N329="snížená",J329,0)</f>
        <v>0</v>
      </c>
      <c r="BG329" s="258">
        <f>IF(N329="zákl. přenesená",J329,0)</f>
        <v>0</v>
      </c>
      <c r="BH329" s="258">
        <f>IF(N329="sníž. přenesená",J329,0)</f>
        <v>0</v>
      </c>
      <c r="BI329" s="258">
        <f>IF(N329="nulová",J329,0)</f>
        <v>0</v>
      </c>
      <c r="BJ329" s="16" t="s">
        <v>85</v>
      </c>
      <c r="BK329" s="258">
        <f>ROUND(I329*H329,2)</f>
        <v>0</v>
      </c>
      <c r="BL329" s="16" t="s">
        <v>366</v>
      </c>
      <c r="BM329" s="257" t="s">
        <v>1414</v>
      </c>
    </row>
    <row r="330" spans="1:65" s="2" customFormat="1" ht="16.5" customHeight="1">
      <c r="A330" s="37"/>
      <c r="B330" s="38"/>
      <c r="C330" s="245" t="s">
        <v>845</v>
      </c>
      <c r="D330" s="245" t="s">
        <v>204</v>
      </c>
      <c r="E330" s="246" t="s">
        <v>672</v>
      </c>
      <c r="F330" s="247" t="s">
        <v>673</v>
      </c>
      <c r="G330" s="248" t="s">
        <v>324</v>
      </c>
      <c r="H330" s="249">
        <v>120</v>
      </c>
      <c r="I330" s="250"/>
      <c r="J330" s="251">
        <f>ROUND(I330*H330,2)</f>
        <v>0</v>
      </c>
      <c r="K330" s="252"/>
      <c r="L330" s="43"/>
      <c r="M330" s="253" t="s">
        <v>1</v>
      </c>
      <c r="N330" s="254" t="s">
        <v>39</v>
      </c>
      <c r="O330" s="90"/>
      <c r="P330" s="255">
        <f>O330*H330</f>
        <v>0</v>
      </c>
      <c r="Q330" s="255">
        <v>0</v>
      </c>
      <c r="R330" s="255">
        <f>Q330*H330</f>
        <v>0</v>
      </c>
      <c r="S330" s="255">
        <v>0</v>
      </c>
      <c r="T330" s="256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57" t="s">
        <v>366</v>
      </c>
      <c r="AT330" s="257" t="s">
        <v>204</v>
      </c>
      <c r="AU330" s="257" t="s">
        <v>80</v>
      </c>
      <c r="AY330" s="16" t="s">
        <v>202</v>
      </c>
      <c r="BE330" s="258">
        <f>IF(N330="základní",J330,0)</f>
        <v>0</v>
      </c>
      <c r="BF330" s="258">
        <f>IF(N330="snížená",J330,0)</f>
        <v>0</v>
      </c>
      <c r="BG330" s="258">
        <f>IF(N330="zákl. přenesená",J330,0)</f>
        <v>0</v>
      </c>
      <c r="BH330" s="258">
        <f>IF(N330="sníž. přenesená",J330,0)</f>
        <v>0</v>
      </c>
      <c r="BI330" s="258">
        <f>IF(N330="nulová",J330,0)</f>
        <v>0</v>
      </c>
      <c r="BJ330" s="16" t="s">
        <v>85</v>
      </c>
      <c r="BK330" s="258">
        <f>ROUND(I330*H330,2)</f>
        <v>0</v>
      </c>
      <c r="BL330" s="16" t="s">
        <v>366</v>
      </c>
      <c r="BM330" s="257" t="s">
        <v>1415</v>
      </c>
    </row>
    <row r="331" spans="1:65" s="2" customFormat="1" ht="16.5" customHeight="1">
      <c r="A331" s="37"/>
      <c r="B331" s="38"/>
      <c r="C331" s="245" t="s">
        <v>1416</v>
      </c>
      <c r="D331" s="245" t="s">
        <v>204</v>
      </c>
      <c r="E331" s="246" t="s">
        <v>674</v>
      </c>
      <c r="F331" s="247" t="s">
        <v>675</v>
      </c>
      <c r="G331" s="248" t="s">
        <v>324</v>
      </c>
      <c r="H331" s="249">
        <v>42</v>
      </c>
      <c r="I331" s="250"/>
      <c r="J331" s="251">
        <f>ROUND(I331*H331,2)</f>
        <v>0</v>
      </c>
      <c r="K331" s="252"/>
      <c r="L331" s="43"/>
      <c r="M331" s="253" t="s">
        <v>1</v>
      </c>
      <c r="N331" s="254" t="s">
        <v>39</v>
      </c>
      <c r="O331" s="90"/>
      <c r="P331" s="255">
        <f>O331*H331</f>
        <v>0</v>
      </c>
      <c r="Q331" s="255">
        <v>0</v>
      </c>
      <c r="R331" s="255">
        <f>Q331*H331</f>
        <v>0</v>
      </c>
      <c r="S331" s="255">
        <v>0</v>
      </c>
      <c r="T331" s="256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57" t="s">
        <v>366</v>
      </c>
      <c r="AT331" s="257" t="s">
        <v>204</v>
      </c>
      <c r="AU331" s="257" t="s">
        <v>80</v>
      </c>
      <c r="AY331" s="16" t="s">
        <v>202</v>
      </c>
      <c r="BE331" s="258">
        <f>IF(N331="základní",J331,0)</f>
        <v>0</v>
      </c>
      <c r="BF331" s="258">
        <f>IF(N331="snížená",J331,0)</f>
        <v>0</v>
      </c>
      <c r="BG331" s="258">
        <f>IF(N331="zákl. přenesená",J331,0)</f>
        <v>0</v>
      </c>
      <c r="BH331" s="258">
        <f>IF(N331="sníž. přenesená",J331,0)</f>
        <v>0</v>
      </c>
      <c r="BI331" s="258">
        <f>IF(N331="nulová",J331,0)</f>
        <v>0</v>
      </c>
      <c r="BJ331" s="16" t="s">
        <v>85</v>
      </c>
      <c r="BK331" s="258">
        <f>ROUND(I331*H331,2)</f>
        <v>0</v>
      </c>
      <c r="BL331" s="16" t="s">
        <v>366</v>
      </c>
      <c r="BM331" s="257" t="s">
        <v>1417</v>
      </c>
    </row>
    <row r="332" spans="1:65" s="2" customFormat="1" ht="16.5" customHeight="1">
      <c r="A332" s="37"/>
      <c r="B332" s="38"/>
      <c r="C332" s="245" t="s">
        <v>1418</v>
      </c>
      <c r="D332" s="245" t="s">
        <v>204</v>
      </c>
      <c r="E332" s="246" t="s">
        <v>682</v>
      </c>
      <c r="F332" s="247" t="s">
        <v>683</v>
      </c>
      <c r="G332" s="248" t="s">
        <v>319</v>
      </c>
      <c r="H332" s="249">
        <v>32</v>
      </c>
      <c r="I332" s="250"/>
      <c r="J332" s="251">
        <f>ROUND(I332*H332,2)</f>
        <v>0</v>
      </c>
      <c r="K332" s="252"/>
      <c r="L332" s="43"/>
      <c r="M332" s="253" t="s">
        <v>1</v>
      </c>
      <c r="N332" s="254" t="s">
        <v>39</v>
      </c>
      <c r="O332" s="90"/>
      <c r="P332" s="255">
        <f>O332*H332</f>
        <v>0</v>
      </c>
      <c r="Q332" s="255">
        <v>0</v>
      </c>
      <c r="R332" s="255">
        <f>Q332*H332</f>
        <v>0</v>
      </c>
      <c r="S332" s="255">
        <v>0</v>
      </c>
      <c r="T332" s="256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57" t="s">
        <v>366</v>
      </c>
      <c r="AT332" s="257" t="s">
        <v>204</v>
      </c>
      <c r="AU332" s="257" t="s">
        <v>80</v>
      </c>
      <c r="AY332" s="16" t="s">
        <v>202</v>
      </c>
      <c r="BE332" s="258">
        <f>IF(N332="základní",J332,0)</f>
        <v>0</v>
      </c>
      <c r="BF332" s="258">
        <f>IF(N332="snížená",J332,0)</f>
        <v>0</v>
      </c>
      <c r="BG332" s="258">
        <f>IF(N332="zákl. přenesená",J332,0)</f>
        <v>0</v>
      </c>
      <c r="BH332" s="258">
        <f>IF(N332="sníž. přenesená",J332,0)</f>
        <v>0</v>
      </c>
      <c r="BI332" s="258">
        <f>IF(N332="nulová",J332,0)</f>
        <v>0</v>
      </c>
      <c r="BJ332" s="16" t="s">
        <v>85</v>
      </c>
      <c r="BK332" s="258">
        <f>ROUND(I332*H332,2)</f>
        <v>0</v>
      </c>
      <c r="BL332" s="16" t="s">
        <v>366</v>
      </c>
      <c r="BM332" s="257" t="s">
        <v>1419</v>
      </c>
    </row>
    <row r="333" spans="1:65" s="2" customFormat="1" ht="16.5" customHeight="1">
      <c r="A333" s="37"/>
      <c r="B333" s="38"/>
      <c r="C333" s="245" t="s">
        <v>1420</v>
      </c>
      <c r="D333" s="245" t="s">
        <v>204</v>
      </c>
      <c r="E333" s="246" t="s">
        <v>684</v>
      </c>
      <c r="F333" s="247" t="s">
        <v>685</v>
      </c>
      <c r="G333" s="248" t="s">
        <v>319</v>
      </c>
      <c r="H333" s="249">
        <v>4</v>
      </c>
      <c r="I333" s="250"/>
      <c r="J333" s="251">
        <f>ROUND(I333*H333,2)</f>
        <v>0</v>
      </c>
      <c r="K333" s="252"/>
      <c r="L333" s="43"/>
      <c r="M333" s="253" t="s">
        <v>1</v>
      </c>
      <c r="N333" s="254" t="s">
        <v>39</v>
      </c>
      <c r="O333" s="90"/>
      <c r="P333" s="255">
        <f>O333*H333</f>
        <v>0</v>
      </c>
      <c r="Q333" s="255">
        <v>0</v>
      </c>
      <c r="R333" s="255">
        <f>Q333*H333</f>
        <v>0</v>
      </c>
      <c r="S333" s="255">
        <v>0</v>
      </c>
      <c r="T333" s="256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57" t="s">
        <v>366</v>
      </c>
      <c r="AT333" s="257" t="s">
        <v>204</v>
      </c>
      <c r="AU333" s="257" t="s">
        <v>80</v>
      </c>
      <c r="AY333" s="16" t="s">
        <v>202</v>
      </c>
      <c r="BE333" s="258">
        <f>IF(N333="základní",J333,0)</f>
        <v>0</v>
      </c>
      <c r="BF333" s="258">
        <f>IF(N333="snížená",J333,0)</f>
        <v>0</v>
      </c>
      <c r="BG333" s="258">
        <f>IF(N333="zákl. přenesená",J333,0)</f>
        <v>0</v>
      </c>
      <c r="BH333" s="258">
        <f>IF(N333="sníž. přenesená",J333,0)</f>
        <v>0</v>
      </c>
      <c r="BI333" s="258">
        <f>IF(N333="nulová",J333,0)</f>
        <v>0</v>
      </c>
      <c r="BJ333" s="16" t="s">
        <v>85</v>
      </c>
      <c r="BK333" s="258">
        <f>ROUND(I333*H333,2)</f>
        <v>0</v>
      </c>
      <c r="BL333" s="16" t="s">
        <v>366</v>
      </c>
      <c r="BM333" s="257" t="s">
        <v>1421</v>
      </c>
    </row>
    <row r="334" spans="1:65" s="2" customFormat="1" ht="16.5" customHeight="1">
      <c r="A334" s="37"/>
      <c r="B334" s="38"/>
      <c r="C334" s="245" t="s">
        <v>1422</v>
      </c>
      <c r="D334" s="245" t="s">
        <v>204</v>
      </c>
      <c r="E334" s="246" t="s">
        <v>686</v>
      </c>
      <c r="F334" s="247" t="s">
        <v>687</v>
      </c>
      <c r="G334" s="248" t="s">
        <v>319</v>
      </c>
      <c r="H334" s="249">
        <v>8</v>
      </c>
      <c r="I334" s="250"/>
      <c r="J334" s="251">
        <f>ROUND(I334*H334,2)</f>
        <v>0</v>
      </c>
      <c r="K334" s="252"/>
      <c r="L334" s="43"/>
      <c r="M334" s="253" t="s">
        <v>1</v>
      </c>
      <c r="N334" s="254" t="s">
        <v>39</v>
      </c>
      <c r="O334" s="90"/>
      <c r="P334" s="255">
        <f>O334*H334</f>
        <v>0</v>
      </c>
      <c r="Q334" s="255">
        <v>0</v>
      </c>
      <c r="R334" s="255">
        <f>Q334*H334</f>
        <v>0</v>
      </c>
      <c r="S334" s="255">
        <v>0</v>
      </c>
      <c r="T334" s="256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57" t="s">
        <v>366</v>
      </c>
      <c r="AT334" s="257" t="s">
        <v>204</v>
      </c>
      <c r="AU334" s="257" t="s">
        <v>80</v>
      </c>
      <c r="AY334" s="16" t="s">
        <v>202</v>
      </c>
      <c r="BE334" s="258">
        <f>IF(N334="základní",J334,0)</f>
        <v>0</v>
      </c>
      <c r="BF334" s="258">
        <f>IF(N334="snížená",J334,0)</f>
        <v>0</v>
      </c>
      <c r="BG334" s="258">
        <f>IF(N334="zákl. přenesená",J334,0)</f>
        <v>0</v>
      </c>
      <c r="BH334" s="258">
        <f>IF(N334="sníž. přenesená",J334,0)</f>
        <v>0</v>
      </c>
      <c r="BI334" s="258">
        <f>IF(N334="nulová",J334,0)</f>
        <v>0</v>
      </c>
      <c r="BJ334" s="16" t="s">
        <v>85</v>
      </c>
      <c r="BK334" s="258">
        <f>ROUND(I334*H334,2)</f>
        <v>0</v>
      </c>
      <c r="BL334" s="16" t="s">
        <v>366</v>
      </c>
      <c r="BM334" s="257" t="s">
        <v>1423</v>
      </c>
    </row>
    <row r="335" spans="1:65" s="2" customFormat="1" ht="16.5" customHeight="1">
      <c r="A335" s="37"/>
      <c r="B335" s="38"/>
      <c r="C335" s="245" t="s">
        <v>1424</v>
      </c>
      <c r="D335" s="245" t="s">
        <v>204</v>
      </c>
      <c r="E335" s="246" t="s">
        <v>688</v>
      </c>
      <c r="F335" s="247" t="s">
        <v>689</v>
      </c>
      <c r="G335" s="248" t="s">
        <v>319</v>
      </c>
      <c r="H335" s="249">
        <v>1</v>
      </c>
      <c r="I335" s="250"/>
      <c r="J335" s="251">
        <f>ROUND(I335*H335,2)</f>
        <v>0</v>
      </c>
      <c r="K335" s="252"/>
      <c r="L335" s="43"/>
      <c r="M335" s="253" t="s">
        <v>1</v>
      </c>
      <c r="N335" s="254" t="s">
        <v>39</v>
      </c>
      <c r="O335" s="90"/>
      <c r="P335" s="255">
        <f>O335*H335</f>
        <v>0</v>
      </c>
      <c r="Q335" s="255">
        <v>0</v>
      </c>
      <c r="R335" s="255">
        <f>Q335*H335</f>
        <v>0</v>
      </c>
      <c r="S335" s="255">
        <v>0</v>
      </c>
      <c r="T335" s="256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57" t="s">
        <v>366</v>
      </c>
      <c r="AT335" s="257" t="s">
        <v>204</v>
      </c>
      <c r="AU335" s="257" t="s">
        <v>80</v>
      </c>
      <c r="AY335" s="16" t="s">
        <v>202</v>
      </c>
      <c r="BE335" s="258">
        <f>IF(N335="základní",J335,0)</f>
        <v>0</v>
      </c>
      <c r="BF335" s="258">
        <f>IF(N335="snížená",J335,0)</f>
        <v>0</v>
      </c>
      <c r="BG335" s="258">
        <f>IF(N335="zákl. přenesená",J335,0)</f>
        <v>0</v>
      </c>
      <c r="BH335" s="258">
        <f>IF(N335="sníž. přenesená",J335,0)</f>
        <v>0</v>
      </c>
      <c r="BI335" s="258">
        <f>IF(N335="nulová",J335,0)</f>
        <v>0</v>
      </c>
      <c r="BJ335" s="16" t="s">
        <v>85</v>
      </c>
      <c r="BK335" s="258">
        <f>ROUND(I335*H335,2)</f>
        <v>0</v>
      </c>
      <c r="BL335" s="16" t="s">
        <v>366</v>
      </c>
      <c r="BM335" s="257" t="s">
        <v>1425</v>
      </c>
    </row>
    <row r="336" spans="1:65" s="2" customFormat="1" ht="16.5" customHeight="1">
      <c r="A336" s="37"/>
      <c r="B336" s="38"/>
      <c r="C336" s="245" t="s">
        <v>1426</v>
      </c>
      <c r="D336" s="245" t="s">
        <v>204</v>
      </c>
      <c r="E336" s="246" t="s">
        <v>1427</v>
      </c>
      <c r="F336" s="247" t="s">
        <v>749</v>
      </c>
      <c r="G336" s="248" t="s">
        <v>319</v>
      </c>
      <c r="H336" s="249">
        <v>12</v>
      </c>
      <c r="I336" s="250"/>
      <c r="J336" s="251">
        <f>ROUND(I336*H336,2)</f>
        <v>0</v>
      </c>
      <c r="K336" s="252"/>
      <c r="L336" s="43"/>
      <c r="M336" s="253" t="s">
        <v>1</v>
      </c>
      <c r="N336" s="254" t="s">
        <v>39</v>
      </c>
      <c r="O336" s="90"/>
      <c r="P336" s="255">
        <f>O336*H336</f>
        <v>0</v>
      </c>
      <c r="Q336" s="255">
        <v>0</v>
      </c>
      <c r="R336" s="255">
        <f>Q336*H336</f>
        <v>0</v>
      </c>
      <c r="S336" s="255">
        <v>0</v>
      </c>
      <c r="T336" s="256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57" t="s">
        <v>208</v>
      </c>
      <c r="AT336" s="257" t="s">
        <v>204</v>
      </c>
      <c r="AU336" s="257" t="s">
        <v>80</v>
      </c>
      <c r="AY336" s="16" t="s">
        <v>202</v>
      </c>
      <c r="BE336" s="258">
        <f>IF(N336="základní",J336,0)</f>
        <v>0</v>
      </c>
      <c r="BF336" s="258">
        <f>IF(N336="snížená",J336,0)</f>
        <v>0</v>
      </c>
      <c r="BG336" s="258">
        <f>IF(N336="zákl. přenesená",J336,0)</f>
        <v>0</v>
      </c>
      <c r="BH336" s="258">
        <f>IF(N336="sníž. přenesená",J336,0)</f>
        <v>0</v>
      </c>
      <c r="BI336" s="258">
        <f>IF(N336="nulová",J336,0)</f>
        <v>0</v>
      </c>
      <c r="BJ336" s="16" t="s">
        <v>85</v>
      </c>
      <c r="BK336" s="258">
        <f>ROUND(I336*H336,2)</f>
        <v>0</v>
      </c>
      <c r="BL336" s="16" t="s">
        <v>208</v>
      </c>
      <c r="BM336" s="257" t="s">
        <v>1428</v>
      </c>
    </row>
    <row r="337" spans="1:65" s="2" customFormat="1" ht="55.5" customHeight="1">
      <c r="A337" s="37"/>
      <c r="B337" s="38"/>
      <c r="C337" s="245" t="s">
        <v>1429</v>
      </c>
      <c r="D337" s="245" t="s">
        <v>204</v>
      </c>
      <c r="E337" s="246" t="s">
        <v>1430</v>
      </c>
      <c r="F337" s="247" t="s">
        <v>751</v>
      </c>
      <c r="G337" s="248" t="s">
        <v>319</v>
      </c>
      <c r="H337" s="249">
        <v>12</v>
      </c>
      <c r="I337" s="250"/>
      <c r="J337" s="251">
        <f>ROUND(I337*H337,2)</f>
        <v>0</v>
      </c>
      <c r="K337" s="252"/>
      <c r="L337" s="43"/>
      <c r="M337" s="253" t="s">
        <v>1</v>
      </c>
      <c r="N337" s="254" t="s">
        <v>39</v>
      </c>
      <c r="O337" s="90"/>
      <c r="P337" s="255">
        <f>O337*H337</f>
        <v>0</v>
      </c>
      <c r="Q337" s="255">
        <v>0</v>
      </c>
      <c r="R337" s="255">
        <f>Q337*H337</f>
        <v>0</v>
      </c>
      <c r="S337" s="255">
        <v>0</v>
      </c>
      <c r="T337" s="256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57" t="s">
        <v>208</v>
      </c>
      <c r="AT337" s="257" t="s">
        <v>204</v>
      </c>
      <c r="AU337" s="257" t="s">
        <v>80</v>
      </c>
      <c r="AY337" s="16" t="s">
        <v>202</v>
      </c>
      <c r="BE337" s="258">
        <f>IF(N337="základní",J337,0)</f>
        <v>0</v>
      </c>
      <c r="BF337" s="258">
        <f>IF(N337="snížená",J337,0)</f>
        <v>0</v>
      </c>
      <c r="BG337" s="258">
        <f>IF(N337="zákl. přenesená",J337,0)</f>
        <v>0</v>
      </c>
      <c r="BH337" s="258">
        <f>IF(N337="sníž. přenesená",J337,0)</f>
        <v>0</v>
      </c>
      <c r="BI337" s="258">
        <f>IF(N337="nulová",J337,0)</f>
        <v>0</v>
      </c>
      <c r="BJ337" s="16" t="s">
        <v>85</v>
      </c>
      <c r="BK337" s="258">
        <f>ROUND(I337*H337,2)</f>
        <v>0</v>
      </c>
      <c r="BL337" s="16" t="s">
        <v>208</v>
      </c>
      <c r="BM337" s="257" t="s">
        <v>1431</v>
      </c>
    </row>
    <row r="338" spans="1:65" s="2" customFormat="1" ht="55.5" customHeight="1">
      <c r="A338" s="37"/>
      <c r="B338" s="38"/>
      <c r="C338" s="245" t="s">
        <v>1432</v>
      </c>
      <c r="D338" s="245" t="s">
        <v>204</v>
      </c>
      <c r="E338" s="246" t="s">
        <v>1433</v>
      </c>
      <c r="F338" s="247" t="s">
        <v>753</v>
      </c>
      <c r="G338" s="248" t="s">
        <v>319</v>
      </c>
      <c r="H338" s="249">
        <v>1</v>
      </c>
      <c r="I338" s="250"/>
      <c r="J338" s="251">
        <f>ROUND(I338*H338,2)</f>
        <v>0</v>
      </c>
      <c r="K338" s="252"/>
      <c r="L338" s="43"/>
      <c r="M338" s="253" t="s">
        <v>1</v>
      </c>
      <c r="N338" s="254" t="s">
        <v>39</v>
      </c>
      <c r="O338" s="90"/>
      <c r="P338" s="255">
        <f>O338*H338</f>
        <v>0</v>
      </c>
      <c r="Q338" s="255">
        <v>0</v>
      </c>
      <c r="R338" s="255">
        <f>Q338*H338</f>
        <v>0</v>
      </c>
      <c r="S338" s="255">
        <v>0</v>
      </c>
      <c r="T338" s="256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57" t="s">
        <v>208</v>
      </c>
      <c r="AT338" s="257" t="s">
        <v>204</v>
      </c>
      <c r="AU338" s="257" t="s">
        <v>80</v>
      </c>
      <c r="AY338" s="16" t="s">
        <v>202</v>
      </c>
      <c r="BE338" s="258">
        <f>IF(N338="základní",J338,0)</f>
        <v>0</v>
      </c>
      <c r="BF338" s="258">
        <f>IF(N338="snížená",J338,0)</f>
        <v>0</v>
      </c>
      <c r="BG338" s="258">
        <f>IF(N338="zákl. přenesená",J338,0)</f>
        <v>0</v>
      </c>
      <c r="BH338" s="258">
        <f>IF(N338="sníž. přenesená",J338,0)</f>
        <v>0</v>
      </c>
      <c r="BI338" s="258">
        <f>IF(N338="nulová",J338,0)</f>
        <v>0</v>
      </c>
      <c r="BJ338" s="16" t="s">
        <v>85</v>
      </c>
      <c r="BK338" s="258">
        <f>ROUND(I338*H338,2)</f>
        <v>0</v>
      </c>
      <c r="BL338" s="16" t="s">
        <v>208</v>
      </c>
      <c r="BM338" s="257" t="s">
        <v>1434</v>
      </c>
    </row>
    <row r="339" spans="1:65" s="2" customFormat="1" ht="55.5" customHeight="1">
      <c r="A339" s="37"/>
      <c r="B339" s="38"/>
      <c r="C339" s="245" t="s">
        <v>1435</v>
      </c>
      <c r="D339" s="245" t="s">
        <v>204</v>
      </c>
      <c r="E339" s="246" t="s">
        <v>1433</v>
      </c>
      <c r="F339" s="247" t="s">
        <v>753</v>
      </c>
      <c r="G339" s="248" t="s">
        <v>319</v>
      </c>
      <c r="H339" s="249">
        <v>5</v>
      </c>
      <c r="I339" s="250"/>
      <c r="J339" s="251">
        <f>ROUND(I339*H339,2)</f>
        <v>0</v>
      </c>
      <c r="K339" s="252"/>
      <c r="L339" s="43"/>
      <c r="M339" s="253" t="s">
        <v>1</v>
      </c>
      <c r="N339" s="254" t="s">
        <v>39</v>
      </c>
      <c r="O339" s="90"/>
      <c r="P339" s="255">
        <f>O339*H339</f>
        <v>0</v>
      </c>
      <c r="Q339" s="255">
        <v>0</v>
      </c>
      <c r="R339" s="255">
        <f>Q339*H339</f>
        <v>0</v>
      </c>
      <c r="S339" s="255">
        <v>0</v>
      </c>
      <c r="T339" s="256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57" t="s">
        <v>208</v>
      </c>
      <c r="AT339" s="257" t="s">
        <v>204</v>
      </c>
      <c r="AU339" s="257" t="s">
        <v>80</v>
      </c>
      <c r="AY339" s="16" t="s">
        <v>202</v>
      </c>
      <c r="BE339" s="258">
        <f>IF(N339="základní",J339,0)</f>
        <v>0</v>
      </c>
      <c r="BF339" s="258">
        <f>IF(N339="snížená",J339,0)</f>
        <v>0</v>
      </c>
      <c r="BG339" s="258">
        <f>IF(N339="zákl. přenesená",J339,0)</f>
        <v>0</v>
      </c>
      <c r="BH339" s="258">
        <f>IF(N339="sníž. přenesená",J339,0)</f>
        <v>0</v>
      </c>
      <c r="BI339" s="258">
        <f>IF(N339="nulová",J339,0)</f>
        <v>0</v>
      </c>
      <c r="BJ339" s="16" t="s">
        <v>85</v>
      </c>
      <c r="BK339" s="258">
        <f>ROUND(I339*H339,2)</f>
        <v>0</v>
      </c>
      <c r="BL339" s="16" t="s">
        <v>208</v>
      </c>
      <c r="BM339" s="257" t="s">
        <v>1436</v>
      </c>
    </row>
    <row r="340" spans="1:65" s="2" customFormat="1" ht="55.5" customHeight="1">
      <c r="A340" s="37"/>
      <c r="B340" s="38"/>
      <c r="C340" s="245" t="s">
        <v>1437</v>
      </c>
      <c r="D340" s="245" t="s">
        <v>204</v>
      </c>
      <c r="E340" s="246" t="s">
        <v>1438</v>
      </c>
      <c r="F340" s="247" t="s">
        <v>755</v>
      </c>
      <c r="G340" s="248" t="s">
        <v>319</v>
      </c>
      <c r="H340" s="249">
        <v>9</v>
      </c>
      <c r="I340" s="250"/>
      <c r="J340" s="251">
        <f>ROUND(I340*H340,2)</f>
        <v>0</v>
      </c>
      <c r="K340" s="252"/>
      <c r="L340" s="43"/>
      <c r="M340" s="253" t="s">
        <v>1</v>
      </c>
      <c r="N340" s="254" t="s">
        <v>39</v>
      </c>
      <c r="O340" s="90"/>
      <c r="P340" s="255">
        <f>O340*H340</f>
        <v>0</v>
      </c>
      <c r="Q340" s="255">
        <v>0</v>
      </c>
      <c r="R340" s="255">
        <f>Q340*H340</f>
        <v>0</v>
      </c>
      <c r="S340" s="255">
        <v>0</v>
      </c>
      <c r="T340" s="256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57" t="s">
        <v>208</v>
      </c>
      <c r="AT340" s="257" t="s">
        <v>204</v>
      </c>
      <c r="AU340" s="257" t="s">
        <v>80</v>
      </c>
      <c r="AY340" s="16" t="s">
        <v>202</v>
      </c>
      <c r="BE340" s="258">
        <f>IF(N340="základní",J340,0)</f>
        <v>0</v>
      </c>
      <c r="BF340" s="258">
        <f>IF(N340="snížená",J340,0)</f>
        <v>0</v>
      </c>
      <c r="BG340" s="258">
        <f>IF(N340="zákl. přenesená",J340,0)</f>
        <v>0</v>
      </c>
      <c r="BH340" s="258">
        <f>IF(N340="sníž. přenesená",J340,0)</f>
        <v>0</v>
      </c>
      <c r="BI340" s="258">
        <f>IF(N340="nulová",J340,0)</f>
        <v>0</v>
      </c>
      <c r="BJ340" s="16" t="s">
        <v>85</v>
      </c>
      <c r="BK340" s="258">
        <f>ROUND(I340*H340,2)</f>
        <v>0</v>
      </c>
      <c r="BL340" s="16" t="s">
        <v>208</v>
      </c>
      <c r="BM340" s="257" t="s">
        <v>1439</v>
      </c>
    </row>
    <row r="341" spans="1:65" s="2" customFormat="1" ht="55.5" customHeight="1">
      <c r="A341" s="37"/>
      <c r="B341" s="38"/>
      <c r="C341" s="245" t="s">
        <v>1440</v>
      </c>
      <c r="D341" s="245" t="s">
        <v>204</v>
      </c>
      <c r="E341" s="246" t="s">
        <v>1441</v>
      </c>
      <c r="F341" s="247" t="s">
        <v>757</v>
      </c>
      <c r="G341" s="248" t="s">
        <v>319</v>
      </c>
      <c r="H341" s="249">
        <v>11</v>
      </c>
      <c r="I341" s="250"/>
      <c r="J341" s="251">
        <f>ROUND(I341*H341,2)</f>
        <v>0</v>
      </c>
      <c r="K341" s="252"/>
      <c r="L341" s="43"/>
      <c r="M341" s="253" t="s">
        <v>1</v>
      </c>
      <c r="N341" s="254" t="s">
        <v>39</v>
      </c>
      <c r="O341" s="90"/>
      <c r="P341" s="255">
        <f>O341*H341</f>
        <v>0</v>
      </c>
      <c r="Q341" s="255">
        <v>0</v>
      </c>
      <c r="R341" s="255">
        <f>Q341*H341</f>
        <v>0</v>
      </c>
      <c r="S341" s="255">
        <v>0</v>
      </c>
      <c r="T341" s="256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57" t="s">
        <v>208</v>
      </c>
      <c r="AT341" s="257" t="s">
        <v>204</v>
      </c>
      <c r="AU341" s="257" t="s">
        <v>80</v>
      </c>
      <c r="AY341" s="16" t="s">
        <v>202</v>
      </c>
      <c r="BE341" s="258">
        <f>IF(N341="základní",J341,0)</f>
        <v>0</v>
      </c>
      <c r="BF341" s="258">
        <f>IF(N341="snížená",J341,0)</f>
        <v>0</v>
      </c>
      <c r="BG341" s="258">
        <f>IF(N341="zákl. přenesená",J341,0)</f>
        <v>0</v>
      </c>
      <c r="BH341" s="258">
        <f>IF(N341="sníž. přenesená",J341,0)</f>
        <v>0</v>
      </c>
      <c r="BI341" s="258">
        <f>IF(N341="nulová",J341,0)</f>
        <v>0</v>
      </c>
      <c r="BJ341" s="16" t="s">
        <v>85</v>
      </c>
      <c r="BK341" s="258">
        <f>ROUND(I341*H341,2)</f>
        <v>0</v>
      </c>
      <c r="BL341" s="16" t="s">
        <v>208</v>
      </c>
      <c r="BM341" s="257" t="s">
        <v>1442</v>
      </c>
    </row>
    <row r="342" spans="1:65" s="2" customFormat="1" ht="16.5" customHeight="1">
      <c r="A342" s="37"/>
      <c r="B342" s="38"/>
      <c r="C342" s="245" t="s">
        <v>1443</v>
      </c>
      <c r="D342" s="245" t="s">
        <v>204</v>
      </c>
      <c r="E342" s="246" t="s">
        <v>690</v>
      </c>
      <c r="F342" s="247" t="s">
        <v>691</v>
      </c>
      <c r="G342" s="248" t="s">
        <v>319</v>
      </c>
      <c r="H342" s="249">
        <v>1</v>
      </c>
      <c r="I342" s="250"/>
      <c r="J342" s="251">
        <f>ROUND(I342*H342,2)</f>
        <v>0</v>
      </c>
      <c r="K342" s="252"/>
      <c r="L342" s="43"/>
      <c r="M342" s="253" t="s">
        <v>1</v>
      </c>
      <c r="N342" s="254" t="s">
        <v>39</v>
      </c>
      <c r="O342" s="90"/>
      <c r="P342" s="255">
        <f>O342*H342</f>
        <v>0</v>
      </c>
      <c r="Q342" s="255">
        <v>0</v>
      </c>
      <c r="R342" s="255">
        <f>Q342*H342</f>
        <v>0</v>
      </c>
      <c r="S342" s="255">
        <v>0</v>
      </c>
      <c r="T342" s="256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57" t="s">
        <v>366</v>
      </c>
      <c r="AT342" s="257" t="s">
        <v>204</v>
      </c>
      <c r="AU342" s="257" t="s">
        <v>80</v>
      </c>
      <c r="AY342" s="16" t="s">
        <v>202</v>
      </c>
      <c r="BE342" s="258">
        <f>IF(N342="základní",J342,0)</f>
        <v>0</v>
      </c>
      <c r="BF342" s="258">
        <f>IF(N342="snížená",J342,0)</f>
        <v>0</v>
      </c>
      <c r="BG342" s="258">
        <f>IF(N342="zákl. přenesená",J342,0)</f>
        <v>0</v>
      </c>
      <c r="BH342" s="258">
        <f>IF(N342="sníž. přenesená",J342,0)</f>
        <v>0</v>
      </c>
      <c r="BI342" s="258">
        <f>IF(N342="nulová",J342,0)</f>
        <v>0</v>
      </c>
      <c r="BJ342" s="16" t="s">
        <v>85</v>
      </c>
      <c r="BK342" s="258">
        <f>ROUND(I342*H342,2)</f>
        <v>0</v>
      </c>
      <c r="BL342" s="16" t="s">
        <v>366</v>
      </c>
      <c r="BM342" s="257" t="s">
        <v>1444</v>
      </c>
    </row>
    <row r="343" spans="1:65" s="2" customFormat="1" ht="55.5" customHeight="1">
      <c r="A343" s="37"/>
      <c r="B343" s="38"/>
      <c r="C343" s="245" t="s">
        <v>1445</v>
      </c>
      <c r="D343" s="245" t="s">
        <v>204</v>
      </c>
      <c r="E343" s="246" t="s">
        <v>1446</v>
      </c>
      <c r="F343" s="247" t="s">
        <v>755</v>
      </c>
      <c r="G343" s="248" t="s">
        <v>319</v>
      </c>
      <c r="H343" s="249">
        <v>5</v>
      </c>
      <c r="I343" s="250"/>
      <c r="J343" s="251">
        <f>ROUND(I343*H343,2)</f>
        <v>0</v>
      </c>
      <c r="K343" s="252"/>
      <c r="L343" s="43"/>
      <c r="M343" s="253" t="s">
        <v>1</v>
      </c>
      <c r="N343" s="254" t="s">
        <v>39</v>
      </c>
      <c r="O343" s="90"/>
      <c r="P343" s="255">
        <f>O343*H343</f>
        <v>0</v>
      </c>
      <c r="Q343" s="255">
        <v>0</v>
      </c>
      <c r="R343" s="255">
        <f>Q343*H343</f>
        <v>0</v>
      </c>
      <c r="S343" s="255">
        <v>0</v>
      </c>
      <c r="T343" s="256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57" t="s">
        <v>208</v>
      </c>
      <c r="AT343" s="257" t="s">
        <v>204</v>
      </c>
      <c r="AU343" s="257" t="s">
        <v>80</v>
      </c>
      <c r="AY343" s="16" t="s">
        <v>202</v>
      </c>
      <c r="BE343" s="258">
        <f>IF(N343="základní",J343,0)</f>
        <v>0</v>
      </c>
      <c r="BF343" s="258">
        <f>IF(N343="snížená",J343,0)</f>
        <v>0</v>
      </c>
      <c r="BG343" s="258">
        <f>IF(N343="zákl. přenesená",J343,0)</f>
        <v>0</v>
      </c>
      <c r="BH343" s="258">
        <f>IF(N343="sníž. přenesená",J343,0)</f>
        <v>0</v>
      </c>
      <c r="BI343" s="258">
        <f>IF(N343="nulová",J343,0)</f>
        <v>0</v>
      </c>
      <c r="BJ343" s="16" t="s">
        <v>85</v>
      </c>
      <c r="BK343" s="258">
        <f>ROUND(I343*H343,2)</f>
        <v>0</v>
      </c>
      <c r="BL343" s="16" t="s">
        <v>208</v>
      </c>
      <c r="BM343" s="257" t="s">
        <v>1447</v>
      </c>
    </row>
    <row r="344" spans="1:65" s="2" customFormat="1" ht="55.5" customHeight="1">
      <c r="A344" s="37"/>
      <c r="B344" s="38"/>
      <c r="C344" s="245" t="s">
        <v>1448</v>
      </c>
      <c r="D344" s="245" t="s">
        <v>204</v>
      </c>
      <c r="E344" s="246" t="s">
        <v>1449</v>
      </c>
      <c r="F344" s="247" t="s">
        <v>757</v>
      </c>
      <c r="G344" s="248" t="s">
        <v>319</v>
      </c>
      <c r="H344" s="249">
        <v>2</v>
      </c>
      <c r="I344" s="250"/>
      <c r="J344" s="251">
        <f>ROUND(I344*H344,2)</f>
        <v>0</v>
      </c>
      <c r="K344" s="252"/>
      <c r="L344" s="43"/>
      <c r="M344" s="253" t="s">
        <v>1</v>
      </c>
      <c r="N344" s="254" t="s">
        <v>39</v>
      </c>
      <c r="O344" s="90"/>
      <c r="P344" s="255">
        <f>O344*H344</f>
        <v>0</v>
      </c>
      <c r="Q344" s="255">
        <v>0</v>
      </c>
      <c r="R344" s="255">
        <f>Q344*H344</f>
        <v>0</v>
      </c>
      <c r="S344" s="255">
        <v>0</v>
      </c>
      <c r="T344" s="256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57" t="s">
        <v>208</v>
      </c>
      <c r="AT344" s="257" t="s">
        <v>204</v>
      </c>
      <c r="AU344" s="257" t="s">
        <v>80</v>
      </c>
      <c r="AY344" s="16" t="s">
        <v>202</v>
      </c>
      <c r="BE344" s="258">
        <f>IF(N344="základní",J344,0)</f>
        <v>0</v>
      </c>
      <c r="BF344" s="258">
        <f>IF(N344="snížená",J344,0)</f>
        <v>0</v>
      </c>
      <c r="BG344" s="258">
        <f>IF(N344="zákl. přenesená",J344,0)</f>
        <v>0</v>
      </c>
      <c r="BH344" s="258">
        <f>IF(N344="sníž. přenesená",J344,0)</f>
        <v>0</v>
      </c>
      <c r="BI344" s="258">
        <f>IF(N344="nulová",J344,0)</f>
        <v>0</v>
      </c>
      <c r="BJ344" s="16" t="s">
        <v>85</v>
      </c>
      <c r="BK344" s="258">
        <f>ROUND(I344*H344,2)</f>
        <v>0</v>
      </c>
      <c r="BL344" s="16" t="s">
        <v>208</v>
      </c>
      <c r="BM344" s="257" t="s">
        <v>1450</v>
      </c>
    </row>
    <row r="345" spans="1:65" s="2" customFormat="1" ht="16.5" customHeight="1">
      <c r="A345" s="37"/>
      <c r="B345" s="38"/>
      <c r="C345" s="245" t="s">
        <v>1451</v>
      </c>
      <c r="D345" s="245" t="s">
        <v>204</v>
      </c>
      <c r="E345" s="246" t="s">
        <v>1452</v>
      </c>
      <c r="F345" s="247" t="s">
        <v>1453</v>
      </c>
      <c r="G345" s="248" t="s">
        <v>319</v>
      </c>
      <c r="H345" s="249">
        <v>2</v>
      </c>
      <c r="I345" s="250"/>
      <c r="J345" s="251">
        <f>ROUND(I345*H345,2)</f>
        <v>0</v>
      </c>
      <c r="K345" s="252"/>
      <c r="L345" s="43"/>
      <c r="M345" s="253" t="s">
        <v>1</v>
      </c>
      <c r="N345" s="254" t="s">
        <v>39</v>
      </c>
      <c r="O345" s="90"/>
      <c r="P345" s="255">
        <f>O345*H345</f>
        <v>0</v>
      </c>
      <c r="Q345" s="255">
        <v>0</v>
      </c>
      <c r="R345" s="255">
        <f>Q345*H345</f>
        <v>0</v>
      </c>
      <c r="S345" s="255">
        <v>0</v>
      </c>
      <c r="T345" s="256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57" t="s">
        <v>208</v>
      </c>
      <c r="AT345" s="257" t="s">
        <v>204</v>
      </c>
      <c r="AU345" s="257" t="s">
        <v>80</v>
      </c>
      <c r="AY345" s="16" t="s">
        <v>202</v>
      </c>
      <c r="BE345" s="258">
        <f>IF(N345="základní",J345,0)</f>
        <v>0</v>
      </c>
      <c r="BF345" s="258">
        <f>IF(N345="snížená",J345,0)</f>
        <v>0</v>
      </c>
      <c r="BG345" s="258">
        <f>IF(N345="zákl. přenesená",J345,0)</f>
        <v>0</v>
      </c>
      <c r="BH345" s="258">
        <f>IF(N345="sníž. přenesená",J345,0)</f>
        <v>0</v>
      </c>
      <c r="BI345" s="258">
        <f>IF(N345="nulová",J345,0)</f>
        <v>0</v>
      </c>
      <c r="BJ345" s="16" t="s">
        <v>85</v>
      </c>
      <c r="BK345" s="258">
        <f>ROUND(I345*H345,2)</f>
        <v>0</v>
      </c>
      <c r="BL345" s="16" t="s">
        <v>208</v>
      </c>
      <c r="BM345" s="257" t="s">
        <v>1454</v>
      </c>
    </row>
    <row r="346" spans="1:65" s="2" customFormat="1" ht="16.5" customHeight="1">
      <c r="A346" s="37"/>
      <c r="B346" s="38"/>
      <c r="C346" s="245" t="s">
        <v>1455</v>
      </c>
      <c r="D346" s="245" t="s">
        <v>204</v>
      </c>
      <c r="E346" s="246" t="s">
        <v>1452</v>
      </c>
      <c r="F346" s="247" t="s">
        <v>1453</v>
      </c>
      <c r="G346" s="248" t="s">
        <v>319</v>
      </c>
      <c r="H346" s="249">
        <v>2</v>
      </c>
      <c r="I346" s="250"/>
      <c r="J346" s="251">
        <f>ROUND(I346*H346,2)</f>
        <v>0</v>
      </c>
      <c r="K346" s="252"/>
      <c r="L346" s="43"/>
      <c r="M346" s="253" t="s">
        <v>1</v>
      </c>
      <c r="N346" s="254" t="s">
        <v>39</v>
      </c>
      <c r="O346" s="90"/>
      <c r="P346" s="255">
        <f>O346*H346</f>
        <v>0</v>
      </c>
      <c r="Q346" s="255">
        <v>0</v>
      </c>
      <c r="R346" s="255">
        <f>Q346*H346</f>
        <v>0</v>
      </c>
      <c r="S346" s="255">
        <v>0</v>
      </c>
      <c r="T346" s="256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57" t="s">
        <v>208</v>
      </c>
      <c r="AT346" s="257" t="s">
        <v>204</v>
      </c>
      <c r="AU346" s="257" t="s">
        <v>80</v>
      </c>
      <c r="AY346" s="16" t="s">
        <v>202</v>
      </c>
      <c r="BE346" s="258">
        <f>IF(N346="základní",J346,0)</f>
        <v>0</v>
      </c>
      <c r="BF346" s="258">
        <f>IF(N346="snížená",J346,0)</f>
        <v>0</v>
      </c>
      <c r="BG346" s="258">
        <f>IF(N346="zákl. přenesená",J346,0)</f>
        <v>0</v>
      </c>
      <c r="BH346" s="258">
        <f>IF(N346="sníž. přenesená",J346,0)</f>
        <v>0</v>
      </c>
      <c r="BI346" s="258">
        <f>IF(N346="nulová",J346,0)</f>
        <v>0</v>
      </c>
      <c r="BJ346" s="16" t="s">
        <v>85</v>
      </c>
      <c r="BK346" s="258">
        <f>ROUND(I346*H346,2)</f>
        <v>0</v>
      </c>
      <c r="BL346" s="16" t="s">
        <v>208</v>
      </c>
      <c r="BM346" s="257" t="s">
        <v>1456</v>
      </c>
    </row>
    <row r="347" spans="1:65" s="2" customFormat="1" ht="16.5" customHeight="1">
      <c r="A347" s="37"/>
      <c r="B347" s="38"/>
      <c r="C347" s="245" t="s">
        <v>1457</v>
      </c>
      <c r="D347" s="245" t="s">
        <v>204</v>
      </c>
      <c r="E347" s="246" t="s">
        <v>1452</v>
      </c>
      <c r="F347" s="247" t="s">
        <v>1453</v>
      </c>
      <c r="G347" s="248" t="s">
        <v>319</v>
      </c>
      <c r="H347" s="249">
        <v>2</v>
      </c>
      <c r="I347" s="250"/>
      <c r="J347" s="251">
        <f>ROUND(I347*H347,2)</f>
        <v>0</v>
      </c>
      <c r="K347" s="252"/>
      <c r="L347" s="43"/>
      <c r="M347" s="253" t="s">
        <v>1</v>
      </c>
      <c r="N347" s="254" t="s">
        <v>39</v>
      </c>
      <c r="O347" s="90"/>
      <c r="P347" s="255">
        <f>O347*H347</f>
        <v>0</v>
      </c>
      <c r="Q347" s="255">
        <v>0</v>
      </c>
      <c r="R347" s="255">
        <f>Q347*H347</f>
        <v>0</v>
      </c>
      <c r="S347" s="255">
        <v>0</v>
      </c>
      <c r="T347" s="256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57" t="s">
        <v>208</v>
      </c>
      <c r="AT347" s="257" t="s">
        <v>204</v>
      </c>
      <c r="AU347" s="257" t="s">
        <v>80</v>
      </c>
      <c r="AY347" s="16" t="s">
        <v>202</v>
      </c>
      <c r="BE347" s="258">
        <f>IF(N347="základní",J347,0)</f>
        <v>0</v>
      </c>
      <c r="BF347" s="258">
        <f>IF(N347="snížená",J347,0)</f>
        <v>0</v>
      </c>
      <c r="BG347" s="258">
        <f>IF(N347="zákl. přenesená",J347,0)</f>
        <v>0</v>
      </c>
      <c r="BH347" s="258">
        <f>IF(N347="sníž. přenesená",J347,0)</f>
        <v>0</v>
      </c>
      <c r="BI347" s="258">
        <f>IF(N347="nulová",J347,0)</f>
        <v>0</v>
      </c>
      <c r="BJ347" s="16" t="s">
        <v>85</v>
      </c>
      <c r="BK347" s="258">
        <f>ROUND(I347*H347,2)</f>
        <v>0</v>
      </c>
      <c r="BL347" s="16" t="s">
        <v>208</v>
      </c>
      <c r="BM347" s="257" t="s">
        <v>1458</v>
      </c>
    </row>
    <row r="348" spans="1:63" s="12" customFormat="1" ht="25.9" customHeight="1">
      <c r="A348" s="12"/>
      <c r="B348" s="229"/>
      <c r="C348" s="230"/>
      <c r="D348" s="231" t="s">
        <v>72</v>
      </c>
      <c r="E348" s="232" t="s">
        <v>692</v>
      </c>
      <c r="F348" s="232" t="s">
        <v>860</v>
      </c>
      <c r="G348" s="230"/>
      <c r="H348" s="230"/>
      <c r="I348" s="233"/>
      <c r="J348" s="234">
        <f>BK348</f>
        <v>0</v>
      </c>
      <c r="K348" s="230"/>
      <c r="L348" s="235"/>
      <c r="M348" s="236"/>
      <c r="N348" s="237"/>
      <c r="O348" s="237"/>
      <c r="P348" s="238">
        <f>SUM(P349:P372)</f>
        <v>0</v>
      </c>
      <c r="Q348" s="237"/>
      <c r="R348" s="238">
        <f>SUM(R349:R372)</f>
        <v>0</v>
      </c>
      <c r="S348" s="237"/>
      <c r="T348" s="239">
        <f>SUM(T349:T372)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40" t="s">
        <v>85</v>
      </c>
      <c r="AT348" s="241" t="s">
        <v>72</v>
      </c>
      <c r="AU348" s="241" t="s">
        <v>73</v>
      </c>
      <c r="AY348" s="240" t="s">
        <v>202</v>
      </c>
      <c r="BK348" s="242">
        <f>SUM(BK349:BK372)</f>
        <v>0</v>
      </c>
    </row>
    <row r="349" spans="1:65" s="2" customFormat="1" ht="16.5" customHeight="1">
      <c r="A349" s="37"/>
      <c r="B349" s="38"/>
      <c r="C349" s="245" t="s">
        <v>1459</v>
      </c>
      <c r="D349" s="245" t="s">
        <v>204</v>
      </c>
      <c r="E349" s="246" t="s">
        <v>80</v>
      </c>
      <c r="F349" s="247" t="s">
        <v>695</v>
      </c>
      <c r="G349" s="248" t="s">
        <v>319</v>
      </c>
      <c r="H349" s="249">
        <v>1</v>
      </c>
      <c r="I349" s="250"/>
      <c r="J349" s="251">
        <f>ROUND(I349*H349,2)</f>
        <v>0</v>
      </c>
      <c r="K349" s="252"/>
      <c r="L349" s="43"/>
      <c r="M349" s="253" t="s">
        <v>1</v>
      </c>
      <c r="N349" s="254" t="s">
        <v>39</v>
      </c>
      <c r="O349" s="90"/>
      <c r="P349" s="255">
        <f>O349*H349</f>
        <v>0</v>
      </c>
      <c r="Q349" s="255">
        <v>0</v>
      </c>
      <c r="R349" s="255">
        <f>Q349*H349</f>
        <v>0</v>
      </c>
      <c r="S349" s="255">
        <v>0</v>
      </c>
      <c r="T349" s="256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57" t="s">
        <v>366</v>
      </c>
      <c r="AT349" s="257" t="s">
        <v>204</v>
      </c>
      <c r="AU349" s="257" t="s">
        <v>80</v>
      </c>
      <c r="AY349" s="16" t="s">
        <v>202</v>
      </c>
      <c r="BE349" s="258">
        <f>IF(N349="základní",J349,0)</f>
        <v>0</v>
      </c>
      <c r="BF349" s="258">
        <f>IF(N349="snížená",J349,0)</f>
        <v>0</v>
      </c>
      <c r="BG349" s="258">
        <f>IF(N349="zákl. přenesená",J349,0)</f>
        <v>0</v>
      </c>
      <c r="BH349" s="258">
        <f>IF(N349="sníž. přenesená",J349,0)</f>
        <v>0</v>
      </c>
      <c r="BI349" s="258">
        <f>IF(N349="nulová",J349,0)</f>
        <v>0</v>
      </c>
      <c r="BJ349" s="16" t="s">
        <v>85</v>
      </c>
      <c r="BK349" s="258">
        <f>ROUND(I349*H349,2)</f>
        <v>0</v>
      </c>
      <c r="BL349" s="16" t="s">
        <v>366</v>
      </c>
      <c r="BM349" s="257" t="s">
        <v>1460</v>
      </c>
    </row>
    <row r="350" spans="1:65" s="2" customFormat="1" ht="16.5" customHeight="1">
      <c r="A350" s="37"/>
      <c r="B350" s="38"/>
      <c r="C350" s="245" t="s">
        <v>1461</v>
      </c>
      <c r="D350" s="245" t="s">
        <v>204</v>
      </c>
      <c r="E350" s="246" t="s">
        <v>316</v>
      </c>
      <c r="F350" s="247" t="s">
        <v>716</v>
      </c>
      <c r="G350" s="248" t="s">
        <v>319</v>
      </c>
      <c r="H350" s="249">
        <v>1</v>
      </c>
      <c r="I350" s="250"/>
      <c r="J350" s="251">
        <f>ROUND(I350*H350,2)</f>
        <v>0</v>
      </c>
      <c r="K350" s="252"/>
      <c r="L350" s="43"/>
      <c r="M350" s="253" t="s">
        <v>1</v>
      </c>
      <c r="N350" s="254" t="s">
        <v>39</v>
      </c>
      <c r="O350" s="90"/>
      <c r="P350" s="255">
        <f>O350*H350</f>
        <v>0</v>
      </c>
      <c r="Q350" s="255">
        <v>0</v>
      </c>
      <c r="R350" s="255">
        <f>Q350*H350</f>
        <v>0</v>
      </c>
      <c r="S350" s="255">
        <v>0</v>
      </c>
      <c r="T350" s="256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57" t="s">
        <v>366</v>
      </c>
      <c r="AT350" s="257" t="s">
        <v>204</v>
      </c>
      <c r="AU350" s="257" t="s">
        <v>80</v>
      </c>
      <c r="AY350" s="16" t="s">
        <v>202</v>
      </c>
      <c r="BE350" s="258">
        <f>IF(N350="základní",J350,0)</f>
        <v>0</v>
      </c>
      <c r="BF350" s="258">
        <f>IF(N350="snížená",J350,0)</f>
        <v>0</v>
      </c>
      <c r="BG350" s="258">
        <f>IF(N350="zákl. přenesená",J350,0)</f>
        <v>0</v>
      </c>
      <c r="BH350" s="258">
        <f>IF(N350="sníž. přenesená",J350,0)</f>
        <v>0</v>
      </c>
      <c r="BI350" s="258">
        <f>IF(N350="nulová",J350,0)</f>
        <v>0</v>
      </c>
      <c r="BJ350" s="16" t="s">
        <v>85</v>
      </c>
      <c r="BK350" s="258">
        <f>ROUND(I350*H350,2)</f>
        <v>0</v>
      </c>
      <c r="BL350" s="16" t="s">
        <v>366</v>
      </c>
      <c r="BM350" s="257" t="s">
        <v>1462</v>
      </c>
    </row>
    <row r="351" spans="1:65" s="2" customFormat="1" ht="16.5" customHeight="1">
      <c r="A351" s="37"/>
      <c r="B351" s="38"/>
      <c r="C351" s="245" t="s">
        <v>1463</v>
      </c>
      <c r="D351" s="245" t="s">
        <v>204</v>
      </c>
      <c r="E351" s="246" t="s">
        <v>85</v>
      </c>
      <c r="F351" s="247" t="s">
        <v>697</v>
      </c>
      <c r="G351" s="248" t="s">
        <v>319</v>
      </c>
      <c r="H351" s="249">
        <v>1</v>
      </c>
      <c r="I351" s="250"/>
      <c r="J351" s="251">
        <f>ROUND(I351*H351,2)</f>
        <v>0</v>
      </c>
      <c r="K351" s="252"/>
      <c r="L351" s="43"/>
      <c r="M351" s="253" t="s">
        <v>1</v>
      </c>
      <c r="N351" s="254" t="s">
        <v>39</v>
      </c>
      <c r="O351" s="90"/>
      <c r="P351" s="255">
        <f>O351*H351</f>
        <v>0</v>
      </c>
      <c r="Q351" s="255">
        <v>0</v>
      </c>
      <c r="R351" s="255">
        <f>Q351*H351</f>
        <v>0</v>
      </c>
      <c r="S351" s="255">
        <v>0</v>
      </c>
      <c r="T351" s="256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57" t="s">
        <v>366</v>
      </c>
      <c r="AT351" s="257" t="s">
        <v>204</v>
      </c>
      <c r="AU351" s="257" t="s">
        <v>80</v>
      </c>
      <c r="AY351" s="16" t="s">
        <v>202</v>
      </c>
      <c r="BE351" s="258">
        <f>IF(N351="základní",J351,0)</f>
        <v>0</v>
      </c>
      <c r="BF351" s="258">
        <f>IF(N351="snížená",J351,0)</f>
        <v>0</v>
      </c>
      <c r="BG351" s="258">
        <f>IF(N351="zákl. přenesená",J351,0)</f>
        <v>0</v>
      </c>
      <c r="BH351" s="258">
        <f>IF(N351="sníž. přenesená",J351,0)</f>
        <v>0</v>
      </c>
      <c r="BI351" s="258">
        <f>IF(N351="nulová",J351,0)</f>
        <v>0</v>
      </c>
      <c r="BJ351" s="16" t="s">
        <v>85</v>
      </c>
      <c r="BK351" s="258">
        <f>ROUND(I351*H351,2)</f>
        <v>0</v>
      </c>
      <c r="BL351" s="16" t="s">
        <v>366</v>
      </c>
      <c r="BM351" s="257" t="s">
        <v>1464</v>
      </c>
    </row>
    <row r="352" spans="1:65" s="2" customFormat="1" ht="16.5" customHeight="1">
      <c r="A352" s="37"/>
      <c r="B352" s="38"/>
      <c r="C352" s="245" t="s">
        <v>1465</v>
      </c>
      <c r="D352" s="245" t="s">
        <v>204</v>
      </c>
      <c r="E352" s="246" t="s">
        <v>90</v>
      </c>
      <c r="F352" s="247" t="s">
        <v>699</v>
      </c>
      <c r="G352" s="248" t="s">
        <v>319</v>
      </c>
      <c r="H352" s="249">
        <v>12</v>
      </c>
      <c r="I352" s="250"/>
      <c r="J352" s="251">
        <f>ROUND(I352*H352,2)</f>
        <v>0</v>
      </c>
      <c r="K352" s="252"/>
      <c r="L352" s="43"/>
      <c r="M352" s="253" t="s">
        <v>1</v>
      </c>
      <c r="N352" s="254" t="s">
        <v>39</v>
      </c>
      <c r="O352" s="90"/>
      <c r="P352" s="255">
        <f>O352*H352</f>
        <v>0</v>
      </c>
      <c r="Q352" s="255">
        <v>0</v>
      </c>
      <c r="R352" s="255">
        <f>Q352*H352</f>
        <v>0</v>
      </c>
      <c r="S352" s="255">
        <v>0</v>
      </c>
      <c r="T352" s="256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57" t="s">
        <v>366</v>
      </c>
      <c r="AT352" s="257" t="s">
        <v>204</v>
      </c>
      <c r="AU352" s="257" t="s">
        <v>80</v>
      </c>
      <c r="AY352" s="16" t="s">
        <v>202</v>
      </c>
      <c r="BE352" s="258">
        <f>IF(N352="základní",J352,0)</f>
        <v>0</v>
      </c>
      <c r="BF352" s="258">
        <f>IF(N352="snížená",J352,0)</f>
        <v>0</v>
      </c>
      <c r="BG352" s="258">
        <f>IF(N352="zákl. přenesená",J352,0)</f>
        <v>0</v>
      </c>
      <c r="BH352" s="258">
        <f>IF(N352="sníž. přenesená",J352,0)</f>
        <v>0</v>
      </c>
      <c r="BI352" s="258">
        <f>IF(N352="nulová",J352,0)</f>
        <v>0</v>
      </c>
      <c r="BJ352" s="16" t="s">
        <v>85</v>
      </c>
      <c r="BK352" s="258">
        <f>ROUND(I352*H352,2)</f>
        <v>0</v>
      </c>
      <c r="BL352" s="16" t="s">
        <v>366</v>
      </c>
      <c r="BM352" s="257" t="s">
        <v>1466</v>
      </c>
    </row>
    <row r="353" spans="1:65" s="2" customFormat="1" ht="16.5" customHeight="1">
      <c r="A353" s="37"/>
      <c r="B353" s="38"/>
      <c r="C353" s="245" t="s">
        <v>1467</v>
      </c>
      <c r="D353" s="245" t="s">
        <v>204</v>
      </c>
      <c r="E353" s="246" t="s">
        <v>208</v>
      </c>
      <c r="F353" s="247" t="s">
        <v>701</v>
      </c>
      <c r="G353" s="248" t="s">
        <v>319</v>
      </c>
      <c r="H353" s="249">
        <v>1</v>
      </c>
      <c r="I353" s="250"/>
      <c r="J353" s="251">
        <f>ROUND(I353*H353,2)</f>
        <v>0</v>
      </c>
      <c r="K353" s="252"/>
      <c r="L353" s="43"/>
      <c r="M353" s="253" t="s">
        <v>1</v>
      </c>
      <c r="N353" s="254" t="s">
        <v>39</v>
      </c>
      <c r="O353" s="90"/>
      <c r="P353" s="255">
        <f>O353*H353</f>
        <v>0</v>
      </c>
      <c r="Q353" s="255">
        <v>0</v>
      </c>
      <c r="R353" s="255">
        <f>Q353*H353</f>
        <v>0</v>
      </c>
      <c r="S353" s="255">
        <v>0</v>
      </c>
      <c r="T353" s="256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57" t="s">
        <v>366</v>
      </c>
      <c r="AT353" s="257" t="s">
        <v>204</v>
      </c>
      <c r="AU353" s="257" t="s">
        <v>80</v>
      </c>
      <c r="AY353" s="16" t="s">
        <v>202</v>
      </c>
      <c r="BE353" s="258">
        <f>IF(N353="základní",J353,0)</f>
        <v>0</v>
      </c>
      <c r="BF353" s="258">
        <f>IF(N353="snížená",J353,0)</f>
        <v>0</v>
      </c>
      <c r="BG353" s="258">
        <f>IF(N353="zákl. přenesená",J353,0)</f>
        <v>0</v>
      </c>
      <c r="BH353" s="258">
        <f>IF(N353="sníž. přenesená",J353,0)</f>
        <v>0</v>
      </c>
      <c r="BI353" s="258">
        <f>IF(N353="nulová",J353,0)</f>
        <v>0</v>
      </c>
      <c r="BJ353" s="16" t="s">
        <v>85</v>
      </c>
      <c r="BK353" s="258">
        <f>ROUND(I353*H353,2)</f>
        <v>0</v>
      </c>
      <c r="BL353" s="16" t="s">
        <v>366</v>
      </c>
      <c r="BM353" s="257" t="s">
        <v>1468</v>
      </c>
    </row>
    <row r="354" spans="1:65" s="2" customFormat="1" ht="16.5" customHeight="1">
      <c r="A354" s="37"/>
      <c r="B354" s="38"/>
      <c r="C354" s="245" t="s">
        <v>1469</v>
      </c>
      <c r="D354" s="245" t="s">
        <v>204</v>
      </c>
      <c r="E354" s="246" t="s">
        <v>293</v>
      </c>
      <c r="F354" s="247" t="s">
        <v>703</v>
      </c>
      <c r="G354" s="248" t="s">
        <v>319</v>
      </c>
      <c r="H354" s="249">
        <v>2</v>
      </c>
      <c r="I354" s="250"/>
      <c r="J354" s="251">
        <f>ROUND(I354*H354,2)</f>
        <v>0</v>
      </c>
      <c r="K354" s="252"/>
      <c r="L354" s="43"/>
      <c r="M354" s="253" t="s">
        <v>1</v>
      </c>
      <c r="N354" s="254" t="s">
        <v>39</v>
      </c>
      <c r="O354" s="90"/>
      <c r="P354" s="255">
        <f>O354*H354</f>
        <v>0</v>
      </c>
      <c r="Q354" s="255">
        <v>0</v>
      </c>
      <c r="R354" s="255">
        <f>Q354*H354</f>
        <v>0</v>
      </c>
      <c r="S354" s="255">
        <v>0</v>
      </c>
      <c r="T354" s="256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57" t="s">
        <v>366</v>
      </c>
      <c r="AT354" s="257" t="s">
        <v>204</v>
      </c>
      <c r="AU354" s="257" t="s">
        <v>80</v>
      </c>
      <c r="AY354" s="16" t="s">
        <v>202</v>
      </c>
      <c r="BE354" s="258">
        <f>IF(N354="základní",J354,0)</f>
        <v>0</v>
      </c>
      <c r="BF354" s="258">
        <f>IF(N354="snížená",J354,0)</f>
        <v>0</v>
      </c>
      <c r="BG354" s="258">
        <f>IF(N354="zákl. přenesená",J354,0)</f>
        <v>0</v>
      </c>
      <c r="BH354" s="258">
        <f>IF(N354="sníž. přenesená",J354,0)</f>
        <v>0</v>
      </c>
      <c r="BI354" s="258">
        <f>IF(N354="nulová",J354,0)</f>
        <v>0</v>
      </c>
      <c r="BJ354" s="16" t="s">
        <v>85</v>
      </c>
      <c r="BK354" s="258">
        <f>ROUND(I354*H354,2)</f>
        <v>0</v>
      </c>
      <c r="BL354" s="16" t="s">
        <v>366</v>
      </c>
      <c r="BM354" s="257" t="s">
        <v>1470</v>
      </c>
    </row>
    <row r="355" spans="1:65" s="2" customFormat="1" ht="16.5" customHeight="1">
      <c r="A355" s="37"/>
      <c r="B355" s="38"/>
      <c r="C355" s="245" t="s">
        <v>1471</v>
      </c>
      <c r="D355" s="245" t="s">
        <v>204</v>
      </c>
      <c r="E355" s="246" t="s">
        <v>246</v>
      </c>
      <c r="F355" s="247" t="s">
        <v>705</v>
      </c>
      <c r="G355" s="248" t="s">
        <v>319</v>
      </c>
      <c r="H355" s="249">
        <v>3</v>
      </c>
      <c r="I355" s="250"/>
      <c r="J355" s="251">
        <f>ROUND(I355*H355,2)</f>
        <v>0</v>
      </c>
      <c r="K355" s="252"/>
      <c r="L355" s="43"/>
      <c r="M355" s="253" t="s">
        <v>1</v>
      </c>
      <c r="N355" s="254" t="s">
        <v>39</v>
      </c>
      <c r="O355" s="90"/>
      <c r="P355" s="255">
        <f>O355*H355</f>
        <v>0</v>
      </c>
      <c r="Q355" s="255">
        <v>0</v>
      </c>
      <c r="R355" s="255">
        <f>Q355*H355</f>
        <v>0</v>
      </c>
      <c r="S355" s="255">
        <v>0</v>
      </c>
      <c r="T355" s="256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57" t="s">
        <v>366</v>
      </c>
      <c r="AT355" s="257" t="s">
        <v>204</v>
      </c>
      <c r="AU355" s="257" t="s">
        <v>80</v>
      </c>
      <c r="AY355" s="16" t="s">
        <v>202</v>
      </c>
      <c r="BE355" s="258">
        <f>IF(N355="základní",J355,0)</f>
        <v>0</v>
      </c>
      <c r="BF355" s="258">
        <f>IF(N355="snížená",J355,0)</f>
        <v>0</v>
      </c>
      <c r="BG355" s="258">
        <f>IF(N355="zákl. přenesená",J355,0)</f>
        <v>0</v>
      </c>
      <c r="BH355" s="258">
        <f>IF(N355="sníž. přenesená",J355,0)</f>
        <v>0</v>
      </c>
      <c r="BI355" s="258">
        <f>IF(N355="nulová",J355,0)</f>
        <v>0</v>
      </c>
      <c r="BJ355" s="16" t="s">
        <v>85</v>
      </c>
      <c r="BK355" s="258">
        <f>ROUND(I355*H355,2)</f>
        <v>0</v>
      </c>
      <c r="BL355" s="16" t="s">
        <v>366</v>
      </c>
      <c r="BM355" s="257" t="s">
        <v>1472</v>
      </c>
    </row>
    <row r="356" spans="1:65" s="2" customFormat="1" ht="16.5" customHeight="1">
      <c r="A356" s="37"/>
      <c r="B356" s="38"/>
      <c r="C356" s="245" t="s">
        <v>1473</v>
      </c>
      <c r="D356" s="245" t="s">
        <v>204</v>
      </c>
      <c r="E356" s="246" t="s">
        <v>302</v>
      </c>
      <c r="F356" s="247" t="s">
        <v>707</v>
      </c>
      <c r="G356" s="248" t="s">
        <v>319</v>
      </c>
      <c r="H356" s="249">
        <v>1</v>
      </c>
      <c r="I356" s="250"/>
      <c r="J356" s="251">
        <f>ROUND(I356*H356,2)</f>
        <v>0</v>
      </c>
      <c r="K356" s="252"/>
      <c r="L356" s="43"/>
      <c r="M356" s="253" t="s">
        <v>1</v>
      </c>
      <c r="N356" s="254" t="s">
        <v>39</v>
      </c>
      <c r="O356" s="90"/>
      <c r="P356" s="255">
        <f>O356*H356</f>
        <v>0</v>
      </c>
      <c r="Q356" s="255">
        <v>0</v>
      </c>
      <c r="R356" s="255">
        <f>Q356*H356</f>
        <v>0</v>
      </c>
      <c r="S356" s="255">
        <v>0</v>
      </c>
      <c r="T356" s="256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57" t="s">
        <v>366</v>
      </c>
      <c r="AT356" s="257" t="s">
        <v>204</v>
      </c>
      <c r="AU356" s="257" t="s">
        <v>80</v>
      </c>
      <c r="AY356" s="16" t="s">
        <v>202</v>
      </c>
      <c r="BE356" s="258">
        <f>IF(N356="základní",J356,0)</f>
        <v>0</v>
      </c>
      <c r="BF356" s="258">
        <f>IF(N356="snížená",J356,0)</f>
        <v>0</v>
      </c>
      <c r="BG356" s="258">
        <f>IF(N356="zákl. přenesená",J356,0)</f>
        <v>0</v>
      </c>
      <c r="BH356" s="258">
        <f>IF(N356="sníž. přenesená",J356,0)</f>
        <v>0</v>
      </c>
      <c r="BI356" s="258">
        <f>IF(N356="nulová",J356,0)</f>
        <v>0</v>
      </c>
      <c r="BJ356" s="16" t="s">
        <v>85</v>
      </c>
      <c r="BK356" s="258">
        <f>ROUND(I356*H356,2)</f>
        <v>0</v>
      </c>
      <c r="BL356" s="16" t="s">
        <v>366</v>
      </c>
      <c r="BM356" s="257" t="s">
        <v>1474</v>
      </c>
    </row>
    <row r="357" spans="1:65" s="2" customFormat="1" ht="16.5" customHeight="1">
      <c r="A357" s="37"/>
      <c r="B357" s="38"/>
      <c r="C357" s="245" t="s">
        <v>1475</v>
      </c>
      <c r="D357" s="245" t="s">
        <v>204</v>
      </c>
      <c r="E357" s="246" t="s">
        <v>285</v>
      </c>
      <c r="F357" s="247" t="s">
        <v>710</v>
      </c>
      <c r="G357" s="248" t="s">
        <v>319</v>
      </c>
      <c r="H357" s="249">
        <v>1</v>
      </c>
      <c r="I357" s="250"/>
      <c r="J357" s="251">
        <f>ROUND(I357*H357,2)</f>
        <v>0</v>
      </c>
      <c r="K357" s="252"/>
      <c r="L357" s="43"/>
      <c r="M357" s="253" t="s">
        <v>1</v>
      </c>
      <c r="N357" s="254" t="s">
        <v>39</v>
      </c>
      <c r="O357" s="90"/>
      <c r="P357" s="255">
        <f>O357*H357</f>
        <v>0</v>
      </c>
      <c r="Q357" s="255">
        <v>0</v>
      </c>
      <c r="R357" s="255">
        <f>Q357*H357</f>
        <v>0</v>
      </c>
      <c r="S357" s="255">
        <v>0</v>
      </c>
      <c r="T357" s="256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57" t="s">
        <v>366</v>
      </c>
      <c r="AT357" s="257" t="s">
        <v>204</v>
      </c>
      <c r="AU357" s="257" t="s">
        <v>80</v>
      </c>
      <c r="AY357" s="16" t="s">
        <v>202</v>
      </c>
      <c r="BE357" s="258">
        <f>IF(N357="základní",J357,0)</f>
        <v>0</v>
      </c>
      <c r="BF357" s="258">
        <f>IF(N357="snížená",J357,0)</f>
        <v>0</v>
      </c>
      <c r="BG357" s="258">
        <f>IF(N357="zákl. přenesená",J357,0)</f>
        <v>0</v>
      </c>
      <c r="BH357" s="258">
        <f>IF(N357="sníž. přenesená",J357,0)</f>
        <v>0</v>
      </c>
      <c r="BI357" s="258">
        <f>IF(N357="nulová",J357,0)</f>
        <v>0</v>
      </c>
      <c r="BJ357" s="16" t="s">
        <v>85</v>
      </c>
      <c r="BK357" s="258">
        <f>ROUND(I357*H357,2)</f>
        <v>0</v>
      </c>
      <c r="BL357" s="16" t="s">
        <v>366</v>
      </c>
      <c r="BM357" s="257" t="s">
        <v>1476</v>
      </c>
    </row>
    <row r="358" spans="1:65" s="2" customFormat="1" ht="16.5" customHeight="1">
      <c r="A358" s="37"/>
      <c r="B358" s="38"/>
      <c r="C358" s="245" t="s">
        <v>1477</v>
      </c>
      <c r="D358" s="245" t="s">
        <v>204</v>
      </c>
      <c r="E358" s="246" t="s">
        <v>311</v>
      </c>
      <c r="F358" s="247" t="s">
        <v>713</v>
      </c>
      <c r="G358" s="248" t="s">
        <v>319</v>
      </c>
      <c r="H358" s="249">
        <v>1</v>
      </c>
      <c r="I358" s="250"/>
      <c r="J358" s="251">
        <f>ROUND(I358*H358,2)</f>
        <v>0</v>
      </c>
      <c r="K358" s="252"/>
      <c r="L358" s="43"/>
      <c r="M358" s="253" t="s">
        <v>1</v>
      </c>
      <c r="N358" s="254" t="s">
        <v>39</v>
      </c>
      <c r="O358" s="90"/>
      <c r="P358" s="255">
        <f>O358*H358</f>
        <v>0</v>
      </c>
      <c r="Q358" s="255">
        <v>0</v>
      </c>
      <c r="R358" s="255">
        <f>Q358*H358</f>
        <v>0</v>
      </c>
      <c r="S358" s="255">
        <v>0</v>
      </c>
      <c r="T358" s="256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57" t="s">
        <v>366</v>
      </c>
      <c r="AT358" s="257" t="s">
        <v>204</v>
      </c>
      <c r="AU358" s="257" t="s">
        <v>80</v>
      </c>
      <c r="AY358" s="16" t="s">
        <v>202</v>
      </c>
      <c r="BE358" s="258">
        <f>IF(N358="základní",J358,0)</f>
        <v>0</v>
      </c>
      <c r="BF358" s="258">
        <f>IF(N358="snížená",J358,0)</f>
        <v>0</v>
      </c>
      <c r="BG358" s="258">
        <f>IF(N358="zákl. přenesená",J358,0)</f>
        <v>0</v>
      </c>
      <c r="BH358" s="258">
        <f>IF(N358="sníž. přenesená",J358,0)</f>
        <v>0</v>
      </c>
      <c r="BI358" s="258">
        <f>IF(N358="nulová",J358,0)</f>
        <v>0</v>
      </c>
      <c r="BJ358" s="16" t="s">
        <v>85</v>
      </c>
      <c r="BK358" s="258">
        <f>ROUND(I358*H358,2)</f>
        <v>0</v>
      </c>
      <c r="BL358" s="16" t="s">
        <v>366</v>
      </c>
      <c r="BM358" s="257" t="s">
        <v>1478</v>
      </c>
    </row>
    <row r="359" spans="1:65" s="2" customFormat="1" ht="21.75" customHeight="1">
      <c r="A359" s="37"/>
      <c r="B359" s="38"/>
      <c r="C359" s="245" t="s">
        <v>1479</v>
      </c>
      <c r="D359" s="245" t="s">
        <v>204</v>
      </c>
      <c r="E359" s="246" t="s">
        <v>1480</v>
      </c>
      <c r="F359" s="247" t="s">
        <v>1481</v>
      </c>
      <c r="G359" s="248" t="s">
        <v>319</v>
      </c>
      <c r="H359" s="249">
        <v>1</v>
      </c>
      <c r="I359" s="250"/>
      <c r="J359" s="251">
        <f>ROUND(I359*H359,2)</f>
        <v>0</v>
      </c>
      <c r="K359" s="252"/>
      <c r="L359" s="43"/>
      <c r="M359" s="253" t="s">
        <v>1</v>
      </c>
      <c r="N359" s="254" t="s">
        <v>39</v>
      </c>
      <c r="O359" s="90"/>
      <c r="P359" s="255">
        <f>O359*H359</f>
        <v>0</v>
      </c>
      <c r="Q359" s="255">
        <v>0</v>
      </c>
      <c r="R359" s="255">
        <f>Q359*H359</f>
        <v>0</v>
      </c>
      <c r="S359" s="255">
        <v>0</v>
      </c>
      <c r="T359" s="256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57" t="s">
        <v>208</v>
      </c>
      <c r="AT359" s="257" t="s">
        <v>204</v>
      </c>
      <c r="AU359" s="257" t="s">
        <v>80</v>
      </c>
      <c r="AY359" s="16" t="s">
        <v>202</v>
      </c>
      <c r="BE359" s="258">
        <f>IF(N359="základní",J359,0)</f>
        <v>0</v>
      </c>
      <c r="BF359" s="258">
        <f>IF(N359="snížená",J359,0)</f>
        <v>0</v>
      </c>
      <c r="BG359" s="258">
        <f>IF(N359="zákl. přenesená",J359,0)</f>
        <v>0</v>
      </c>
      <c r="BH359" s="258">
        <f>IF(N359="sníž. přenesená",J359,0)</f>
        <v>0</v>
      </c>
      <c r="BI359" s="258">
        <f>IF(N359="nulová",J359,0)</f>
        <v>0</v>
      </c>
      <c r="BJ359" s="16" t="s">
        <v>85</v>
      </c>
      <c r="BK359" s="258">
        <f>ROUND(I359*H359,2)</f>
        <v>0</v>
      </c>
      <c r="BL359" s="16" t="s">
        <v>208</v>
      </c>
      <c r="BM359" s="257" t="s">
        <v>1482</v>
      </c>
    </row>
    <row r="360" spans="1:65" s="2" customFormat="1" ht="16.5" customHeight="1">
      <c r="A360" s="37"/>
      <c r="B360" s="38"/>
      <c r="C360" s="245" t="s">
        <v>1483</v>
      </c>
      <c r="D360" s="245" t="s">
        <v>204</v>
      </c>
      <c r="E360" s="246" t="s">
        <v>1484</v>
      </c>
      <c r="F360" s="247" t="s">
        <v>861</v>
      </c>
      <c r="G360" s="248" t="s">
        <v>319</v>
      </c>
      <c r="H360" s="249">
        <v>6</v>
      </c>
      <c r="I360" s="250"/>
      <c r="J360" s="251">
        <f>ROUND(I360*H360,2)</f>
        <v>0</v>
      </c>
      <c r="K360" s="252"/>
      <c r="L360" s="43"/>
      <c r="M360" s="253" t="s">
        <v>1</v>
      </c>
      <c r="N360" s="254" t="s">
        <v>39</v>
      </c>
      <c r="O360" s="90"/>
      <c r="P360" s="255">
        <f>O360*H360</f>
        <v>0</v>
      </c>
      <c r="Q360" s="255">
        <v>0</v>
      </c>
      <c r="R360" s="255">
        <f>Q360*H360</f>
        <v>0</v>
      </c>
      <c r="S360" s="255">
        <v>0</v>
      </c>
      <c r="T360" s="256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57" t="s">
        <v>208</v>
      </c>
      <c r="AT360" s="257" t="s">
        <v>204</v>
      </c>
      <c r="AU360" s="257" t="s">
        <v>80</v>
      </c>
      <c r="AY360" s="16" t="s">
        <v>202</v>
      </c>
      <c r="BE360" s="258">
        <f>IF(N360="základní",J360,0)</f>
        <v>0</v>
      </c>
      <c r="BF360" s="258">
        <f>IF(N360="snížená",J360,0)</f>
        <v>0</v>
      </c>
      <c r="BG360" s="258">
        <f>IF(N360="zákl. přenesená",J360,0)</f>
        <v>0</v>
      </c>
      <c r="BH360" s="258">
        <f>IF(N360="sníž. přenesená",J360,0)</f>
        <v>0</v>
      </c>
      <c r="BI360" s="258">
        <f>IF(N360="nulová",J360,0)</f>
        <v>0</v>
      </c>
      <c r="BJ360" s="16" t="s">
        <v>85</v>
      </c>
      <c r="BK360" s="258">
        <f>ROUND(I360*H360,2)</f>
        <v>0</v>
      </c>
      <c r="BL360" s="16" t="s">
        <v>208</v>
      </c>
      <c r="BM360" s="257" t="s">
        <v>1485</v>
      </c>
    </row>
    <row r="361" spans="1:65" s="2" customFormat="1" ht="16.5" customHeight="1">
      <c r="A361" s="37"/>
      <c r="B361" s="38"/>
      <c r="C361" s="245" t="s">
        <v>1486</v>
      </c>
      <c r="D361" s="245" t="s">
        <v>204</v>
      </c>
      <c r="E361" s="246" t="s">
        <v>1484</v>
      </c>
      <c r="F361" s="247" t="s">
        <v>861</v>
      </c>
      <c r="G361" s="248" t="s">
        <v>319</v>
      </c>
      <c r="H361" s="249">
        <v>6</v>
      </c>
      <c r="I361" s="250"/>
      <c r="J361" s="251">
        <f>ROUND(I361*H361,2)</f>
        <v>0</v>
      </c>
      <c r="K361" s="252"/>
      <c r="L361" s="43"/>
      <c r="M361" s="253" t="s">
        <v>1</v>
      </c>
      <c r="N361" s="254" t="s">
        <v>39</v>
      </c>
      <c r="O361" s="90"/>
      <c r="P361" s="255">
        <f>O361*H361</f>
        <v>0</v>
      </c>
      <c r="Q361" s="255">
        <v>0</v>
      </c>
      <c r="R361" s="255">
        <f>Q361*H361</f>
        <v>0</v>
      </c>
      <c r="S361" s="255">
        <v>0</v>
      </c>
      <c r="T361" s="256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57" t="s">
        <v>208</v>
      </c>
      <c r="AT361" s="257" t="s">
        <v>204</v>
      </c>
      <c r="AU361" s="257" t="s">
        <v>80</v>
      </c>
      <c r="AY361" s="16" t="s">
        <v>202</v>
      </c>
      <c r="BE361" s="258">
        <f>IF(N361="základní",J361,0)</f>
        <v>0</v>
      </c>
      <c r="BF361" s="258">
        <f>IF(N361="snížená",J361,0)</f>
        <v>0</v>
      </c>
      <c r="BG361" s="258">
        <f>IF(N361="zákl. přenesená",J361,0)</f>
        <v>0</v>
      </c>
      <c r="BH361" s="258">
        <f>IF(N361="sníž. přenesená",J361,0)</f>
        <v>0</v>
      </c>
      <c r="BI361" s="258">
        <f>IF(N361="nulová",J361,0)</f>
        <v>0</v>
      </c>
      <c r="BJ361" s="16" t="s">
        <v>85</v>
      </c>
      <c r="BK361" s="258">
        <f>ROUND(I361*H361,2)</f>
        <v>0</v>
      </c>
      <c r="BL361" s="16" t="s">
        <v>208</v>
      </c>
      <c r="BM361" s="257" t="s">
        <v>1487</v>
      </c>
    </row>
    <row r="362" spans="1:65" s="2" customFormat="1" ht="16.5" customHeight="1">
      <c r="A362" s="37"/>
      <c r="B362" s="38"/>
      <c r="C362" s="245" t="s">
        <v>1488</v>
      </c>
      <c r="D362" s="245" t="s">
        <v>204</v>
      </c>
      <c r="E362" s="246" t="s">
        <v>1484</v>
      </c>
      <c r="F362" s="247" t="s">
        <v>861</v>
      </c>
      <c r="G362" s="248" t="s">
        <v>319</v>
      </c>
      <c r="H362" s="249">
        <v>3</v>
      </c>
      <c r="I362" s="250"/>
      <c r="J362" s="251">
        <f>ROUND(I362*H362,2)</f>
        <v>0</v>
      </c>
      <c r="K362" s="252"/>
      <c r="L362" s="43"/>
      <c r="M362" s="253" t="s">
        <v>1</v>
      </c>
      <c r="N362" s="254" t="s">
        <v>39</v>
      </c>
      <c r="O362" s="90"/>
      <c r="P362" s="255">
        <f>O362*H362</f>
        <v>0</v>
      </c>
      <c r="Q362" s="255">
        <v>0</v>
      </c>
      <c r="R362" s="255">
        <f>Q362*H362</f>
        <v>0</v>
      </c>
      <c r="S362" s="255">
        <v>0</v>
      </c>
      <c r="T362" s="256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57" t="s">
        <v>208</v>
      </c>
      <c r="AT362" s="257" t="s">
        <v>204</v>
      </c>
      <c r="AU362" s="257" t="s">
        <v>80</v>
      </c>
      <c r="AY362" s="16" t="s">
        <v>202</v>
      </c>
      <c r="BE362" s="258">
        <f>IF(N362="základní",J362,0)</f>
        <v>0</v>
      </c>
      <c r="BF362" s="258">
        <f>IF(N362="snížená",J362,0)</f>
        <v>0</v>
      </c>
      <c r="BG362" s="258">
        <f>IF(N362="zákl. přenesená",J362,0)</f>
        <v>0</v>
      </c>
      <c r="BH362" s="258">
        <f>IF(N362="sníž. přenesená",J362,0)</f>
        <v>0</v>
      </c>
      <c r="BI362" s="258">
        <f>IF(N362="nulová",J362,0)</f>
        <v>0</v>
      </c>
      <c r="BJ362" s="16" t="s">
        <v>85</v>
      </c>
      <c r="BK362" s="258">
        <f>ROUND(I362*H362,2)</f>
        <v>0</v>
      </c>
      <c r="BL362" s="16" t="s">
        <v>208</v>
      </c>
      <c r="BM362" s="257" t="s">
        <v>1489</v>
      </c>
    </row>
    <row r="363" spans="1:65" s="2" customFormat="1" ht="16.5" customHeight="1">
      <c r="A363" s="37"/>
      <c r="B363" s="38"/>
      <c r="C363" s="245" t="s">
        <v>1490</v>
      </c>
      <c r="D363" s="245" t="s">
        <v>204</v>
      </c>
      <c r="E363" s="246" t="s">
        <v>1491</v>
      </c>
      <c r="F363" s="247" t="s">
        <v>862</v>
      </c>
      <c r="G363" s="248" t="s">
        <v>319</v>
      </c>
      <c r="H363" s="249">
        <v>4</v>
      </c>
      <c r="I363" s="250"/>
      <c r="J363" s="251">
        <f>ROUND(I363*H363,2)</f>
        <v>0</v>
      </c>
      <c r="K363" s="252"/>
      <c r="L363" s="43"/>
      <c r="M363" s="253" t="s">
        <v>1</v>
      </c>
      <c r="N363" s="254" t="s">
        <v>39</v>
      </c>
      <c r="O363" s="90"/>
      <c r="P363" s="255">
        <f>O363*H363</f>
        <v>0</v>
      </c>
      <c r="Q363" s="255">
        <v>0</v>
      </c>
      <c r="R363" s="255">
        <f>Q363*H363</f>
        <v>0</v>
      </c>
      <c r="S363" s="255">
        <v>0</v>
      </c>
      <c r="T363" s="256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57" t="s">
        <v>208</v>
      </c>
      <c r="AT363" s="257" t="s">
        <v>204</v>
      </c>
      <c r="AU363" s="257" t="s">
        <v>80</v>
      </c>
      <c r="AY363" s="16" t="s">
        <v>202</v>
      </c>
      <c r="BE363" s="258">
        <f>IF(N363="základní",J363,0)</f>
        <v>0</v>
      </c>
      <c r="BF363" s="258">
        <f>IF(N363="snížená",J363,0)</f>
        <v>0</v>
      </c>
      <c r="BG363" s="258">
        <f>IF(N363="zákl. přenesená",J363,0)</f>
        <v>0</v>
      </c>
      <c r="BH363" s="258">
        <f>IF(N363="sníž. přenesená",J363,0)</f>
        <v>0</v>
      </c>
      <c r="BI363" s="258">
        <f>IF(N363="nulová",J363,0)</f>
        <v>0</v>
      </c>
      <c r="BJ363" s="16" t="s">
        <v>85</v>
      </c>
      <c r="BK363" s="258">
        <f>ROUND(I363*H363,2)</f>
        <v>0</v>
      </c>
      <c r="BL363" s="16" t="s">
        <v>208</v>
      </c>
      <c r="BM363" s="257" t="s">
        <v>1492</v>
      </c>
    </row>
    <row r="364" spans="1:65" s="2" customFormat="1" ht="16.5" customHeight="1">
      <c r="A364" s="37"/>
      <c r="B364" s="38"/>
      <c r="C364" s="245" t="s">
        <v>1493</v>
      </c>
      <c r="D364" s="245" t="s">
        <v>204</v>
      </c>
      <c r="E364" s="246" t="s">
        <v>1491</v>
      </c>
      <c r="F364" s="247" t="s">
        <v>862</v>
      </c>
      <c r="G364" s="248" t="s">
        <v>319</v>
      </c>
      <c r="H364" s="249">
        <v>4</v>
      </c>
      <c r="I364" s="250"/>
      <c r="J364" s="251">
        <f>ROUND(I364*H364,2)</f>
        <v>0</v>
      </c>
      <c r="K364" s="252"/>
      <c r="L364" s="43"/>
      <c r="M364" s="253" t="s">
        <v>1</v>
      </c>
      <c r="N364" s="254" t="s">
        <v>39</v>
      </c>
      <c r="O364" s="90"/>
      <c r="P364" s="255">
        <f>O364*H364</f>
        <v>0</v>
      </c>
      <c r="Q364" s="255">
        <v>0</v>
      </c>
      <c r="R364" s="255">
        <f>Q364*H364</f>
        <v>0</v>
      </c>
      <c r="S364" s="255">
        <v>0</v>
      </c>
      <c r="T364" s="256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57" t="s">
        <v>208</v>
      </c>
      <c r="AT364" s="257" t="s">
        <v>204</v>
      </c>
      <c r="AU364" s="257" t="s">
        <v>80</v>
      </c>
      <c r="AY364" s="16" t="s">
        <v>202</v>
      </c>
      <c r="BE364" s="258">
        <f>IF(N364="základní",J364,0)</f>
        <v>0</v>
      </c>
      <c r="BF364" s="258">
        <f>IF(N364="snížená",J364,0)</f>
        <v>0</v>
      </c>
      <c r="BG364" s="258">
        <f>IF(N364="zákl. přenesená",J364,0)</f>
        <v>0</v>
      </c>
      <c r="BH364" s="258">
        <f>IF(N364="sníž. přenesená",J364,0)</f>
        <v>0</v>
      </c>
      <c r="BI364" s="258">
        <f>IF(N364="nulová",J364,0)</f>
        <v>0</v>
      </c>
      <c r="BJ364" s="16" t="s">
        <v>85</v>
      </c>
      <c r="BK364" s="258">
        <f>ROUND(I364*H364,2)</f>
        <v>0</v>
      </c>
      <c r="BL364" s="16" t="s">
        <v>208</v>
      </c>
      <c r="BM364" s="257" t="s">
        <v>1494</v>
      </c>
    </row>
    <row r="365" spans="1:65" s="2" customFormat="1" ht="16.5" customHeight="1">
      <c r="A365" s="37"/>
      <c r="B365" s="38"/>
      <c r="C365" s="245" t="s">
        <v>1495</v>
      </c>
      <c r="D365" s="245" t="s">
        <v>204</v>
      </c>
      <c r="E365" s="246" t="s">
        <v>1491</v>
      </c>
      <c r="F365" s="247" t="s">
        <v>862</v>
      </c>
      <c r="G365" s="248" t="s">
        <v>319</v>
      </c>
      <c r="H365" s="249">
        <v>6</v>
      </c>
      <c r="I365" s="250"/>
      <c r="J365" s="251">
        <f>ROUND(I365*H365,2)</f>
        <v>0</v>
      </c>
      <c r="K365" s="252"/>
      <c r="L365" s="43"/>
      <c r="M365" s="253" t="s">
        <v>1</v>
      </c>
      <c r="N365" s="254" t="s">
        <v>39</v>
      </c>
      <c r="O365" s="90"/>
      <c r="P365" s="255">
        <f>O365*H365</f>
        <v>0</v>
      </c>
      <c r="Q365" s="255">
        <v>0</v>
      </c>
      <c r="R365" s="255">
        <f>Q365*H365</f>
        <v>0</v>
      </c>
      <c r="S365" s="255">
        <v>0</v>
      </c>
      <c r="T365" s="256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57" t="s">
        <v>208</v>
      </c>
      <c r="AT365" s="257" t="s">
        <v>204</v>
      </c>
      <c r="AU365" s="257" t="s">
        <v>80</v>
      </c>
      <c r="AY365" s="16" t="s">
        <v>202</v>
      </c>
      <c r="BE365" s="258">
        <f>IF(N365="základní",J365,0)</f>
        <v>0</v>
      </c>
      <c r="BF365" s="258">
        <f>IF(N365="snížená",J365,0)</f>
        <v>0</v>
      </c>
      <c r="BG365" s="258">
        <f>IF(N365="zákl. přenesená",J365,0)</f>
        <v>0</v>
      </c>
      <c r="BH365" s="258">
        <f>IF(N365="sníž. přenesená",J365,0)</f>
        <v>0</v>
      </c>
      <c r="BI365" s="258">
        <f>IF(N365="nulová",J365,0)</f>
        <v>0</v>
      </c>
      <c r="BJ365" s="16" t="s">
        <v>85</v>
      </c>
      <c r="BK365" s="258">
        <f>ROUND(I365*H365,2)</f>
        <v>0</v>
      </c>
      <c r="BL365" s="16" t="s">
        <v>208</v>
      </c>
      <c r="BM365" s="257" t="s">
        <v>1496</v>
      </c>
    </row>
    <row r="366" spans="1:65" s="2" customFormat="1" ht="16.5" customHeight="1">
      <c r="A366" s="37"/>
      <c r="B366" s="38"/>
      <c r="C366" s="245" t="s">
        <v>1497</v>
      </c>
      <c r="D366" s="245" t="s">
        <v>204</v>
      </c>
      <c r="E366" s="246" t="s">
        <v>1498</v>
      </c>
      <c r="F366" s="247" t="s">
        <v>863</v>
      </c>
      <c r="G366" s="248" t="s">
        <v>319</v>
      </c>
      <c r="H366" s="249">
        <v>6</v>
      </c>
      <c r="I366" s="250"/>
      <c r="J366" s="251">
        <f>ROUND(I366*H366,2)</f>
        <v>0</v>
      </c>
      <c r="K366" s="252"/>
      <c r="L366" s="43"/>
      <c r="M366" s="253" t="s">
        <v>1</v>
      </c>
      <c r="N366" s="254" t="s">
        <v>39</v>
      </c>
      <c r="O366" s="90"/>
      <c r="P366" s="255">
        <f>O366*H366</f>
        <v>0</v>
      </c>
      <c r="Q366" s="255">
        <v>0</v>
      </c>
      <c r="R366" s="255">
        <f>Q366*H366</f>
        <v>0</v>
      </c>
      <c r="S366" s="255">
        <v>0</v>
      </c>
      <c r="T366" s="256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57" t="s">
        <v>208</v>
      </c>
      <c r="AT366" s="257" t="s">
        <v>204</v>
      </c>
      <c r="AU366" s="257" t="s">
        <v>80</v>
      </c>
      <c r="AY366" s="16" t="s">
        <v>202</v>
      </c>
      <c r="BE366" s="258">
        <f>IF(N366="základní",J366,0)</f>
        <v>0</v>
      </c>
      <c r="BF366" s="258">
        <f>IF(N366="snížená",J366,0)</f>
        <v>0</v>
      </c>
      <c r="BG366" s="258">
        <f>IF(N366="zákl. přenesená",J366,0)</f>
        <v>0</v>
      </c>
      <c r="BH366" s="258">
        <f>IF(N366="sníž. přenesená",J366,0)</f>
        <v>0</v>
      </c>
      <c r="BI366" s="258">
        <f>IF(N366="nulová",J366,0)</f>
        <v>0</v>
      </c>
      <c r="BJ366" s="16" t="s">
        <v>85</v>
      </c>
      <c r="BK366" s="258">
        <f>ROUND(I366*H366,2)</f>
        <v>0</v>
      </c>
      <c r="BL366" s="16" t="s">
        <v>208</v>
      </c>
      <c r="BM366" s="257" t="s">
        <v>1499</v>
      </c>
    </row>
    <row r="367" spans="1:65" s="2" customFormat="1" ht="16.5" customHeight="1">
      <c r="A367" s="37"/>
      <c r="B367" s="38"/>
      <c r="C367" s="245" t="s">
        <v>1500</v>
      </c>
      <c r="D367" s="245" t="s">
        <v>204</v>
      </c>
      <c r="E367" s="246" t="s">
        <v>1498</v>
      </c>
      <c r="F367" s="247" t="s">
        <v>863</v>
      </c>
      <c r="G367" s="248" t="s">
        <v>319</v>
      </c>
      <c r="H367" s="249">
        <v>6</v>
      </c>
      <c r="I367" s="250"/>
      <c r="J367" s="251">
        <f>ROUND(I367*H367,2)</f>
        <v>0</v>
      </c>
      <c r="K367" s="252"/>
      <c r="L367" s="43"/>
      <c r="M367" s="253" t="s">
        <v>1</v>
      </c>
      <c r="N367" s="254" t="s">
        <v>39</v>
      </c>
      <c r="O367" s="90"/>
      <c r="P367" s="255">
        <f>O367*H367</f>
        <v>0</v>
      </c>
      <c r="Q367" s="255">
        <v>0</v>
      </c>
      <c r="R367" s="255">
        <f>Q367*H367</f>
        <v>0</v>
      </c>
      <c r="S367" s="255">
        <v>0</v>
      </c>
      <c r="T367" s="256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57" t="s">
        <v>208</v>
      </c>
      <c r="AT367" s="257" t="s">
        <v>204</v>
      </c>
      <c r="AU367" s="257" t="s">
        <v>80</v>
      </c>
      <c r="AY367" s="16" t="s">
        <v>202</v>
      </c>
      <c r="BE367" s="258">
        <f>IF(N367="základní",J367,0)</f>
        <v>0</v>
      </c>
      <c r="BF367" s="258">
        <f>IF(N367="snížená",J367,0)</f>
        <v>0</v>
      </c>
      <c r="BG367" s="258">
        <f>IF(N367="zákl. přenesená",J367,0)</f>
        <v>0</v>
      </c>
      <c r="BH367" s="258">
        <f>IF(N367="sníž. přenesená",J367,0)</f>
        <v>0</v>
      </c>
      <c r="BI367" s="258">
        <f>IF(N367="nulová",J367,0)</f>
        <v>0</v>
      </c>
      <c r="BJ367" s="16" t="s">
        <v>85</v>
      </c>
      <c r="BK367" s="258">
        <f>ROUND(I367*H367,2)</f>
        <v>0</v>
      </c>
      <c r="BL367" s="16" t="s">
        <v>208</v>
      </c>
      <c r="BM367" s="257" t="s">
        <v>1501</v>
      </c>
    </row>
    <row r="368" spans="1:65" s="2" customFormat="1" ht="16.5" customHeight="1">
      <c r="A368" s="37"/>
      <c r="B368" s="38"/>
      <c r="C368" s="245" t="s">
        <v>1502</v>
      </c>
      <c r="D368" s="245" t="s">
        <v>204</v>
      </c>
      <c r="E368" s="246" t="s">
        <v>1498</v>
      </c>
      <c r="F368" s="247" t="s">
        <v>863</v>
      </c>
      <c r="G368" s="248" t="s">
        <v>319</v>
      </c>
      <c r="H368" s="249">
        <v>6</v>
      </c>
      <c r="I368" s="250"/>
      <c r="J368" s="251">
        <f>ROUND(I368*H368,2)</f>
        <v>0</v>
      </c>
      <c r="K368" s="252"/>
      <c r="L368" s="43"/>
      <c r="M368" s="253" t="s">
        <v>1</v>
      </c>
      <c r="N368" s="254" t="s">
        <v>39</v>
      </c>
      <c r="O368" s="90"/>
      <c r="P368" s="255">
        <f>O368*H368</f>
        <v>0</v>
      </c>
      <c r="Q368" s="255">
        <v>0</v>
      </c>
      <c r="R368" s="255">
        <f>Q368*H368</f>
        <v>0</v>
      </c>
      <c r="S368" s="255">
        <v>0</v>
      </c>
      <c r="T368" s="256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57" t="s">
        <v>208</v>
      </c>
      <c r="AT368" s="257" t="s">
        <v>204</v>
      </c>
      <c r="AU368" s="257" t="s">
        <v>80</v>
      </c>
      <c r="AY368" s="16" t="s">
        <v>202</v>
      </c>
      <c r="BE368" s="258">
        <f>IF(N368="základní",J368,0)</f>
        <v>0</v>
      </c>
      <c r="BF368" s="258">
        <f>IF(N368="snížená",J368,0)</f>
        <v>0</v>
      </c>
      <c r="BG368" s="258">
        <f>IF(N368="zákl. přenesená",J368,0)</f>
        <v>0</v>
      </c>
      <c r="BH368" s="258">
        <f>IF(N368="sníž. přenesená",J368,0)</f>
        <v>0</v>
      </c>
      <c r="BI368" s="258">
        <f>IF(N368="nulová",J368,0)</f>
        <v>0</v>
      </c>
      <c r="BJ368" s="16" t="s">
        <v>85</v>
      </c>
      <c r="BK368" s="258">
        <f>ROUND(I368*H368,2)</f>
        <v>0</v>
      </c>
      <c r="BL368" s="16" t="s">
        <v>208</v>
      </c>
      <c r="BM368" s="257" t="s">
        <v>1503</v>
      </c>
    </row>
    <row r="369" spans="1:65" s="2" customFormat="1" ht="21.75" customHeight="1">
      <c r="A369" s="37"/>
      <c r="B369" s="38"/>
      <c r="C369" s="245" t="s">
        <v>1504</v>
      </c>
      <c r="D369" s="245" t="s">
        <v>204</v>
      </c>
      <c r="E369" s="246" t="s">
        <v>1505</v>
      </c>
      <c r="F369" s="247" t="s">
        <v>764</v>
      </c>
      <c r="G369" s="248" t="s">
        <v>319</v>
      </c>
      <c r="H369" s="249">
        <v>1</v>
      </c>
      <c r="I369" s="250"/>
      <c r="J369" s="251">
        <f>ROUND(I369*H369,2)</f>
        <v>0</v>
      </c>
      <c r="K369" s="252"/>
      <c r="L369" s="43"/>
      <c r="M369" s="253" t="s">
        <v>1</v>
      </c>
      <c r="N369" s="254" t="s">
        <v>39</v>
      </c>
      <c r="O369" s="90"/>
      <c r="P369" s="255">
        <f>O369*H369</f>
        <v>0</v>
      </c>
      <c r="Q369" s="255">
        <v>0</v>
      </c>
      <c r="R369" s="255">
        <f>Q369*H369</f>
        <v>0</v>
      </c>
      <c r="S369" s="255">
        <v>0</v>
      </c>
      <c r="T369" s="256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57" t="s">
        <v>208</v>
      </c>
      <c r="AT369" s="257" t="s">
        <v>204</v>
      </c>
      <c r="AU369" s="257" t="s">
        <v>80</v>
      </c>
      <c r="AY369" s="16" t="s">
        <v>202</v>
      </c>
      <c r="BE369" s="258">
        <f>IF(N369="základní",J369,0)</f>
        <v>0</v>
      </c>
      <c r="BF369" s="258">
        <f>IF(N369="snížená",J369,0)</f>
        <v>0</v>
      </c>
      <c r="BG369" s="258">
        <f>IF(N369="zákl. přenesená",J369,0)</f>
        <v>0</v>
      </c>
      <c r="BH369" s="258">
        <f>IF(N369="sníž. přenesená",J369,0)</f>
        <v>0</v>
      </c>
      <c r="BI369" s="258">
        <f>IF(N369="nulová",J369,0)</f>
        <v>0</v>
      </c>
      <c r="BJ369" s="16" t="s">
        <v>85</v>
      </c>
      <c r="BK369" s="258">
        <f>ROUND(I369*H369,2)</f>
        <v>0</v>
      </c>
      <c r="BL369" s="16" t="s">
        <v>208</v>
      </c>
      <c r="BM369" s="257" t="s">
        <v>1506</v>
      </c>
    </row>
    <row r="370" spans="1:65" s="2" customFormat="1" ht="16.5" customHeight="1">
      <c r="A370" s="37"/>
      <c r="B370" s="38"/>
      <c r="C370" s="245" t="s">
        <v>1507</v>
      </c>
      <c r="D370" s="245" t="s">
        <v>204</v>
      </c>
      <c r="E370" s="246" t="s">
        <v>1508</v>
      </c>
      <c r="F370" s="247" t="s">
        <v>864</v>
      </c>
      <c r="G370" s="248" t="s">
        <v>319</v>
      </c>
      <c r="H370" s="249">
        <v>4</v>
      </c>
      <c r="I370" s="250"/>
      <c r="J370" s="251">
        <f>ROUND(I370*H370,2)</f>
        <v>0</v>
      </c>
      <c r="K370" s="252"/>
      <c r="L370" s="43"/>
      <c r="M370" s="253" t="s">
        <v>1</v>
      </c>
      <c r="N370" s="254" t="s">
        <v>39</v>
      </c>
      <c r="O370" s="90"/>
      <c r="P370" s="255">
        <f>O370*H370</f>
        <v>0</v>
      </c>
      <c r="Q370" s="255">
        <v>0</v>
      </c>
      <c r="R370" s="255">
        <f>Q370*H370</f>
        <v>0</v>
      </c>
      <c r="S370" s="255">
        <v>0</v>
      </c>
      <c r="T370" s="256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57" t="s">
        <v>208</v>
      </c>
      <c r="AT370" s="257" t="s">
        <v>204</v>
      </c>
      <c r="AU370" s="257" t="s">
        <v>80</v>
      </c>
      <c r="AY370" s="16" t="s">
        <v>202</v>
      </c>
      <c r="BE370" s="258">
        <f>IF(N370="základní",J370,0)</f>
        <v>0</v>
      </c>
      <c r="BF370" s="258">
        <f>IF(N370="snížená",J370,0)</f>
        <v>0</v>
      </c>
      <c r="BG370" s="258">
        <f>IF(N370="zákl. přenesená",J370,0)</f>
        <v>0</v>
      </c>
      <c r="BH370" s="258">
        <f>IF(N370="sníž. přenesená",J370,0)</f>
        <v>0</v>
      </c>
      <c r="BI370" s="258">
        <f>IF(N370="nulová",J370,0)</f>
        <v>0</v>
      </c>
      <c r="BJ370" s="16" t="s">
        <v>85</v>
      </c>
      <c r="BK370" s="258">
        <f>ROUND(I370*H370,2)</f>
        <v>0</v>
      </c>
      <c r="BL370" s="16" t="s">
        <v>208</v>
      </c>
      <c r="BM370" s="257" t="s">
        <v>1509</v>
      </c>
    </row>
    <row r="371" spans="1:65" s="2" customFormat="1" ht="16.5" customHeight="1">
      <c r="A371" s="37"/>
      <c r="B371" s="38"/>
      <c r="C371" s="245" t="s">
        <v>1510</v>
      </c>
      <c r="D371" s="245" t="s">
        <v>204</v>
      </c>
      <c r="E371" s="246" t="s">
        <v>1508</v>
      </c>
      <c r="F371" s="247" t="s">
        <v>864</v>
      </c>
      <c r="G371" s="248" t="s">
        <v>319</v>
      </c>
      <c r="H371" s="249">
        <v>4</v>
      </c>
      <c r="I371" s="250"/>
      <c r="J371" s="251">
        <f>ROUND(I371*H371,2)</f>
        <v>0</v>
      </c>
      <c r="K371" s="252"/>
      <c r="L371" s="43"/>
      <c r="M371" s="253" t="s">
        <v>1</v>
      </c>
      <c r="N371" s="254" t="s">
        <v>39</v>
      </c>
      <c r="O371" s="90"/>
      <c r="P371" s="255">
        <f>O371*H371</f>
        <v>0</v>
      </c>
      <c r="Q371" s="255">
        <v>0</v>
      </c>
      <c r="R371" s="255">
        <f>Q371*H371</f>
        <v>0</v>
      </c>
      <c r="S371" s="255">
        <v>0</v>
      </c>
      <c r="T371" s="256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57" t="s">
        <v>208</v>
      </c>
      <c r="AT371" s="257" t="s">
        <v>204</v>
      </c>
      <c r="AU371" s="257" t="s">
        <v>80</v>
      </c>
      <c r="AY371" s="16" t="s">
        <v>202</v>
      </c>
      <c r="BE371" s="258">
        <f>IF(N371="základní",J371,0)</f>
        <v>0</v>
      </c>
      <c r="BF371" s="258">
        <f>IF(N371="snížená",J371,0)</f>
        <v>0</v>
      </c>
      <c r="BG371" s="258">
        <f>IF(N371="zákl. přenesená",J371,0)</f>
        <v>0</v>
      </c>
      <c r="BH371" s="258">
        <f>IF(N371="sníž. přenesená",J371,0)</f>
        <v>0</v>
      </c>
      <c r="BI371" s="258">
        <f>IF(N371="nulová",J371,0)</f>
        <v>0</v>
      </c>
      <c r="BJ371" s="16" t="s">
        <v>85</v>
      </c>
      <c r="BK371" s="258">
        <f>ROUND(I371*H371,2)</f>
        <v>0</v>
      </c>
      <c r="BL371" s="16" t="s">
        <v>208</v>
      </c>
      <c r="BM371" s="257" t="s">
        <v>1511</v>
      </c>
    </row>
    <row r="372" spans="1:65" s="2" customFormat="1" ht="16.5" customHeight="1">
      <c r="A372" s="37"/>
      <c r="B372" s="38"/>
      <c r="C372" s="245" t="s">
        <v>1512</v>
      </c>
      <c r="D372" s="245" t="s">
        <v>204</v>
      </c>
      <c r="E372" s="246" t="s">
        <v>1508</v>
      </c>
      <c r="F372" s="247" t="s">
        <v>864</v>
      </c>
      <c r="G372" s="248" t="s">
        <v>319</v>
      </c>
      <c r="H372" s="249">
        <v>4</v>
      </c>
      <c r="I372" s="250"/>
      <c r="J372" s="251">
        <f>ROUND(I372*H372,2)</f>
        <v>0</v>
      </c>
      <c r="K372" s="252"/>
      <c r="L372" s="43"/>
      <c r="M372" s="253" t="s">
        <v>1</v>
      </c>
      <c r="N372" s="254" t="s">
        <v>39</v>
      </c>
      <c r="O372" s="90"/>
      <c r="P372" s="255">
        <f>O372*H372</f>
        <v>0</v>
      </c>
      <c r="Q372" s="255">
        <v>0</v>
      </c>
      <c r="R372" s="255">
        <f>Q372*H372</f>
        <v>0</v>
      </c>
      <c r="S372" s="255">
        <v>0</v>
      </c>
      <c r="T372" s="256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57" t="s">
        <v>208</v>
      </c>
      <c r="AT372" s="257" t="s">
        <v>204</v>
      </c>
      <c r="AU372" s="257" t="s">
        <v>80</v>
      </c>
      <c r="AY372" s="16" t="s">
        <v>202</v>
      </c>
      <c r="BE372" s="258">
        <f>IF(N372="základní",J372,0)</f>
        <v>0</v>
      </c>
      <c r="BF372" s="258">
        <f>IF(N372="snížená",J372,0)</f>
        <v>0</v>
      </c>
      <c r="BG372" s="258">
        <f>IF(N372="zákl. přenesená",J372,0)</f>
        <v>0</v>
      </c>
      <c r="BH372" s="258">
        <f>IF(N372="sníž. přenesená",J372,0)</f>
        <v>0</v>
      </c>
      <c r="BI372" s="258">
        <f>IF(N372="nulová",J372,0)</f>
        <v>0</v>
      </c>
      <c r="BJ372" s="16" t="s">
        <v>85</v>
      </c>
      <c r="BK372" s="258">
        <f>ROUND(I372*H372,2)</f>
        <v>0</v>
      </c>
      <c r="BL372" s="16" t="s">
        <v>208</v>
      </c>
      <c r="BM372" s="257" t="s">
        <v>1513</v>
      </c>
    </row>
    <row r="373" spans="1:63" s="12" customFormat="1" ht="25.9" customHeight="1">
      <c r="A373" s="12"/>
      <c r="B373" s="229"/>
      <c r="C373" s="230"/>
      <c r="D373" s="231" t="s">
        <v>72</v>
      </c>
      <c r="E373" s="232" t="s">
        <v>718</v>
      </c>
      <c r="F373" s="232" t="s">
        <v>908</v>
      </c>
      <c r="G373" s="230"/>
      <c r="H373" s="230"/>
      <c r="I373" s="233"/>
      <c r="J373" s="234">
        <f>BK373</f>
        <v>0</v>
      </c>
      <c r="K373" s="230"/>
      <c r="L373" s="235"/>
      <c r="M373" s="236"/>
      <c r="N373" s="237"/>
      <c r="O373" s="237"/>
      <c r="P373" s="238">
        <f>P374+SUM(P375:P399)+P409+P416+P418+P423+P434+P441</f>
        <v>0</v>
      </c>
      <c r="Q373" s="237"/>
      <c r="R373" s="238">
        <f>R374+SUM(R375:R399)+R409+R416+R418+R423+R434+R441</f>
        <v>2.8070380000000004</v>
      </c>
      <c r="S373" s="237"/>
      <c r="T373" s="239">
        <f>T374+SUM(T375:T399)+T409+T416+T418+T423+T434+T441</f>
        <v>5.2258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40" t="s">
        <v>85</v>
      </c>
      <c r="AT373" s="241" t="s">
        <v>72</v>
      </c>
      <c r="AU373" s="241" t="s">
        <v>73</v>
      </c>
      <c r="AY373" s="240" t="s">
        <v>202</v>
      </c>
      <c r="BK373" s="242">
        <f>BK374+SUM(BK375:BK399)+BK409+BK416+BK418+BK423+BK434+BK441</f>
        <v>0</v>
      </c>
    </row>
    <row r="374" spans="1:65" s="2" customFormat="1" ht="16.5" customHeight="1">
      <c r="A374" s="37"/>
      <c r="B374" s="38"/>
      <c r="C374" s="245" t="s">
        <v>1514</v>
      </c>
      <c r="D374" s="245" t="s">
        <v>204</v>
      </c>
      <c r="E374" s="246" t="s">
        <v>720</v>
      </c>
      <c r="F374" s="247" t="s">
        <v>721</v>
      </c>
      <c r="G374" s="248" t="s">
        <v>319</v>
      </c>
      <c r="H374" s="249">
        <v>1</v>
      </c>
      <c r="I374" s="250"/>
      <c r="J374" s="251">
        <f>ROUND(I374*H374,2)</f>
        <v>0</v>
      </c>
      <c r="K374" s="252"/>
      <c r="L374" s="43"/>
      <c r="M374" s="253" t="s">
        <v>1</v>
      </c>
      <c r="N374" s="254" t="s">
        <v>39</v>
      </c>
      <c r="O374" s="90"/>
      <c r="P374" s="255">
        <f>O374*H374</f>
        <v>0</v>
      </c>
      <c r="Q374" s="255">
        <v>0</v>
      </c>
      <c r="R374" s="255">
        <f>Q374*H374</f>
        <v>0</v>
      </c>
      <c r="S374" s="255">
        <v>0</v>
      </c>
      <c r="T374" s="256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57" t="s">
        <v>366</v>
      </c>
      <c r="AT374" s="257" t="s">
        <v>204</v>
      </c>
      <c r="AU374" s="257" t="s">
        <v>80</v>
      </c>
      <c r="AY374" s="16" t="s">
        <v>202</v>
      </c>
      <c r="BE374" s="258">
        <f>IF(N374="základní",J374,0)</f>
        <v>0</v>
      </c>
      <c r="BF374" s="258">
        <f>IF(N374="snížená",J374,0)</f>
        <v>0</v>
      </c>
      <c r="BG374" s="258">
        <f>IF(N374="zákl. přenesená",J374,0)</f>
        <v>0</v>
      </c>
      <c r="BH374" s="258">
        <f>IF(N374="sníž. přenesená",J374,0)</f>
        <v>0</v>
      </c>
      <c r="BI374" s="258">
        <f>IF(N374="nulová",J374,0)</f>
        <v>0</v>
      </c>
      <c r="BJ374" s="16" t="s">
        <v>85</v>
      </c>
      <c r="BK374" s="258">
        <f>ROUND(I374*H374,2)</f>
        <v>0</v>
      </c>
      <c r="BL374" s="16" t="s">
        <v>366</v>
      </c>
      <c r="BM374" s="257" t="s">
        <v>1515</v>
      </c>
    </row>
    <row r="375" spans="1:65" s="2" customFormat="1" ht="16.5" customHeight="1">
      <c r="A375" s="37"/>
      <c r="B375" s="38"/>
      <c r="C375" s="245" t="s">
        <v>1516</v>
      </c>
      <c r="D375" s="245" t="s">
        <v>204</v>
      </c>
      <c r="E375" s="246" t="s">
        <v>723</v>
      </c>
      <c r="F375" s="247" t="s">
        <v>724</v>
      </c>
      <c r="G375" s="248" t="s">
        <v>725</v>
      </c>
      <c r="H375" s="249">
        <v>1</v>
      </c>
      <c r="I375" s="250"/>
      <c r="J375" s="251">
        <f>ROUND(I375*H375,2)</f>
        <v>0</v>
      </c>
      <c r="K375" s="252"/>
      <c r="L375" s="43"/>
      <c r="M375" s="253" t="s">
        <v>1</v>
      </c>
      <c r="N375" s="254" t="s">
        <v>39</v>
      </c>
      <c r="O375" s="90"/>
      <c r="P375" s="255">
        <f>O375*H375</f>
        <v>0</v>
      </c>
      <c r="Q375" s="255">
        <v>0</v>
      </c>
      <c r="R375" s="255">
        <f>Q375*H375</f>
        <v>0</v>
      </c>
      <c r="S375" s="255">
        <v>0</v>
      </c>
      <c r="T375" s="256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57" t="s">
        <v>366</v>
      </c>
      <c r="AT375" s="257" t="s">
        <v>204</v>
      </c>
      <c r="AU375" s="257" t="s">
        <v>80</v>
      </c>
      <c r="AY375" s="16" t="s">
        <v>202</v>
      </c>
      <c r="BE375" s="258">
        <f>IF(N375="základní",J375,0)</f>
        <v>0</v>
      </c>
      <c r="BF375" s="258">
        <f>IF(N375="snížená",J375,0)</f>
        <v>0</v>
      </c>
      <c r="BG375" s="258">
        <f>IF(N375="zákl. přenesená",J375,0)</f>
        <v>0</v>
      </c>
      <c r="BH375" s="258">
        <f>IF(N375="sníž. přenesená",J375,0)</f>
        <v>0</v>
      </c>
      <c r="BI375" s="258">
        <f>IF(N375="nulová",J375,0)</f>
        <v>0</v>
      </c>
      <c r="BJ375" s="16" t="s">
        <v>85</v>
      </c>
      <c r="BK375" s="258">
        <f>ROUND(I375*H375,2)</f>
        <v>0</v>
      </c>
      <c r="BL375" s="16" t="s">
        <v>366</v>
      </c>
      <c r="BM375" s="257" t="s">
        <v>1517</v>
      </c>
    </row>
    <row r="376" spans="1:65" s="2" customFormat="1" ht="16.5" customHeight="1">
      <c r="A376" s="37"/>
      <c r="B376" s="38"/>
      <c r="C376" s="245" t="s">
        <v>1518</v>
      </c>
      <c r="D376" s="245" t="s">
        <v>204</v>
      </c>
      <c r="E376" s="246" t="s">
        <v>727</v>
      </c>
      <c r="F376" s="247" t="s">
        <v>728</v>
      </c>
      <c r="G376" s="248" t="s">
        <v>319</v>
      </c>
      <c r="H376" s="249">
        <v>1</v>
      </c>
      <c r="I376" s="250"/>
      <c r="J376" s="251">
        <f>ROUND(I376*H376,2)</f>
        <v>0</v>
      </c>
      <c r="K376" s="252"/>
      <c r="L376" s="43"/>
      <c r="M376" s="253" t="s">
        <v>1</v>
      </c>
      <c r="N376" s="254" t="s">
        <v>39</v>
      </c>
      <c r="O376" s="90"/>
      <c r="P376" s="255">
        <f>O376*H376</f>
        <v>0</v>
      </c>
      <c r="Q376" s="255">
        <v>0</v>
      </c>
      <c r="R376" s="255">
        <f>Q376*H376</f>
        <v>0</v>
      </c>
      <c r="S376" s="255">
        <v>0</v>
      </c>
      <c r="T376" s="256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57" t="s">
        <v>366</v>
      </c>
      <c r="AT376" s="257" t="s">
        <v>204</v>
      </c>
      <c r="AU376" s="257" t="s">
        <v>80</v>
      </c>
      <c r="AY376" s="16" t="s">
        <v>202</v>
      </c>
      <c r="BE376" s="258">
        <f>IF(N376="základní",J376,0)</f>
        <v>0</v>
      </c>
      <c r="BF376" s="258">
        <f>IF(N376="snížená",J376,0)</f>
        <v>0</v>
      </c>
      <c r="BG376" s="258">
        <f>IF(N376="zákl. přenesená",J376,0)</f>
        <v>0</v>
      </c>
      <c r="BH376" s="258">
        <f>IF(N376="sníž. přenesená",J376,0)</f>
        <v>0</v>
      </c>
      <c r="BI376" s="258">
        <f>IF(N376="nulová",J376,0)</f>
        <v>0</v>
      </c>
      <c r="BJ376" s="16" t="s">
        <v>85</v>
      </c>
      <c r="BK376" s="258">
        <f>ROUND(I376*H376,2)</f>
        <v>0</v>
      </c>
      <c r="BL376" s="16" t="s">
        <v>366</v>
      </c>
      <c r="BM376" s="257" t="s">
        <v>1519</v>
      </c>
    </row>
    <row r="377" spans="1:65" s="2" customFormat="1" ht="21.75" customHeight="1">
      <c r="A377" s="37"/>
      <c r="B377" s="38"/>
      <c r="C377" s="245" t="s">
        <v>1520</v>
      </c>
      <c r="D377" s="245" t="s">
        <v>204</v>
      </c>
      <c r="E377" s="246" t="s">
        <v>1521</v>
      </c>
      <c r="F377" s="247" t="s">
        <v>1522</v>
      </c>
      <c r="G377" s="248" t="s">
        <v>319</v>
      </c>
      <c r="H377" s="249">
        <v>57</v>
      </c>
      <c r="I377" s="250"/>
      <c r="J377" s="251">
        <f>ROUND(I377*H377,2)</f>
        <v>0</v>
      </c>
      <c r="K377" s="252"/>
      <c r="L377" s="43"/>
      <c r="M377" s="253" t="s">
        <v>1</v>
      </c>
      <c r="N377" s="254" t="s">
        <v>39</v>
      </c>
      <c r="O377" s="90"/>
      <c r="P377" s="255">
        <f>O377*H377</f>
        <v>0</v>
      </c>
      <c r="Q377" s="255">
        <v>0</v>
      </c>
      <c r="R377" s="255">
        <f>Q377*H377</f>
        <v>0</v>
      </c>
      <c r="S377" s="255">
        <v>0</v>
      </c>
      <c r="T377" s="256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57" t="s">
        <v>208</v>
      </c>
      <c r="AT377" s="257" t="s">
        <v>204</v>
      </c>
      <c r="AU377" s="257" t="s">
        <v>80</v>
      </c>
      <c r="AY377" s="16" t="s">
        <v>202</v>
      </c>
      <c r="BE377" s="258">
        <f>IF(N377="základní",J377,0)</f>
        <v>0</v>
      </c>
      <c r="BF377" s="258">
        <f>IF(N377="snížená",J377,0)</f>
        <v>0</v>
      </c>
      <c r="BG377" s="258">
        <f>IF(N377="zákl. přenesená",J377,0)</f>
        <v>0</v>
      </c>
      <c r="BH377" s="258">
        <f>IF(N377="sníž. přenesená",J377,0)</f>
        <v>0</v>
      </c>
      <c r="BI377" s="258">
        <f>IF(N377="nulová",J377,0)</f>
        <v>0</v>
      </c>
      <c r="BJ377" s="16" t="s">
        <v>85</v>
      </c>
      <c r="BK377" s="258">
        <f>ROUND(I377*H377,2)</f>
        <v>0</v>
      </c>
      <c r="BL377" s="16" t="s">
        <v>208</v>
      </c>
      <c r="BM377" s="257" t="s">
        <v>1523</v>
      </c>
    </row>
    <row r="378" spans="1:65" s="2" customFormat="1" ht="16.5" customHeight="1">
      <c r="A378" s="37"/>
      <c r="B378" s="38"/>
      <c r="C378" s="245" t="s">
        <v>1524</v>
      </c>
      <c r="D378" s="245" t="s">
        <v>204</v>
      </c>
      <c r="E378" s="246" t="s">
        <v>1525</v>
      </c>
      <c r="F378" s="247" t="s">
        <v>769</v>
      </c>
      <c r="G378" s="248" t="s">
        <v>319</v>
      </c>
      <c r="H378" s="249">
        <v>18</v>
      </c>
      <c r="I378" s="250"/>
      <c r="J378" s="251">
        <f>ROUND(I378*H378,2)</f>
        <v>0</v>
      </c>
      <c r="K378" s="252"/>
      <c r="L378" s="43"/>
      <c r="M378" s="253" t="s">
        <v>1</v>
      </c>
      <c r="N378" s="254" t="s">
        <v>39</v>
      </c>
      <c r="O378" s="90"/>
      <c r="P378" s="255">
        <f>O378*H378</f>
        <v>0</v>
      </c>
      <c r="Q378" s="255">
        <v>0</v>
      </c>
      <c r="R378" s="255">
        <f>Q378*H378</f>
        <v>0</v>
      </c>
      <c r="S378" s="255">
        <v>0</v>
      </c>
      <c r="T378" s="256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57" t="s">
        <v>208</v>
      </c>
      <c r="AT378" s="257" t="s">
        <v>204</v>
      </c>
      <c r="AU378" s="257" t="s">
        <v>80</v>
      </c>
      <c r="AY378" s="16" t="s">
        <v>202</v>
      </c>
      <c r="BE378" s="258">
        <f>IF(N378="základní",J378,0)</f>
        <v>0</v>
      </c>
      <c r="BF378" s="258">
        <f>IF(N378="snížená",J378,0)</f>
        <v>0</v>
      </c>
      <c r="BG378" s="258">
        <f>IF(N378="zákl. přenesená",J378,0)</f>
        <v>0</v>
      </c>
      <c r="BH378" s="258">
        <f>IF(N378="sníž. přenesená",J378,0)</f>
        <v>0</v>
      </c>
      <c r="BI378" s="258">
        <f>IF(N378="nulová",J378,0)</f>
        <v>0</v>
      </c>
      <c r="BJ378" s="16" t="s">
        <v>85</v>
      </c>
      <c r="BK378" s="258">
        <f>ROUND(I378*H378,2)</f>
        <v>0</v>
      </c>
      <c r="BL378" s="16" t="s">
        <v>208</v>
      </c>
      <c r="BM378" s="257" t="s">
        <v>1526</v>
      </c>
    </row>
    <row r="379" spans="1:65" s="2" customFormat="1" ht="16.5" customHeight="1">
      <c r="A379" s="37"/>
      <c r="B379" s="38"/>
      <c r="C379" s="245" t="s">
        <v>1527</v>
      </c>
      <c r="D379" s="245" t="s">
        <v>204</v>
      </c>
      <c r="E379" s="246" t="s">
        <v>1528</v>
      </c>
      <c r="F379" s="247" t="s">
        <v>1529</v>
      </c>
      <c r="G379" s="248" t="s">
        <v>319</v>
      </c>
      <c r="H379" s="249">
        <v>6</v>
      </c>
      <c r="I379" s="250"/>
      <c r="J379" s="251">
        <f>ROUND(I379*H379,2)</f>
        <v>0</v>
      </c>
      <c r="K379" s="252"/>
      <c r="L379" s="43"/>
      <c r="M379" s="253" t="s">
        <v>1</v>
      </c>
      <c r="N379" s="254" t="s">
        <v>39</v>
      </c>
      <c r="O379" s="90"/>
      <c r="P379" s="255">
        <f>O379*H379</f>
        <v>0</v>
      </c>
      <c r="Q379" s="255">
        <v>0</v>
      </c>
      <c r="R379" s="255">
        <f>Q379*H379</f>
        <v>0</v>
      </c>
      <c r="S379" s="255">
        <v>0</v>
      </c>
      <c r="T379" s="256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57" t="s">
        <v>208</v>
      </c>
      <c r="AT379" s="257" t="s">
        <v>204</v>
      </c>
      <c r="AU379" s="257" t="s">
        <v>80</v>
      </c>
      <c r="AY379" s="16" t="s">
        <v>202</v>
      </c>
      <c r="BE379" s="258">
        <f>IF(N379="základní",J379,0)</f>
        <v>0</v>
      </c>
      <c r="BF379" s="258">
        <f>IF(N379="snížená",J379,0)</f>
        <v>0</v>
      </c>
      <c r="BG379" s="258">
        <f>IF(N379="zákl. přenesená",J379,0)</f>
        <v>0</v>
      </c>
      <c r="BH379" s="258">
        <f>IF(N379="sníž. přenesená",J379,0)</f>
        <v>0</v>
      </c>
      <c r="BI379" s="258">
        <f>IF(N379="nulová",J379,0)</f>
        <v>0</v>
      </c>
      <c r="BJ379" s="16" t="s">
        <v>85</v>
      </c>
      <c r="BK379" s="258">
        <f>ROUND(I379*H379,2)</f>
        <v>0</v>
      </c>
      <c r="BL379" s="16" t="s">
        <v>208</v>
      </c>
      <c r="BM379" s="257" t="s">
        <v>1530</v>
      </c>
    </row>
    <row r="380" spans="1:65" s="2" customFormat="1" ht="16.5" customHeight="1">
      <c r="A380" s="37"/>
      <c r="B380" s="38"/>
      <c r="C380" s="245" t="s">
        <v>1531</v>
      </c>
      <c r="D380" s="245" t="s">
        <v>204</v>
      </c>
      <c r="E380" s="246" t="s">
        <v>1532</v>
      </c>
      <c r="F380" s="247" t="s">
        <v>1533</v>
      </c>
      <c r="G380" s="248" t="s">
        <v>319</v>
      </c>
      <c r="H380" s="249">
        <v>9</v>
      </c>
      <c r="I380" s="250"/>
      <c r="J380" s="251">
        <f>ROUND(I380*H380,2)</f>
        <v>0</v>
      </c>
      <c r="K380" s="252"/>
      <c r="L380" s="43"/>
      <c r="M380" s="253" t="s">
        <v>1</v>
      </c>
      <c r="N380" s="254" t="s">
        <v>39</v>
      </c>
      <c r="O380" s="90"/>
      <c r="P380" s="255">
        <f>O380*H380</f>
        <v>0</v>
      </c>
      <c r="Q380" s="255">
        <v>0</v>
      </c>
      <c r="R380" s="255">
        <f>Q380*H380</f>
        <v>0</v>
      </c>
      <c r="S380" s="255">
        <v>0</v>
      </c>
      <c r="T380" s="256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57" t="s">
        <v>208</v>
      </c>
      <c r="AT380" s="257" t="s">
        <v>204</v>
      </c>
      <c r="AU380" s="257" t="s">
        <v>80</v>
      </c>
      <c r="AY380" s="16" t="s">
        <v>202</v>
      </c>
      <c r="BE380" s="258">
        <f>IF(N380="základní",J380,0)</f>
        <v>0</v>
      </c>
      <c r="BF380" s="258">
        <f>IF(N380="snížená",J380,0)</f>
        <v>0</v>
      </c>
      <c r="BG380" s="258">
        <f>IF(N380="zákl. přenesená",J380,0)</f>
        <v>0</v>
      </c>
      <c r="BH380" s="258">
        <f>IF(N380="sníž. přenesená",J380,0)</f>
        <v>0</v>
      </c>
      <c r="BI380" s="258">
        <f>IF(N380="nulová",J380,0)</f>
        <v>0</v>
      </c>
      <c r="BJ380" s="16" t="s">
        <v>85</v>
      </c>
      <c r="BK380" s="258">
        <f>ROUND(I380*H380,2)</f>
        <v>0</v>
      </c>
      <c r="BL380" s="16" t="s">
        <v>208</v>
      </c>
      <c r="BM380" s="257" t="s">
        <v>1534</v>
      </c>
    </row>
    <row r="381" spans="1:65" s="2" customFormat="1" ht="16.5" customHeight="1">
      <c r="A381" s="37"/>
      <c r="B381" s="38"/>
      <c r="C381" s="245" t="s">
        <v>1535</v>
      </c>
      <c r="D381" s="245" t="s">
        <v>204</v>
      </c>
      <c r="E381" s="246" t="s">
        <v>1536</v>
      </c>
      <c r="F381" s="247" t="s">
        <v>1537</v>
      </c>
      <c r="G381" s="248" t="s">
        <v>319</v>
      </c>
      <c r="H381" s="249">
        <v>3</v>
      </c>
      <c r="I381" s="250"/>
      <c r="J381" s="251">
        <f>ROUND(I381*H381,2)</f>
        <v>0</v>
      </c>
      <c r="K381" s="252"/>
      <c r="L381" s="43"/>
      <c r="M381" s="253" t="s">
        <v>1</v>
      </c>
      <c r="N381" s="254" t="s">
        <v>39</v>
      </c>
      <c r="O381" s="90"/>
      <c r="P381" s="255">
        <f>O381*H381</f>
        <v>0</v>
      </c>
      <c r="Q381" s="255">
        <v>0</v>
      </c>
      <c r="R381" s="255">
        <f>Q381*H381</f>
        <v>0</v>
      </c>
      <c r="S381" s="255">
        <v>0</v>
      </c>
      <c r="T381" s="256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57" t="s">
        <v>208</v>
      </c>
      <c r="AT381" s="257" t="s">
        <v>204</v>
      </c>
      <c r="AU381" s="257" t="s">
        <v>80</v>
      </c>
      <c r="AY381" s="16" t="s">
        <v>202</v>
      </c>
      <c r="BE381" s="258">
        <f>IF(N381="základní",J381,0)</f>
        <v>0</v>
      </c>
      <c r="BF381" s="258">
        <f>IF(N381="snížená",J381,0)</f>
        <v>0</v>
      </c>
      <c r="BG381" s="258">
        <f>IF(N381="zákl. přenesená",J381,0)</f>
        <v>0</v>
      </c>
      <c r="BH381" s="258">
        <f>IF(N381="sníž. přenesená",J381,0)</f>
        <v>0</v>
      </c>
      <c r="BI381" s="258">
        <f>IF(N381="nulová",J381,0)</f>
        <v>0</v>
      </c>
      <c r="BJ381" s="16" t="s">
        <v>85</v>
      </c>
      <c r="BK381" s="258">
        <f>ROUND(I381*H381,2)</f>
        <v>0</v>
      </c>
      <c r="BL381" s="16" t="s">
        <v>208</v>
      </c>
      <c r="BM381" s="257" t="s">
        <v>1538</v>
      </c>
    </row>
    <row r="382" spans="1:65" s="2" customFormat="1" ht="21.75" customHeight="1">
      <c r="A382" s="37"/>
      <c r="B382" s="38"/>
      <c r="C382" s="245" t="s">
        <v>1539</v>
      </c>
      <c r="D382" s="245" t="s">
        <v>204</v>
      </c>
      <c r="E382" s="246" t="s">
        <v>1540</v>
      </c>
      <c r="F382" s="247" t="s">
        <v>1541</v>
      </c>
      <c r="G382" s="248" t="s">
        <v>319</v>
      </c>
      <c r="H382" s="249">
        <v>6</v>
      </c>
      <c r="I382" s="250"/>
      <c r="J382" s="251">
        <f>ROUND(I382*H382,2)</f>
        <v>0</v>
      </c>
      <c r="K382" s="252"/>
      <c r="L382" s="43"/>
      <c r="M382" s="253" t="s">
        <v>1</v>
      </c>
      <c r="N382" s="254" t="s">
        <v>39</v>
      </c>
      <c r="O382" s="90"/>
      <c r="P382" s="255">
        <f>O382*H382</f>
        <v>0</v>
      </c>
      <c r="Q382" s="255">
        <v>0</v>
      </c>
      <c r="R382" s="255">
        <f>Q382*H382</f>
        <v>0</v>
      </c>
      <c r="S382" s="255">
        <v>0</v>
      </c>
      <c r="T382" s="256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257" t="s">
        <v>208</v>
      </c>
      <c r="AT382" s="257" t="s">
        <v>204</v>
      </c>
      <c r="AU382" s="257" t="s">
        <v>80</v>
      </c>
      <c r="AY382" s="16" t="s">
        <v>202</v>
      </c>
      <c r="BE382" s="258">
        <f>IF(N382="základní",J382,0)</f>
        <v>0</v>
      </c>
      <c r="BF382" s="258">
        <f>IF(N382="snížená",J382,0)</f>
        <v>0</v>
      </c>
      <c r="BG382" s="258">
        <f>IF(N382="zákl. přenesená",J382,0)</f>
        <v>0</v>
      </c>
      <c r="BH382" s="258">
        <f>IF(N382="sníž. přenesená",J382,0)</f>
        <v>0</v>
      </c>
      <c r="BI382" s="258">
        <f>IF(N382="nulová",J382,0)</f>
        <v>0</v>
      </c>
      <c r="BJ382" s="16" t="s">
        <v>85</v>
      </c>
      <c r="BK382" s="258">
        <f>ROUND(I382*H382,2)</f>
        <v>0</v>
      </c>
      <c r="BL382" s="16" t="s">
        <v>208</v>
      </c>
      <c r="BM382" s="257" t="s">
        <v>1542</v>
      </c>
    </row>
    <row r="383" spans="1:65" s="2" customFormat="1" ht="16.5" customHeight="1">
      <c r="A383" s="37"/>
      <c r="B383" s="38"/>
      <c r="C383" s="245" t="s">
        <v>1543</v>
      </c>
      <c r="D383" s="245" t="s">
        <v>204</v>
      </c>
      <c r="E383" s="246" t="s">
        <v>1544</v>
      </c>
      <c r="F383" s="247" t="s">
        <v>775</v>
      </c>
      <c r="G383" s="248" t="s">
        <v>725</v>
      </c>
      <c r="H383" s="249">
        <v>1</v>
      </c>
      <c r="I383" s="250"/>
      <c r="J383" s="251">
        <f>ROUND(I383*H383,2)</f>
        <v>0</v>
      </c>
      <c r="K383" s="252"/>
      <c r="L383" s="43"/>
      <c r="M383" s="253" t="s">
        <v>1</v>
      </c>
      <c r="N383" s="254" t="s">
        <v>39</v>
      </c>
      <c r="O383" s="90"/>
      <c r="P383" s="255">
        <f>O383*H383</f>
        <v>0</v>
      </c>
      <c r="Q383" s="255">
        <v>0</v>
      </c>
      <c r="R383" s="255">
        <f>Q383*H383</f>
        <v>0</v>
      </c>
      <c r="S383" s="255">
        <v>0</v>
      </c>
      <c r="T383" s="256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57" t="s">
        <v>208</v>
      </c>
      <c r="AT383" s="257" t="s">
        <v>204</v>
      </c>
      <c r="AU383" s="257" t="s">
        <v>80</v>
      </c>
      <c r="AY383" s="16" t="s">
        <v>202</v>
      </c>
      <c r="BE383" s="258">
        <f>IF(N383="základní",J383,0)</f>
        <v>0</v>
      </c>
      <c r="BF383" s="258">
        <f>IF(N383="snížená",J383,0)</f>
        <v>0</v>
      </c>
      <c r="BG383" s="258">
        <f>IF(N383="zákl. přenesená",J383,0)</f>
        <v>0</v>
      </c>
      <c r="BH383" s="258">
        <f>IF(N383="sníž. přenesená",J383,0)</f>
        <v>0</v>
      </c>
      <c r="BI383" s="258">
        <f>IF(N383="nulová",J383,0)</f>
        <v>0</v>
      </c>
      <c r="BJ383" s="16" t="s">
        <v>85</v>
      </c>
      <c r="BK383" s="258">
        <f>ROUND(I383*H383,2)</f>
        <v>0</v>
      </c>
      <c r="BL383" s="16" t="s">
        <v>208</v>
      </c>
      <c r="BM383" s="257" t="s">
        <v>1545</v>
      </c>
    </row>
    <row r="384" spans="1:65" s="2" customFormat="1" ht="16.5" customHeight="1">
      <c r="A384" s="37"/>
      <c r="B384" s="38"/>
      <c r="C384" s="245" t="s">
        <v>1546</v>
      </c>
      <c r="D384" s="245" t="s">
        <v>204</v>
      </c>
      <c r="E384" s="246" t="s">
        <v>1547</v>
      </c>
      <c r="F384" s="247" t="s">
        <v>777</v>
      </c>
      <c r="G384" s="248" t="s">
        <v>319</v>
      </c>
      <c r="H384" s="249">
        <v>2</v>
      </c>
      <c r="I384" s="250"/>
      <c r="J384" s="251">
        <f>ROUND(I384*H384,2)</f>
        <v>0</v>
      </c>
      <c r="K384" s="252"/>
      <c r="L384" s="43"/>
      <c r="M384" s="253" t="s">
        <v>1</v>
      </c>
      <c r="N384" s="254" t="s">
        <v>39</v>
      </c>
      <c r="O384" s="90"/>
      <c r="P384" s="255">
        <f>O384*H384</f>
        <v>0</v>
      </c>
      <c r="Q384" s="255">
        <v>0</v>
      </c>
      <c r="R384" s="255">
        <f>Q384*H384</f>
        <v>0</v>
      </c>
      <c r="S384" s="255">
        <v>0</v>
      </c>
      <c r="T384" s="256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57" t="s">
        <v>208</v>
      </c>
      <c r="AT384" s="257" t="s">
        <v>204</v>
      </c>
      <c r="AU384" s="257" t="s">
        <v>80</v>
      </c>
      <c r="AY384" s="16" t="s">
        <v>202</v>
      </c>
      <c r="BE384" s="258">
        <f>IF(N384="základní",J384,0)</f>
        <v>0</v>
      </c>
      <c r="BF384" s="258">
        <f>IF(N384="snížená",J384,0)</f>
        <v>0</v>
      </c>
      <c r="BG384" s="258">
        <f>IF(N384="zákl. přenesená",J384,0)</f>
        <v>0</v>
      </c>
      <c r="BH384" s="258">
        <f>IF(N384="sníž. přenesená",J384,0)</f>
        <v>0</v>
      </c>
      <c r="BI384" s="258">
        <f>IF(N384="nulová",J384,0)</f>
        <v>0</v>
      </c>
      <c r="BJ384" s="16" t="s">
        <v>85</v>
      </c>
      <c r="BK384" s="258">
        <f>ROUND(I384*H384,2)</f>
        <v>0</v>
      </c>
      <c r="BL384" s="16" t="s">
        <v>208</v>
      </c>
      <c r="BM384" s="257" t="s">
        <v>1548</v>
      </c>
    </row>
    <row r="385" spans="1:65" s="2" customFormat="1" ht="21.75" customHeight="1">
      <c r="A385" s="37"/>
      <c r="B385" s="38"/>
      <c r="C385" s="245" t="s">
        <v>1549</v>
      </c>
      <c r="D385" s="245" t="s">
        <v>204</v>
      </c>
      <c r="E385" s="246" t="s">
        <v>1550</v>
      </c>
      <c r="F385" s="247" t="s">
        <v>779</v>
      </c>
      <c r="G385" s="248" t="s">
        <v>725</v>
      </c>
      <c r="H385" s="249">
        <v>1</v>
      </c>
      <c r="I385" s="250"/>
      <c r="J385" s="251">
        <f>ROUND(I385*H385,2)</f>
        <v>0</v>
      </c>
      <c r="K385" s="252"/>
      <c r="L385" s="43"/>
      <c r="M385" s="253" t="s">
        <v>1</v>
      </c>
      <c r="N385" s="254" t="s">
        <v>39</v>
      </c>
      <c r="O385" s="90"/>
      <c r="P385" s="255">
        <f>O385*H385</f>
        <v>0</v>
      </c>
      <c r="Q385" s="255">
        <v>0</v>
      </c>
      <c r="R385" s="255">
        <f>Q385*H385</f>
        <v>0</v>
      </c>
      <c r="S385" s="255">
        <v>0</v>
      </c>
      <c r="T385" s="256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57" t="s">
        <v>208</v>
      </c>
      <c r="AT385" s="257" t="s">
        <v>204</v>
      </c>
      <c r="AU385" s="257" t="s">
        <v>80</v>
      </c>
      <c r="AY385" s="16" t="s">
        <v>202</v>
      </c>
      <c r="BE385" s="258">
        <f>IF(N385="základní",J385,0)</f>
        <v>0</v>
      </c>
      <c r="BF385" s="258">
        <f>IF(N385="snížená",J385,0)</f>
        <v>0</v>
      </c>
      <c r="BG385" s="258">
        <f>IF(N385="zákl. přenesená",J385,0)</f>
        <v>0</v>
      </c>
      <c r="BH385" s="258">
        <f>IF(N385="sníž. přenesená",J385,0)</f>
        <v>0</v>
      </c>
      <c r="BI385" s="258">
        <f>IF(N385="nulová",J385,0)</f>
        <v>0</v>
      </c>
      <c r="BJ385" s="16" t="s">
        <v>85</v>
      </c>
      <c r="BK385" s="258">
        <f>ROUND(I385*H385,2)</f>
        <v>0</v>
      </c>
      <c r="BL385" s="16" t="s">
        <v>208</v>
      </c>
      <c r="BM385" s="257" t="s">
        <v>1551</v>
      </c>
    </row>
    <row r="386" spans="1:65" s="2" customFormat="1" ht="21.75" customHeight="1">
      <c r="A386" s="37"/>
      <c r="B386" s="38"/>
      <c r="C386" s="245" t="s">
        <v>1552</v>
      </c>
      <c r="D386" s="245" t="s">
        <v>204</v>
      </c>
      <c r="E386" s="246" t="s">
        <v>1553</v>
      </c>
      <c r="F386" s="247" t="s">
        <v>781</v>
      </c>
      <c r="G386" s="248" t="s">
        <v>725</v>
      </c>
      <c r="H386" s="249">
        <v>1</v>
      </c>
      <c r="I386" s="250"/>
      <c r="J386" s="251">
        <f>ROUND(I386*H386,2)</f>
        <v>0</v>
      </c>
      <c r="K386" s="252"/>
      <c r="L386" s="43"/>
      <c r="M386" s="253" t="s">
        <v>1</v>
      </c>
      <c r="N386" s="254" t="s">
        <v>39</v>
      </c>
      <c r="O386" s="90"/>
      <c r="P386" s="255">
        <f>O386*H386</f>
        <v>0</v>
      </c>
      <c r="Q386" s="255">
        <v>0</v>
      </c>
      <c r="R386" s="255">
        <f>Q386*H386</f>
        <v>0</v>
      </c>
      <c r="S386" s="255">
        <v>0</v>
      </c>
      <c r="T386" s="256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57" t="s">
        <v>208</v>
      </c>
      <c r="AT386" s="257" t="s">
        <v>204</v>
      </c>
      <c r="AU386" s="257" t="s">
        <v>80</v>
      </c>
      <c r="AY386" s="16" t="s">
        <v>202</v>
      </c>
      <c r="BE386" s="258">
        <f>IF(N386="základní",J386,0)</f>
        <v>0</v>
      </c>
      <c r="BF386" s="258">
        <f>IF(N386="snížená",J386,0)</f>
        <v>0</v>
      </c>
      <c r="BG386" s="258">
        <f>IF(N386="zákl. přenesená",J386,0)</f>
        <v>0</v>
      </c>
      <c r="BH386" s="258">
        <f>IF(N386="sníž. přenesená",J386,0)</f>
        <v>0</v>
      </c>
      <c r="BI386" s="258">
        <f>IF(N386="nulová",J386,0)</f>
        <v>0</v>
      </c>
      <c r="BJ386" s="16" t="s">
        <v>85</v>
      </c>
      <c r="BK386" s="258">
        <f>ROUND(I386*H386,2)</f>
        <v>0</v>
      </c>
      <c r="BL386" s="16" t="s">
        <v>208</v>
      </c>
      <c r="BM386" s="257" t="s">
        <v>1554</v>
      </c>
    </row>
    <row r="387" spans="1:65" s="2" customFormat="1" ht="16.5" customHeight="1">
      <c r="A387" s="37"/>
      <c r="B387" s="38"/>
      <c r="C387" s="245" t="s">
        <v>1555</v>
      </c>
      <c r="D387" s="245" t="s">
        <v>204</v>
      </c>
      <c r="E387" s="246" t="s">
        <v>1556</v>
      </c>
      <c r="F387" s="247" t="s">
        <v>1557</v>
      </c>
      <c r="G387" s="248" t="s">
        <v>319</v>
      </c>
      <c r="H387" s="249">
        <v>12</v>
      </c>
      <c r="I387" s="250"/>
      <c r="J387" s="251">
        <f>ROUND(I387*H387,2)</f>
        <v>0</v>
      </c>
      <c r="K387" s="252"/>
      <c r="L387" s="43"/>
      <c r="M387" s="253" t="s">
        <v>1</v>
      </c>
      <c r="N387" s="254" t="s">
        <v>39</v>
      </c>
      <c r="O387" s="90"/>
      <c r="P387" s="255">
        <f>O387*H387</f>
        <v>0</v>
      </c>
      <c r="Q387" s="255">
        <v>0</v>
      </c>
      <c r="R387" s="255">
        <f>Q387*H387</f>
        <v>0</v>
      </c>
      <c r="S387" s="255">
        <v>0</v>
      </c>
      <c r="T387" s="256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257" t="s">
        <v>208</v>
      </c>
      <c r="AT387" s="257" t="s">
        <v>204</v>
      </c>
      <c r="AU387" s="257" t="s">
        <v>80</v>
      </c>
      <c r="AY387" s="16" t="s">
        <v>202</v>
      </c>
      <c r="BE387" s="258">
        <f>IF(N387="základní",J387,0)</f>
        <v>0</v>
      </c>
      <c r="BF387" s="258">
        <f>IF(N387="snížená",J387,0)</f>
        <v>0</v>
      </c>
      <c r="BG387" s="258">
        <f>IF(N387="zákl. přenesená",J387,0)</f>
        <v>0</v>
      </c>
      <c r="BH387" s="258">
        <f>IF(N387="sníž. přenesená",J387,0)</f>
        <v>0</v>
      </c>
      <c r="BI387" s="258">
        <f>IF(N387="nulová",J387,0)</f>
        <v>0</v>
      </c>
      <c r="BJ387" s="16" t="s">
        <v>85</v>
      </c>
      <c r="BK387" s="258">
        <f>ROUND(I387*H387,2)</f>
        <v>0</v>
      </c>
      <c r="BL387" s="16" t="s">
        <v>208</v>
      </c>
      <c r="BM387" s="257" t="s">
        <v>1558</v>
      </c>
    </row>
    <row r="388" spans="1:65" s="2" customFormat="1" ht="16.5" customHeight="1">
      <c r="A388" s="37"/>
      <c r="B388" s="38"/>
      <c r="C388" s="245" t="s">
        <v>1559</v>
      </c>
      <c r="D388" s="245" t="s">
        <v>204</v>
      </c>
      <c r="E388" s="246" t="s">
        <v>1560</v>
      </c>
      <c r="F388" s="247" t="s">
        <v>785</v>
      </c>
      <c r="G388" s="248" t="s">
        <v>319</v>
      </c>
      <c r="H388" s="249">
        <v>1</v>
      </c>
      <c r="I388" s="250"/>
      <c r="J388" s="251">
        <f>ROUND(I388*H388,2)</f>
        <v>0</v>
      </c>
      <c r="K388" s="252"/>
      <c r="L388" s="43"/>
      <c r="M388" s="253" t="s">
        <v>1</v>
      </c>
      <c r="N388" s="254" t="s">
        <v>39</v>
      </c>
      <c r="O388" s="90"/>
      <c r="P388" s="255">
        <f>O388*H388</f>
        <v>0</v>
      </c>
      <c r="Q388" s="255">
        <v>0</v>
      </c>
      <c r="R388" s="255">
        <f>Q388*H388</f>
        <v>0</v>
      </c>
      <c r="S388" s="255">
        <v>0</v>
      </c>
      <c r="T388" s="256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57" t="s">
        <v>208</v>
      </c>
      <c r="AT388" s="257" t="s">
        <v>204</v>
      </c>
      <c r="AU388" s="257" t="s">
        <v>80</v>
      </c>
      <c r="AY388" s="16" t="s">
        <v>202</v>
      </c>
      <c r="BE388" s="258">
        <f>IF(N388="základní",J388,0)</f>
        <v>0</v>
      </c>
      <c r="BF388" s="258">
        <f>IF(N388="snížená",J388,0)</f>
        <v>0</v>
      </c>
      <c r="BG388" s="258">
        <f>IF(N388="zákl. přenesená",J388,0)</f>
        <v>0</v>
      </c>
      <c r="BH388" s="258">
        <f>IF(N388="sníž. přenesená",J388,0)</f>
        <v>0</v>
      </c>
      <c r="BI388" s="258">
        <f>IF(N388="nulová",J388,0)</f>
        <v>0</v>
      </c>
      <c r="BJ388" s="16" t="s">
        <v>85</v>
      </c>
      <c r="BK388" s="258">
        <f>ROUND(I388*H388,2)</f>
        <v>0</v>
      </c>
      <c r="BL388" s="16" t="s">
        <v>208</v>
      </c>
      <c r="BM388" s="257" t="s">
        <v>1561</v>
      </c>
    </row>
    <row r="389" spans="1:65" s="2" customFormat="1" ht="16.5" customHeight="1">
      <c r="A389" s="37"/>
      <c r="B389" s="38"/>
      <c r="C389" s="245" t="s">
        <v>1562</v>
      </c>
      <c r="D389" s="245" t="s">
        <v>204</v>
      </c>
      <c r="E389" s="246" t="s">
        <v>1563</v>
      </c>
      <c r="F389" s="247" t="s">
        <v>787</v>
      </c>
      <c r="G389" s="248" t="s">
        <v>319</v>
      </c>
      <c r="H389" s="249">
        <v>1</v>
      </c>
      <c r="I389" s="250"/>
      <c r="J389" s="251">
        <f>ROUND(I389*H389,2)</f>
        <v>0</v>
      </c>
      <c r="K389" s="252"/>
      <c r="L389" s="43"/>
      <c r="M389" s="253" t="s">
        <v>1</v>
      </c>
      <c r="N389" s="254" t="s">
        <v>39</v>
      </c>
      <c r="O389" s="90"/>
      <c r="P389" s="255">
        <f>O389*H389</f>
        <v>0</v>
      </c>
      <c r="Q389" s="255">
        <v>0</v>
      </c>
      <c r="R389" s="255">
        <f>Q389*H389</f>
        <v>0</v>
      </c>
      <c r="S389" s="255">
        <v>0</v>
      </c>
      <c r="T389" s="256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57" t="s">
        <v>208</v>
      </c>
      <c r="AT389" s="257" t="s">
        <v>204</v>
      </c>
      <c r="AU389" s="257" t="s">
        <v>80</v>
      </c>
      <c r="AY389" s="16" t="s">
        <v>202</v>
      </c>
      <c r="BE389" s="258">
        <f>IF(N389="základní",J389,0)</f>
        <v>0</v>
      </c>
      <c r="BF389" s="258">
        <f>IF(N389="snížená",J389,0)</f>
        <v>0</v>
      </c>
      <c r="BG389" s="258">
        <f>IF(N389="zákl. přenesená",J389,0)</f>
        <v>0</v>
      </c>
      <c r="BH389" s="258">
        <f>IF(N389="sníž. přenesená",J389,0)</f>
        <v>0</v>
      </c>
      <c r="BI389" s="258">
        <f>IF(N389="nulová",J389,0)</f>
        <v>0</v>
      </c>
      <c r="BJ389" s="16" t="s">
        <v>85</v>
      </c>
      <c r="BK389" s="258">
        <f>ROUND(I389*H389,2)</f>
        <v>0</v>
      </c>
      <c r="BL389" s="16" t="s">
        <v>208</v>
      </c>
      <c r="BM389" s="257" t="s">
        <v>1564</v>
      </c>
    </row>
    <row r="390" spans="1:65" s="2" customFormat="1" ht="21.75" customHeight="1">
      <c r="A390" s="37"/>
      <c r="B390" s="38"/>
      <c r="C390" s="245" t="s">
        <v>1565</v>
      </c>
      <c r="D390" s="245" t="s">
        <v>204</v>
      </c>
      <c r="E390" s="246" t="s">
        <v>1566</v>
      </c>
      <c r="F390" s="247" t="s">
        <v>866</v>
      </c>
      <c r="G390" s="248" t="s">
        <v>319</v>
      </c>
      <c r="H390" s="249">
        <v>4</v>
      </c>
      <c r="I390" s="250"/>
      <c r="J390" s="251">
        <f>ROUND(I390*H390,2)</f>
        <v>0</v>
      </c>
      <c r="K390" s="252"/>
      <c r="L390" s="43"/>
      <c r="M390" s="253" t="s">
        <v>1</v>
      </c>
      <c r="N390" s="254" t="s">
        <v>39</v>
      </c>
      <c r="O390" s="90"/>
      <c r="P390" s="255">
        <f>O390*H390</f>
        <v>0</v>
      </c>
      <c r="Q390" s="255">
        <v>0</v>
      </c>
      <c r="R390" s="255">
        <f>Q390*H390</f>
        <v>0</v>
      </c>
      <c r="S390" s="255">
        <v>0</v>
      </c>
      <c r="T390" s="256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257" t="s">
        <v>208</v>
      </c>
      <c r="AT390" s="257" t="s">
        <v>204</v>
      </c>
      <c r="AU390" s="257" t="s">
        <v>80</v>
      </c>
      <c r="AY390" s="16" t="s">
        <v>202</v>
      </c>
      <c r="BE390" s="258">
        <f>IF(N390="základní",J390,0)</f>
        <v>0</v>
      </c>
      <c r="BF390" s="258">
        <f>IF(N390="snížená",J390,0)</f>
        <v>0</v>
      </c>
      <c r="BG390" s="258">
        <f>IF(N390="zákl. přenesená",J390,0)</f>
        <v>0</v>
      </c>
      <c r="BH390" s="258">
        <f>IF(N390="sníž. přenesená",J390,0)</f>
        <v>0</v>
      </c>
      <c r="BI390" s="258">
        <f>IF(N390="nulová",J390,0)</f>
        <v>0</v>
      </c>
      <c r="BJ390" s="16" t="s">
        <v>85</v>
      </c>
      <c r="BK390" s="258">
        <f>ROUND(I390*H390,2)</f>
        <v>0</v>
      </c>
      <c r="BL390" s="16" t="s">
        <v>208</v>
      </c>
      <c r="BM390" s="257" t="s">
        <v>1567</v>
      </c>
    </row>
    <row r="391" spans="1:65" s="2" customFormat="1" ht="21.75" customHeight="1">
      <c r="A391" s="37"/>
      <c r="B391" s="38"/>
      <c r="C391" s="245" t="s">
        <v>1568</v>
      </c>
      <c r="D391" s="245" t="s">
        <v>204</v>
      </c>
      <c r="E391" s="246" t="s">
        <v>1566</v>
      </c>
      <c r="F391" s="247" t="s">
        <v>866</v>
      </c>
      <c r="G391" s="248" t="s">
        <v>319</v>
      </c>
      <c r="H391" s="249">
        <v>4</v>
      </c>
      <c r="I391" s="250"/>
      <c r="J391" s="251">
        <f>ROUND(I391*H391,2)</f>
        <v>0</v>
      </c>
      <c r="K391" s="252"/>
      <c r="L391" s="43"/>
      <c r="M391" s="253" t="s">
        <v>1</v>
      </c>
      <c r="N391" s="254" t="s">
        <v>39</v>
      </c>
      <c r="O391" s="90"/>
      <c r="P391" s="255">
        <f>O391*H391</f>
        <v>0</v>
      </c>
      <c r="Q391" s="255">
        <v>0</v>
      </c>
      <c r="R391" s="255">
        <f>Q391*H391</f>
        <v>0</v>
      </c>
      <c r="S391" s="255">
        <v>0</v>
      </c>
      <c r="T391" s="256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57" t="s">
        <v>208</v>
      </c>
      <c r="AT391" s="257" t="s">
        <v>204</v>
      </c>
      <c r="AU391" s="257" t="s">
        <v>80</v>
      </c>
      <c r="AY391" s="16" t="s">
        <v>202</v>
      </c>
      <c r="BE391" s="258">
        <f>IF(N391="základní",J391,0)</f>
        <v>0</v>
      </c>
      <c r="BF391" s="258">
        <f>IF(N391="snížená",J391,0)</f>
        <v>0</v>
      </c>
      <c r="BG391" s="258">
        <f>IF(N391="zákl. přenesená",J391,0)</f>
        <v>0</v>
      </c>
      <c r="BH391" s="258">
        <f>IF(N391="sníž. přenesená",J391,0)</f>
        <v>0</v>
      </c>
      <c r="BI391" s="258">
        <f>IF(N391="nulová",J391,0)</f>
        <v>0</v>
      </c>
      <c r="BJ391" s="16" t="s">
        <v>85</v>
      </c>
      <c r="BK391" s="258">
        <f>ROUND(I391*H391,2)</f>
        <v>0</v>
      </c>
      <c r="BL391" s="16" t="s">
        <v>208</v>
      </c>
      <c r="BM391" s="257" t="s">
        <v>1569</v>
      </c>
    </row>
    <row r="392" spans="1:65" s="2" customFormat="1" ht="21.75" customHeight="1">
      <c r="A392" s="37"/>
      <c r="B392" s="38"/>
      <c r="C392" s="245" t="s">
        <v>1570</v>
      </c>
      <c r="D392" s="245" t="s">
        <v>204</v>
      </c>
      <c r="E392" s="246" t="s">
        <v>1566</v>
      </c>
      <c r="F392" s="247" t="s">
        <v>866</v>
      </c>
      <c r="G392" s="248" t="s">
        <v>319</v>
      </c>
      <c r="H392" s="249">
        <v>4</v>
      </c>
      <c r="I392" s="250"/>
      <c r="J392" s="251">
        <f>ROUND(I392*H392,2)</f>
        <v>0</v>
      </c>
      <c r="K392" s="252"/>
      <c r="L392" s="43"/>
      <c r="M392" s="253" t="s">
        <v>1</v>
      </c>
      <c r="N392" s="254" t="s">
        <v>39</v>
      </c>
      <c r="O392" s="90"/>
      <c r="P392" s="255">
        <f>O392*H392</f>
        <v>0</v>
      </c>
      <c r="Q392" s="255">
        <v>0</v>
      </c>
      <c r="R392" s="255">
        <f>Q392*H392</f>
        <v>0</v>
      </c>
      <c r="S392" s="255">
        <v>0</v>
      </c>
      <c r="T392" s="256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57" t="s">
        <v>208</v>
      </c>
      <c r="AT392" s="257" t="s">
        <v>204</v>
      </c>
      <c r="AU392" s="257" t="s">
        <v>80</v>
      </c>
      <c r="AY392" s="16" t="s">
        <v>202</v>
      </c>
      <c r="BE392" s="258">
        <f>IF(N392="základní",J392,0)</f>
        <v>0</v>
      </c>
      <c r="BF392" s="258">
        <f>IF(N392="snížená",J392,0)</f>
        <v>0</v>
      </c>
      <c r="BG392" s="258">
        <f>IF(N392="zákl. přenesená",J392,0)</f>
        <v>0</v>
      </c>
      <c r="BH392" s="258">
        <f>IF(N392="sníž. přenesená",J392,0)</f>
        <v>0</v>
      </c>
      <c r="BI392" s="258">
        <f>IF(N392="nulová",J392,0)</f>
        <v>0</v>
      </c>
      <c r="BJ392" s="16" t="s">
        <v>85</v>
      </c>
      <c r="BK392" s="258">
        <f>ROUND(I392*H392,2)</f>
        <v>0</v>
      </c>
      <c r="BL392" s="16" t="s">
        <v>208</v>
      </c>
      <c r="BM392" s="257" t="s">
        <v>1571</v>
      </c>
    </row>
    <row r="393" spans="1:65" s="2" customFormat="1" ht="21.75" customHeight="1">
      <c r="A393" s="37"/>
      <c r="B393" s="38"/>
      <c r="C393" s="245" t="s">
        <v>1572</v>
      </c>
      <c r="D393" s="245" t="s">
        <v>204</v>
      </c>
      <c r="E393" s="246" t="s">
        <v>1573</v>
      </c>
      <c r="F393" s="247" t="s">
        <v>867</v>
      </c>
      <c r="G393" s="248" t="s">
        <v>319</v>
      </c>
      <c r="H393" s="249">
        <v>4</v>
      </c>
      <c r="I393" s="250"/>
      <c r="J393" s="251">
        <f>ROUND(I393*H393,2)</f>
        <v>0</v>
      </c>
      <c r="K393" s="252"/>
      <c r="L393" s="43"/>
      <c r="M393" s="253" t="s">
        <v>1</v>
      </c>
      <c r="N393" s="254" t="s">
        <v>39</v>
      </c>
      <c r="O393" s="90"/>
      <c r="P393" s="255">
        <f>O393*H393</f>
        <v>0</v>
      </c>
      <c r="Q393" s="255">
        <v>0</v>
      </c>
      <c r="R393" s="255">
        <f>Q393*H393</f>
        <v>0</v>
      </c>
      <c r="S393" s="255">
        <v>0</v>
      </c>
      <c r="T393" s="256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57" t="s">
        <v>208</v>
      </c>
      <c r="AT393" s="257" t="s">
        <v>204</v>
      </c>
      <c r="AU393" s="257" t="s">
        <v>80</v>
      </c>
      <c r="AY393" s="16" t="s">
        <v>202</v>
      </c>
      <c r="BE393" s="258">
        <f>IF(N393="základní",J393,0)</f>
        <v>0</v>
      </c>
      <c r="BF393" s="258">
        <f>IF(N393="snížená",J393,0)</f>
        <v>0</v>
      </c>
      <c r="BG393" s="258">
        <f>IF(N393="zákl. přenesená",J393,0)</f>
        <v>0</v>
      </c>
      <c r="BH393" s="258">
        <f>IF(N393="sníž. přenesená",J393,0)</f>
        <v>0</v>
      </c>
      <c r="BI393" s="258">
        <f>IF(N393="nulová",J393,0)</f>
        <v>0</v>
      </c>
      <c r="BJ393" s="16" t="s">
        <v>85</v>
      </c>
      <c r="BK393" s="258">
        <f>ROUND(I393*H393,2)</f>
        <v>0</v>
      </c>
      <c r="BL393" s="16" t="s">
        <v>208</v>
      </c>
      <c r="BM393" s="257" t="s">
        <v>1574</v>
      </c>
    </row>
    <row r="394" spans="1:65" s="2" customFormat="1" ht="21.75" customHeight="1">
      <c r="A394" s="37"/>
      <c r="B394" s="38"/>
      <c r="C394" s="245" t="s">
        <v>1575</v>
      </c>
      <c r="D394" s="245" t="s">
        <v>204</v>
      </c>
      <c r="E394" s="246" t="s">
        <v>1573</v>
      </c>
      <c r="F394" s="247" t="s">
        <v>867</v>
      </c>
      <c r="G394" s="248" t="s">
        <v>319</v>
      </c>
      <c r="H394" s="249">
        <v>4</v>
      </c>
      <c r="I394" s="250"/>
      <c r="J394" s="251">
        <f>ROUND(I394*H394,2)</f>
        <v>0</v>
      </c>
      <c r="K394" s="252"/>
      <c r="L394" s="43"/>
      <c r="M394" s="253" t="s">
        <v>1</v>
      </c>
      <c r="N394" s="254" t="s">
        <v>39</v>
      </c>
      <c r="O394" s="90"/>
      <c r="P394" s="255">
        <f>O394*H394</f>
        <v>0</v>
      </c>
      <c r="Q394" s="255">
        <v>0</v>
      </c>
      <c r="R394" s="255">
        <f>Q394*H394</f>
        <v>0</v>
      </c>
      <c r="S394" s="255">
        <v>0</v>
      </c>
      <c r="T394" s="256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57" t="s">
        <v>208</v>
      </c>
      <c r="AT394" s="257" t="s">
        <v>204</v>
      </c>
      <c r="AU394" s="257" t="s">
        <v>80</v>
      </c>
      <c r="AY394" s="16" t="s">
        <v>202</v>
      </c>
      <c r="BE394" s="258">
        <f>IF(N394="základní",J394,0)</f>
        <v>0</v>
      </c>
      <c r="BF394" s="258">
        <f>IF(N394="snížená",J394,0)</f>
        <v>0</v>
      </c>
      <c r="BG394" s="258">
        <f>IF(N394="zákl. přenesená",J394,0)</f>
        <v>0</v>
      </c>
      <c r="BH394" s="258">
        <f>IF(N394="sníž. přenesená",J394,0)</f>
        <v>0</v>
      </c>
      <c r="BI394" s="258">
        <f>IF(N394="nulová",J394,0)</f>
        <v>0</v>
      </c>
      <c r="BJ394" s="16" t="s">
        <v>85</v>
      </c>
      <c r="BK394" s="258">
        <f>ROUND(I394*H394,2)</f>
        <v>0</v>
      </c>
      <c r="BL394" s="16" t="s">
        <v>208</v>
      </c>
      <c r="BM394" s="257" t="s">
        <v>1576</v>
      </c>
    </row>
    <row r="395" spans="1:65" s="2" customFormat="1" ht="21.75" customHeight="1">
      <c r="A395" s="37"/>
      <c r="B395" s="38"/>
      <c r="C395" s="245" t="s">
        <v>1577</v>
      </c>
      <c r="D395" s="245" t="s">
        <v>204</v>
      </c>
      <c r="E395" s="246" t="s">
        <v>1573</v>
      </c>
      <c r="F395" s="247" t="s">
        <v>867</v>
      </c>
      <c r="G395" s="248" t="s">
        <v>319</v>
      </c>
      <c r="H395" s="249">
        <v>4</v>
      </c>
      <c r="I395" s="250"/>
      <c r="J395" s="251">
        <f>ROUND(I395*H395,2)</f>
        <v>0</v>
      </c>
      <c r="K395" s="252"/>
      <c r="L395" s="43"/>
      <c r="M395" s="253" t="s">
        <v>1</v>
      </c>
      <c r="N395" s="254" t="s">
        <v>39</v>
      </c>
      <c r="O395" s="90"/>
      <c r="P395" s="255">
        <f>O395*H395</f>
        <v>0</v>
      </c>
      <c r="Q395" s="255">
        <v>0</v>
      </c>
      <c r="R395" s="255">
        <f>Q395*H395</f>
        <v>0</v>
      </c>
      <c r="S395" s="255">
        <v>0</v>
      </c>
      <c r="T395" s="256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57" t="s">
        <v>208</v>
      </c>
      <c r="AT395" s="257" t="s">
        <v>204</v>
      </c>
      <c r="AU395" s="257" t="s">
        <v>80</v>
      </c>
      <c r="AY395" s="16" t="s">
        <v>202</v>
      </c>
      <c r="BE395" s="258">
        <f>IF(N395="základní",J395,0)</f>
        <v>0</v>
      </c>
      <c r="BF395" s="258">
        <f>IF(N395="snížená",J395,0)</f>
        <v>0</v>
      </c>
      <c r="BG395" s="258">
        <f>IF(N395="zákl. přenesená",J395,0)</f>
        <v>0</v>
      </c>
      <c r="BH395" s="258">
        <f>IF(N395="sníž. přenesená",J395,0)</f>
        <v>0</v>
      </c>
      <c r="BI395" s="258">
        <f>IF(N395="nulová",J395,0)</f>
        <v>0</v>
      </c>
      <c r="BJ395" s="16" t="s">
        <v>85</v>
      </c>
      <c r="BK395" s="258">
        <f>ROUND(I395*H395,2)</f>
        <v>0</v>
      </c>
      <c r="BL395" s="16" t="s">
        <v>208</v>
      </c>
      <c r="BM395" s="257" t="s">
        <v>1578</v>
      </c>
    </row>
    <row r="396" spans="1:65" s="2" customFormat="1" ht="16.5" customHeight="1">
      <c r="A396" s="37"/>
      <c r="B396" s="38"/>
      <c r="C396" s="245" t="s">
        <v>1579</v>
      </c>
      <c r="D396" s="245" t="s">
        <v>204</v>
      </c>
      <c r="E396" s="246" t="s">
        <v>1580</v>
      </c>
      <c r="F396" s="247" t="s">
        <v>868</v>
      </c>
      <c r="G396" s="248" t="s">
        <v>319</v>
      </c>
      <c r="H396" s="249">
        <v>4</v>
      </c>
      <c r="I396" s="250"/>
      <c r="J396" s="251">
        <f>ROUND(I396*H396,2)</f>
        <v>0</v>
      </c>
      <c r="K396" s="252"/>
      <c r="L396" s="43"/>
      <c r="M396" s="253" t="s">
        <v>1</v>
      </c>
      <c r="N396" s="254" t="s">
        <v>39</v>
      </c>
      <c r="O396" s="90"/>
      <c r="P396" s="255">
        <f>O396*H396</f>
        <v>0</v>
      </c>
      <c r="Q396" s="255">
        <v>0</v>
      </c>
      <c r="R396" s="255">
        <f>Q396*H396</f>
        <v>0</v>
      </c>
      <c r="S396" s="255">
        <v>0</v>
      </c>
      <c r="T396" s="256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57" t="s">
        <v>208</v>
      </c>
      <c r="AT396" s="257" t="s">
        <v>204</v>
      </c>
      <c r="AU396" s="257" t="s">
        <v>80</v>
      </c>
      <c r="AY396" s="16" t="s">
        <v>202</v>
      </c>
      <c r="BE396" s="258">
        <f>IF(N396="základní",J396,0)</f>
        <v>0</v>
      </c>
      <c r="BF396" s="258">
        <f>IF(N396="snížená",J396,0)</f>
        <v>0</v>
      </c>
      <c r="BG396" s="258">
        <f>IF(N396="zákl. přenesená",J396,0)</f>
        <v>0</v>
      </c>
      <c r="BH396" s="258">
        <f>IF(N396="sníž. přenesená",J396,0)</f>
        <v>0</v>
      </c>
      <c r="BI396" s="258">
        <f>IF(N396="nulová",J396,0)</f>
        <v>0</v>
      </c>
      <c r="BJ396" s="16" t="s">
        <v>85</v>
      </c>
      <c r="BK396" s="258">
        <f>ROUND(I396*H396,2)</f>
        <v>0</v>
      </c>
      <c r="BL396" s="16" t="s">
        <v>208</v>
      </c>
      <c r="BM396" s="257" t="s">
        <v>1581</v>
      </c>
    </row>
    <row r="397" spans="1:65" s="2" customFormat="1" ht="16.5" customHeight="1">
      <c r="A397" s="37"/>
      <c r="B397" s="38"/>
      <c r="C397" s="245" t="s">
        <v>1582</v>
      </c>
      <c r="D397" s="245" t="s">
        <v>204</v>
      </c>
      <c r="E397" s="246" t="s">
        <v>1580</v>
      </c>
      <c r="F397" s="247" t="s">
        <v>868</v>
      </c>
      <c r="G397" s="248" t="s">
        <v>319</v>
      </c>
      <c r="H397" s="249">
        <v>4</v>
      </c>
      <c r="I397" s="250"/>
      <c r="J397" s="251">
        <f>ROUND(I397*H397,2)</f>
        <v>0</v>
      </c>
      <c r="K397" s="252"/>
      <c r="L397" s="43"/>
      <c r="M397" s="253" t="s">
        <v>1</v>
      </c>
      <c r="N397" s="254" t="s">
        <v>39</v>
      </c>
      <c r="O397" s="90"/>
      <c r="P397" s="255">
        <f>O397*H397</f>
        <v>0</v>
      </c>
      <c r="Q397" s="255">
        <v>0</v>
      </c>
      <c r="R397" s="255">
        <f>Q397*H397</f>
        <v>0</v>
      </c>
      <c r="S397" s="255">
        <v>0</v>
      </c>
      <c r="T397" s="256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57" t="s">
        <v>208</v>
      </c>
      <c r="AT397" s="257" t="s">
        <v>204</v>
      </c>
      <c r="AU397" s="257" t="s">
        <v>80</v>
      </c>
      <c r="AY397" s="16" t="s">
        <v>202</v>
      </c>
      <c r="BE397" s="258">
        <f>IF(N397="základní",J397,0)</f>
        <v>0</v>
      </c>
      <c r="BF397" s="258">
        <f>IF(N397="snížená",J397,0)</f>
        <v>0</v>
      </c>
      <c r="BG397" s="258">
        <f>IF(N397="zákl. přenesená",J397,0)</f>
        <v>0</v>
      </c>
      <c r="BH397" s="258">
        <f>IF(N397="sníž. přenesená",J397,0)</f>
        <v>0</v>
      </c>
      <c r="BI397" s="258">
        <f>IF(N397="nulová",J397,0)</f>
        <v>0</v>
      </c>
      <c r="BJ397" s="16" t="s">
        <v>85</v>
      </c>
      <c r="BK397" s="258">
        <f>ROUND(I397*H397,2)</f>
        <v>0</v>
      </c>
      <c r="BL397" s="16" t="s">
        <v>208</v>
      </c>
      <c r="BM397" s="257" t="s">
        <v>1583</v>
      </c>
    </row>
    <row r="398" spans="1:65" s="2" customFormat="1" ht="16.5" customHeight="1">
      <c r="A398" s="37"/>
      <c r="B398" s="38"/>
      <c r="C398" s="245" t="s">
        <v>1584</v>
      </c>
      <c r="D398" s="245" t="s">
        <v>204</v>
      </c>
      <c r="E398" s="246" t="s">
        <v>1580</v>
      </c>
      <c r="F398" s="247" t="s">
        <v>868</v>
      </c>
      <c r="G398" s="248" t="s">
        <v>319</v>
      </c>
      <c r="H398" s="249">
        <v>4</v>
      </c>
      <c r="I398" s="250"/>
      <c r="J398" s="251">
        <f>ROUND(I398*H398,2)</f>
        <v>0</v>
      </c>
      <c r="K398" s="252"/>
      <c r="L398" s="43"/>
      <c r="M398" s="253" t="s">
        <v>1</v>
      </c>
      <c r="N398" s="254" t="s">
        <v>39</v>
      </c>
      <c r="O398" s="90"/>
      <c r="P398" s="255">
        <f>O398*H398</f>
        <v>0</v>
      </c>
      <c r="Q398" s="255">
        <v>0</v>
      </c>
      <c r="R398" s="255">
        <f>Q398*H398</f>
        <v>0</v>
      </c>
      <c r="S398" s="255">
        <v>0</v>
      </c>
      <c r="T398" s="256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57" t="s">
        <v>208</v>
      </c>
      <c r="AT398" s="257" t="s">
        <v>204</v>
      </c>
      <c r="AU398" s="257" t="s">
        <v>80</v>
      </c>
      <c r="AY398" s="16" t="s">
        <v>202</v>
      </c>
      <c r="BE398" s="258">
        <f>IF(N398="základní",J398,0)</f>
        <v>0</v>
      </c>
      <c r="BF398" s="258">
        <f>IF(N398="snížená",J398,0)</f>
        <v>0</v>
      </c>
      <c r="BG398" s="258">
        <f>IF(N398="zákl. přenesená",J398,0)</f>
        <v>0</v>
      </c>
      <c r="BH398" s="258">
        <f>IF(N398="sníž. přenesená",J398,0)</f>
        <v>0</v>
      </c>
      <c r="BI398" s="258">
        <f>IF(N398="nulová",J398,0)</f>
        <v>0</v>
      </c>
      <c r="BJ398" s="16" t="s">
        <v>85</v>
      </c>
      <c r="BK398" s="258">
        <f>ROUND(I398*H398,2)</f>
        <v>0</v>
      </c>
      <c r="BL398" s="16" t="s">
        <v>208</v>
      </c>
      <c r="BM398" s="257" t="s">
        <v>1585</v>
      </c>
    </row>
    <row r="399" spans="1:63" s="12" customFormat="1" ht="22.8" customHeight="1">
      <c r="A399" s="12"/>
      <c r="B399" s="229"/>
      <c r="C399" s="230"/>
      <c r="D399" s="231" t="s">
        <v>72</v>
      </c>
      <c r="E399" s="243" t="s">
        <v>246</v>
      </c>
      <c r="F399" s="243" t="s">
        <v>247</v>
      </c>
      <c r="G399" s="230"/>
      <c r="H399" s="230"/>
      <c r="I399" s="233"/>
      <c r="J399" s="244">
        <f>BK399</f>
        <v>0</v>
      </c>
      <c r="K399" s="230"/>
      <c r="L399" s="235"/>
      <c r="M399" s="236"/>
      <c r="N399" s="237"/>
      <c r="O399" s="237"/>
      <c r="P399" s="238">
        <f>SUM(P400:P408)</f>
        <v>0</v>
      </c>
      <c r="Q399" s="237"/>
      <c r="R399" s="238">
        <f>SUM(R400:R408)</f>
        <v>1.038264</v>
      </c>
      <c r="S399" s="237"/>
      <c r="T399" s="239">
        <f>SUM(T400:T408)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40" t="s">
        <v>80</v>
      </c>
      <c r="AT399" s="241" t="s">
        <v>72</v>
      </c>
      <c r="AU399" s="241" t="s">
        <v>80</v>
      </c>
      <c r="AY399" s="240" t="s">
        <v>202</v>
      </c>
      <c r="BK399" s="242">
        <f>SUM(BK400:BK408)</f>
        <v>0</v>
      </c>
    </row>
    <row r="400" spans="1:65" s="2" customFormat="1" ht="21.75" customHeight="1">
      <c r="A400" s="37"/>
      <c r="B400" s="38"/>
      <c r="C400" s="245" t="s">
        <v>208</v>
      </c>
      <c r="D400" s="245" t="s">
        <v>204</v>
      </c>
      <c r="E400" s="246" t="s">
        <v>249</v>
      </c>
      <c r="F400" s="247" t="s">
        <v>250</v>
      </c>
      <c r="G400" s="248" t="s">
        <v>231</v>
      </c>
      <c r="H400" s="249">
        <v>23.52</v>
      </c>
      <c r="I400" s="250"/>
      <c r="J400" s="251">
        <f>ROUND(I400*H400,2)</f>
        <v>0</v>
      </c>
      <c r="K400" s="252"/>
      <c r="L400" s="43"/>
      <c r="M400" s="253" t="s">
        <v>1</v>
      </c>
      <c r="N400" s="254" t="s">
        <v>39</v>
      </c>
      <c r="O400" s="90"/>
      <c r="P400" s="255">
        <f>O400*H400</f>
        <v>0</v>
      </c>
      <c r="Q400" s="255">
        <v>0.00026</v>
      </c>
      <c r="R400" s="255">
        <f>Q400*H400</f>
        <v>0.0061151999999999995</v>
      </c>
      <c r="S400" s="255">
        <v>0</v>
      </c>
      <c r="T400" s="256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257" t="s">
        <v>208</v>
      </c>
      <c r="AT400" s="257" t="s">
        <v>204</v>
      </c>
      <c r="AU400" s="257" t="s">
        <v>85</v>
      </c>
      <c r="AY400" s="16" t="s">
        <v>202</v>
      </c>
      <c r="BE400" s="258">
        <f>IF(N400="základní",J400,0)</f>
        <v>0</v>
      </c>
      <c r="BF400" s="258">
        <f>IF(N400="snížená",J400,0)</f>
        <v>0</v>
      </c>
      <c r="BG400" s="258">
        <f>IF(N400="zákl. přenesená",J400,0)</f>
        <v>0</v>
      </c>
      <c r="BH400" s="258">
        <f>IF(N400="sníž. přenesená",J400,0)</f>
        <v>0</v>
      </c>
      <c r="BI400" s="258">
        <f>IF(N400="nulová",J400,0)</f>
        <v>0</v>
      </c>
      <c r="BJ400" s="16" t="s">
        <v>85</v>
      </c>
      <c r="BK400" s="258">
        <f>ROUND(I400*H400,2)</f>
        <v>0</v>
      </c>
      <c r="BL400" s="16" t="s">
        <v>208</v>
      </c>
      <c r="BM400" s="257" t="s">
        <v>1586</v>
      </c>
    </row>
    <row r="401" spans="1:51" s="14" customFormat="1" ht="12">
      <c r="A401" s="14"/>
      <c r="B401" s="270"/>
      <c r="C401" s="271"/>
      <c r="D401" s="261" t="s">
        <v>210</v>
      </c>
      <c r="E401" s="271"/>
      <c r="F401" s="273" t="s">
        <v>1587</v>
      </c>
      <c r="G401" s="271"/>
      <c r="H401" s="274">
        <v>23.52</v>
      </c>
      <c r="I401" s="275"/>
      <c r="J401" s="271"/>
      <c r="K401" s="271"/>
      <c r="L401" s="276"/>
      <c r="M401" s="277"/>
      <c r="N401" s="278"/>
      <c r="O401" s="278"/>
      <c r="P401" s="278"/>
      <c r="Q401" s="278"/>
      <c r="R401" s="278"/>
      <c r="S401" s="278"/>
      <c r="T401" s="279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80" t="s">
        <v>210</v>
      </c>
      <c r="AU401" s="280" t="s">
        <v>85</v>
      </c>
      <c r="AV401" s="14" t="s">
        <v>85</v>
      </c>
      <c r="AW401" s="14" t="s">
        <v>4</v>
      </c>
      <c r="AX401" s="14" t="s">
        <v>80</v>
      </c>
      <c r="AY401" s="280" t="s">
        <v>202</v>
      </c>
    </row>
    <row r="402" spans="1:65" s="2" customFormat="1" ht="21.75" customHeight="1">
      <c r="A402" s="37"/>
      <c r="B402" s="38"/>
      <c r="C402" s="245" t="s">
        <v>293</v>
      </c>
      <c r="D402" s="245" t="s">
        <v>204</v>
      </c>
      <c r="E402" s="246" t="s">
        <v>262</v>
      </c>
      <c r="F402" s="247" t="s">
        <v>263</v>
      </c>
      <c r="G402" s="248" t="s">
        <v>231</v>
      </c>
      <c r="H402" s="249">
        <v>11.76</v>
      </c>
      <c r="I402" s="250"/>
      <c r="J402" s="251">
        <f>ROUND(I402*H402,2)</f>
        <v>0</v>
      </c>
      <c r="K402" s="252"/>
      <c r="L402" s="43"/>
      <c r="M402" s="253" t="s">
        <v>1</v>
      </c>
      <c r="N402" s="254" t="s">
        <v>39</v>
      </c>
      <c r="O402" s="90"/>
      <c r="P402" s="255">
        <f>O402*H402</f>
        <v>0</v>
      </c>
      <c r="Q402" s="255">
        <v>0.00438</v>
      </c>
      <c r="R402" s="255">
        <f>Q402*H402</f>
        <v>0.0515088</v>
      </c>
      <c r="S402" s="255">
        <v>0</v>
      </c>
      <c r="T402" s="256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257" t="s">
        <v>208</v>
      </c>
      <c r="AT402" s="257" t="s">
        <v>204</v>
      </c>
      <c r="AU402" s="257" t="s">
        <v>85</v>
      </c>
      <c r="AY402" s="16" t="s">
        <v>202</v>
      </c>
      <c r="BE402" s="258">
        <f>IF(N402="základní",J402,0)</f>
        <v>0</v>
      </c>
      <c r="BF402" s="258">
        <f>IF(N402="snížená",J402,0)</f>
        <v>0</v>
      </c>
      <c r="BG402" s="258">
        <f>IF(N402="zákl. přenesená",J402,0)</f>
        <v>0</v>
      </c>
      <c r="BH402" s="258">
        <f>IF(N402="sníž. přenesená",J402,0)</f>
        <v>0</v>
      </c>
      <c r="BI402" s="258">
        <f>IF(N402="nulová",J402,0)</f>
        <v>0</v>
      </c>
      <c r="BJ402" s="16" t="s">
        <v>85</v>
      </c>
      <c r="BK402" s="258">
        <f>ROUND(I402*H402,2)</f>
        <v>0</v>
      </c>
      <c r="BL402" s="16" t="s">
        <v>208</v>
      </c>
      <c r="BM402" s="257" t="s">
        <v>1588</v>
      </c>
    </row>
    <row r="403" spans="1:51" s="14" customFormat="1" ht="12">
      <c r="A403" s="14"/>
      <c r="B403" s="270"/>
      <c r="C403" s="271"/>
      <c r="D403" s="261" t="s">
        <v>210</v>
      </c>
      <c r="E403" s="271"/>
      <c r="F403" s="273" t="s">
        <v>1589</v>
      </c>
      <c r="G403" s="271"/>
      <c r="H403" s="274">
        <v>11.76</v>
      </c>
      <c r="I403" s="275"/>
      <c r="J403" s="271"/>
      <c r="K403" s="271"/>
      <c r="L403" s="276"/>
      <c r="M403" s="277"/>
      <c r="N403" s="278"/>
      <c r="O403" s="278"/>
      <c r="P403" s="278"/>
      <c r="Q403" s="278"/>
      <c r="R403" s="278"/>
      <c r="S403" s="278"/>
      <c r="T403" s="279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80" t="s">
        <v>210</v>
      </c>
      <c r="AU403" s="280" t="s">
        <v>85</v>
      </c>
      <c r="AV403" s="14" t="s">
        <v>85</v>
      </c>
      <c r="AW403" s="14" t="s">
        <v>4</v>
      </c>
      <c r="AX403" s="14" t="s">
        <v>80</v>
      </c>
      <c r="AY403" s="280" t="s">
        <v>202</v>
      </c>
    </row>
    <row r="404" spans="1:65" s="2" customFormat="1" ht="21.75" customHeight="1">
      <c r="A404" s="37"/>
      <c r="B404" s="38"/>
      <c r="C404" s="245" t="s">
        <v>246</v>
      </c>
      <c r="D404" s="245" t="s">
        <v>204</v>
      </c>
      <c r="E404" s="246" t="s">
        <v>267</v>
      </c>
      <c r="F404" s="247" t="s">
        <v>268</v>
      </c>
      <c r="G404" s="248" t="s">
        <v>231</v>
      </c>
      <c r="H404" s="249">
        <v>11.76</v>
      </c>
      <c r="I404" s="250"/>
      <c r="J404" s="251">
        <f>ROUND(I404*H404,2)</f>
        <v>0</v>
      </c>
      <c r="K404" s="252"/>
      <c r="L404" s="43"/>
      <c r="M404" s="253" t="s">
        <v>1</v>
      </c>
      <c r="N404" s="254" t="s">
        <v>39</v>
      </c>
      <c r="O404" s="90"/>
      <c r="P404" s="255">
        <f>O404*H404</f>
        <v>0</v>
      </c>
      <c r="Q404" s="255">
        <v>0.003</v>
      </c>
      <c r="R404" s="255">
        <f>Q404*H404</f>
        <v>0.03528</v>
      </c>
      <c r="S404" s="255">
        <v>0</v>
      </c>
      <c r="T404" s="256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57" t="s">
        <v>208</v>
      </c>
      <c r="AT404" s="257" t="s">
        <v>204</v>
      </c>
      <c r="AU404" s="257" t="s">
        <v>85</v>
      </c>
      <c r="AY404" s="16" t="s">
        <v>202</v>
      </c>
      <c r="BE404" s="258">
        <f>IF(N404="základní",J404,0)</f>
        <v>0</v>
      </c>
      <c r="BF404" s="258">
        <f>IF(N404="snížená",J404,0)</f>
        <v>0</v>
      </c>
      <c r="BG404" s="258">
        <f>IF(N404="zákl. přenesená",J404,0)</f>
        <v>0</v>
      </c>
      <c r="BH404" s="258">
        <f>IF(N404="sníž. přenesená",J404,0)</f>
        <v>0</v>
      </c>
      <c r="BI404" s="258">
        <f>IF(N404="nulová",J404,0)</f>
        <v>0</v>
      </c>
      <c r="BJ404" s="16" t="s">
        <v>85</v>
      </c>
      <c r="BK404" s="258">
        <f>ROUND(I404*H404,2)</f>
        <v>0</v>
      </c>
      <c r="BL404" s="16" t="s">
        <v>208</v>
      </c>
      <c r="BM404" s="257" t="s">
        <v>1590</v>
      </c>
    </row>
    <row r="405" spans="1:51" s="14" customFormat="1" ht="12">
      <c r="A405" s="14"/>
      <c r="B405" s="270"/>
      <c r="C405" s="271"/>
      <c r="D405" s="261" t="s">
        <v>210</v>
      </c>
      <c r="E405" s="271"/>
      <c r="F405" s="273" t="s">
        <v>1589</v>
      </c>
      <c r="G405" s="271"/>
      <c r="H405" s="274">
        <v>11.76</v>
      </c>
      <c r="I405" s="275"/>
      <c r="J405" s="271"/>
      <c r="K405" s="271"/>
      <c r="L405" s="276"/>
      <c r="M405" s="277"/>
      <c r="N405" s="278"/>
      <c r="O405" s="278"/>
      <c r="P405" s="278"/>
      <c r="Q405" s="278"/>
      <c r="R405" s="278"/>
      <c r="S405" s="278"/>
      <c r="T405" s="279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80" t="s">
        <v>210</v>
      </c>
      <c r="AU405" s="280" t="s">
        <v>85</v>
      </c>
      <c r="AV405" s="14" t="s">
        <v>85</v>
      </c>
      <c r="AW405" s="14" t="s">
        <v>4</v>
      </c>
      <c r="AX405" s="14" t="s">
        <v>80</v>
      </c>
      <c r="AY405" s="280" t="s">
        <v>202</v>
      </c>
    </row>
    <row r="406" spans="1:65" s="2" customFormat="1" ht="21.75" customHeight="1">
      <c r="A406" s="37"/>
      <c r="B406" s="38"/>
      <c r="C406" s="245" t="s">
        <v>302</v>
      </c>
      <c r="D406" s="245" t="s">
        <v>204</v>
      </c>
      <c r="E406" s="246" t="s">
        <v>270</v>
      </c>
      <c r="F406" s="247" t="s">
        <v>271</v>
      </c>
      <c r="G406" s="248" t="s">
        <v>207</v>
      </c>
      <c r="H406" s="249">
        <v>6</v>
      </c>
      <c r="I406" s="250"/>
      <c r="J406" s="251">
        <f>ROUND(I406*H406,2)</f>
        <v>0</v>
      </c>
      <c r="K406" s="252"/>
      <c r="L406" s="43"/>
      <c r="M406" s="253" t="s">
        <v>1</v>
      </c>
      <c r="N406" s="254" t="s">
        <v>39</v>
      </c>
      <c r="O406" s="90"/>
      <c r="P406" s="255">
        <f>O406*H406</f>
        <v>0</v>
      </c>
      <c r="Q406" s="255">
        <v>0.1575</v>
      </c>
      <c r="R406" s="255">
        <f>Q406*H406</f>
        <v>0.9450000000000001</v>
      </c>
      <c r="S406" s="255">
        <v>0</v>
      </c>
      <c r="T406" s="256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57" t="s">
        <v>208</v>
      </c>
      <c r="AT406" s="257" t="s">
        <v>204</v>
      </c>
      <c r="AU406" s="257" t="s">
        <v>85</v>
      </c>
      <c r="AY406" s="16" t="s">
        <v>202</v>
      </c>
      <c r="BE406" s="258">
        <f>IF(N406="základní",J406,0)</f>
        <v>0</v>
      </c>
      <c r="BF406" s="258">
        <f>IF(N406="snížená",J406,0)</f>
        <v>0</v>
      </c>
      <c r="BG406" s="258">
        <f>IF(N406="zákl. přenesená",J406,0)</f>
        <v>0</v>
      </c>
      <c r="BH406" s="258">
        <f>IF(N406="sníž. přenesená",J406,0)</f>
        <v>0</v>
      </c>
      <c r="BI406" s="258">
        <f>IF(N406="nulová",J406,0)</f>
        <v>0</v>
      </c>
      <c r="BJ406" s="16" t="s">
        <v>85</v>
      </c>
      <c r="BK406" s="258">
        <f>ROUND(I406*H406,2)</f>
        <v>0</v>
      </c>
      <c r="BL406" s="16" t="s">
        <v>208</v>
      </c>
      <c r="BM406" s="257" t="s">
        <v>1591</v>
      </c>
    </row>
    <row r="407" spans="1:65" s="2" customFormat="1" ht="21.75" customHeight="1">
      <c r="A407" s="37"/>
      <c r="B407" s="38"/>
      <c r="C407" s="245" t="s">
        <v>285</v>
      </c>
      <c r="D407" s="245" t="s">
        <v>204</v>
      </c>
      <c r="E407" s="246" t="s">
        <v>278</v>
      </c>
      <c r="F407" s="247" t="s">
        <v>279</v>
      </c>
      <c r="G407" s="248" t="s">
        <v>207</v>
      </c>
      <c r="H407" s="249">
        <v>12</v>
      </c>
      <c r="I407" s="250"/>
      <c r="J407" s="251">
        <f>ROUND(I407*H407,2)</f>
        <v>0</v>
      </c>
      <c r="K407" s="252"/>
      <c r="L407" s="43"/>
      <c r="M407" s="253" t="s">
        <v>1</v>
      </c>
      <c r="N407" s="254" t="s">
        <v>39</v>
      </c>
      <c r="O407" s="90"/>
      <c r="P407" s="255">
        <f>O407*H407</f>
        <v>0</v>
      </c>
      <c r="Q407" s="255">
        <v>0</v>
      </c>
      <c r="R407" s="255">
        <f>Q407*H407</f>
        <v>0</v>
      </c>
      <c r="S407" s="255">
        <v>0</v>
      </c>
      <c r="T407" s="256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57" t="s">
        <v>208</v>
      </c>
      <c r="AT407" s="257" t="s">
        <v>204</v>
      </c>
      <c r="AU407" s="257" t="s">
        <v>85</v>
      </c>
      <c r="AY407" s="16" t="s">
        <v>202</v>
      </c>
      <c r="BE407" s="258">
        <f>IF(N407="základní",J407,0)</f>
        <v>0</v>
      </c>
      <c r="BF407" s="258">
        <f>IF(N407="snížená",J407,0)</f>
        <v>0</v>
      </c>
      <c r="BG407" s="258">
        <f>IF(N407="zákl. přenesená",J407,0)</f>
        <v>0</v>
      </c>
      <c r="BH407" s="258">
        <f>IF(N407="sníž. přenesená",J407,0)</f>
        <v>0</v>
      </c>
      <c r="BI407" s="258">
        <f>IF(N407="nulová",J407,0)</f>
        <v>0</v>
      </c>
      <c r="BJ407" s="16" t="s">
        <v>85</v>
      </c>
      <c r="BK407" s="258">
        <f>ROUND(I407*H407,2)</f>
        <v>0</v>
      </c>
      <c r="BL407" s="16" t="s">
        <v>208</v>
      </c>
      <c r="BM407" s="257" t="s">
        <v>1592</v>
      </c>
    </row>
    <row r="408" spans="1:65" s="2" customFormat="1" ht="16.5" customHeight="1">
      <c r="A408" s="37"/>
      <c r="B408" s="38"/>
      <c r="C408" s="281" t="s">
        <v>311</v>
      </c>
      <c r="D408" s="281" t="s">
        <v>116</v>
      </c>
      <c r="E408" s="282" t="s">
        <v>283</v>
      </c>
      <c r="F408" s="283" t="s">
        <v>284</v>
      </c>
      <c r="G408" s="284" t="s">
        <v>207</v>
      </c>
      <c r="H408" s="285">
        <v>12</v>
      </c>
      <c r="I408" s="286"/>
      <c r="J408" s="287">
        <f>ROUND(I408*H408,2)</f>
        <v>0</v>
      </c>
      <c r="K408" s="288"/>
      <c r="L408" s="289"/>
      <c r="M408" s="290" t="s">
        <v>1</v>
      </c>
      <c r="N408" s="291" t="s">
        <v>39</v>
      </c>
      <c r="O408" s="90"/>
      <c r="P408" s="255">
        <f>O408*H408</f>
        <v>0</v>
      </c>
      <c r="Q408" s="255">
        <v>3E-05</v>
      </c>
      <c r="R408" s="255">
        <f>Q408*H408</f>
        <v>0.00036</v>
      </c>
      <c r="S408" s="255">
        <v>0</v>
      </c>
      <c r="T408" s="256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57" t="s">
        <v>285</v>
      </c>
      <c r="AT408" s="257" t="s">
        <v>116</v>
      </c>
      <c r="AU408" s="257" t="s">
        <v>85</v>
      </c>
      <c r="AY408" s="16" t="s">
        <v>202</v>
      </c>
      <c r="BE408" s="258">
        <f>IF(N408="základní",J408,0)</f>
        <v>0</v>
      </c>
      <c r="BF408" s="258">
        <f>IF(N408="snížená",J408,0)</f>
        <v>0</v>
      </c>
      <c r="BG408" s="258">
        <f>IF(N408="zákl. přenesená",J408,0)</f>
        <v>0</v>
      </c>
      <c r="BH408" s="258">
        <f>IF(N408="sníž. přenesená",J408,0)</f>
        <v>0</v>
      </c>
      <c r="BI408" s="258">
        <f>IF(N408="nulová",J408,0)</f>
        <v>0</v>
      </c>
      <c r="BJ408" s="16" t="s">
        <v>85</v>
      </c>
      <c r="BK408" s="258">
        <f>ROUND(I408*H408,2)</f>
        <v>0</v>
      </c>
      <c r="BL408" s="16" t="s">
        <v>208</v>
      </c>
      <c r="BM408" s="257" t="s">
        <v>1593</v>
      </c>
    </row>
    <row r="409" spans="1:63" s="12" customFormat="1" ht="22.8" customHeight="1">
      <c r="A409" s="12"/>
      <c r="B409" s="229"/>
      <c r="C409" s="230"/>
      <c r="D409" s="231" t="s">
        <v>72</v>
      </c>
      <c r="E409" s="243" t="s">
        <v>287</v>
      </c>
      <c r="F409" s="243" t="s">
        <v>288</v>
      </c>
      <c r="G409" s="230"/>
      <c r="H409" s="230"/>
      <c r="I409" s="233"/>
      <c r="J409" s="244">
        <f>BK409</f>
        <v>0</v>
      </c>
      <c r="K409" s="230"/>
      <c r="L409" s="235"/>
      <c r="M409" s="236"/>
      <c r="N409" s="237"/>
      <c r="O409" s="237"/>
      <c r="P409" s="238">
        <f>SUM(P410:P415)</f>
        <v>0</v>
      </c>
      <c r="Q409" s="237"/>
      <c r="R409" s="238">
        <f>SUM(R410:R415)</f>
        <v>1.6728000000000003</v>
      </c>
      <c r="S409" s="237"/>
      <c r="T409" s="239">
        <f>SUM(T410:T415)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40" t="s">
        <v>80</v>
      </c>
      <c r="AT409" s="241" t="s">
        <v>72</v>
      </c>
      <c r="AU409" s="241" t="s">
        <v>80</v>
      </c>
      <c r="AY409" s="240" t="s">
        <v>202</v>
      </c>
      <c r="BK409" s="242">
        <f>SUM(BK410:BK415)</f>
        <v>0</v>
      </c>
    </row>
    <row r="410" spans="1:65" s="2" customFormat="1" ht="21.75" customHeight="1">
      <c r="A410" s="37"/>
      <c r="B410" s="38"/>
      <c r="C410" s="245" t="s">
        <v>316</v>
      </c>
      <c r="D410" s="245" t="s">
        <v>204</v>
      </c>
      <c r="E410" s="246" t="s">
        <v>289</v>
      </c>
      <c r="F410" s="247" t="s">
        <v>290</v>
      </c>
      <c r="G410" s="248" t="s">
        <v>207</v>
      </c>
      <c r="H410" s="249">
        <v>12</v>
      </c>
      <c r="I410" s="250"/>
      <c r="J410" s="251">
        <f>ROUND(I410*H410,2)</f>
        <v>0</v>
      </c>
      <c r="K410" s="252"/>
      <c r="L410" s="43"/>
      <c r="M410" s="253" t="s">
        <v>1</v>
      </c>
      <c r="N410" s="254" t="s">
        <v>39</v>
      </c>
      <c r="O410" s="90"/>
      <c r="P410" s="255">
        <f>O410*H410</f>
        <v>0</v>
      </c>
      <c r="Q410" s="255">
        <v>0.0102</v>
      </c>
      <c r="R410" s="255">
        <f>Q410*H410</f>
        <v>0.12240000000000001</v>
      </c>
      <c r="S410" s="255">
        <v>0</v>
      </c>
      <c r="T410" s="256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57" t="s">
        <v>208</v>
      </c>
      <c r="AT410" s="257" t="s">
        <v>204</v>
      </c>
      <c r="AU410" s="257" t="s">
        <v>85</v>
      </c>
      <c r="AY410" s="16" t="s">
        <v>202</v>
      </c>
      <c r="BE410" s="258">
        <f>IF(N410="základní",J410,0)</f>
        <v>0</v>
      </c>
      <c r="BF410" s="258">
        <f>IF(N410="snížená",J410,0)</f>
        <v>0</v>
      </c>
      <c r="BG410" s="258">
        <f>IF(N410="zákl. přenesená",J410,0)</f>
        <v>0</v>
      </c>
      <c r="BH410" s="258">
        <f>IF(N410="sníž. přenesená",J410,0)</f>
        <v>0</v>
      </c>
      <c r="BI410" s="258">
        <f>IF(N410="nulová",J410,0)</f>
        <v>0</v>
      </c>
      <c r="BJ410" s="16" t="s">
        <v>85</v>
      </c>
      <c r="BK410" s="258">
        <f>ROUND(I410*H410,2)</f>
        <v>0</v>
      </c>
      <c r="BL410" s="16" t="s">
        <v>208</v>
      </c>
      <c r="BM410" s="257" t="s">
        <v>1594</v>
      </c>
    </row>
    <row r="411" spans="1:65" s="2" customFormat="1" ht="21.75" customHeight="1">
      <c r="A411" s="37"/>
      <c r="B411" s="38"/>
      <c r="C411" s="245" t="s">
        <v>321</v>
      </c>
      <c r="D411" s="245" t="s">
        <v>204</v>
      </c>
      <c r="E411" s="246" t="s">
        <v>294</v>
      </c>
      <c r="F411" s="247" t="s">
        <v>295</v>
      </c>
      <c r="G411" s="248" t="s">
        <v>207</v>
      </c>
      <c r="H411" s="249">
        <v>152</v>
      </c>
      <c r="I411" s="250"/>
      <c r="J411" s="251">
        <f>ROUND(I411*H411,2)</f>
        <v>0</v>
      </c>
      <c r="K411" s="252"/>
      <c r="L411" s="43"/>
      <c r="M411" s="253" t="s">
        <v>1</v>
      </c>
      <c r="N411" s="254" t="s">
        <v>39</v>
      </c>
      <c r="O411" s="90"/>
      <c r="P411" s="255">
        <f>O411*H411</f>
        <v>0</v>
      </c>
      <c r="Q411" s="255">
        <v>0.0102</v>
      </c>
      <c r="R411" s="255">
        <f>Q411*H411</f>
        <v>1.5504000000000002</v>
      </c>
      <c r="S411" s="255">
        <v>0</v>
      </c>
      <c r="T411" s="256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57" t="s">
        <v>208</v>
      </c>
      <c r="AT411" s="257" t="s">
        <v>204</v>
      </c>
      <c r="AU411" s="257" t="s">
        <v>85</v>
      </c>
      <c r="AY411" s="16" t="s">
        <v>202</v>
      </c>
      <c r="BE411" s="258">
        <f>IF(N411="základní",J411,0)</f>
        <v>0</v>
      </c>
      <c r="BF411" s="258">
        <f>IF(N411="snížená",J411,0)</f>
        <v>0</v>
      </c>
      <c r="BG411" s="258">
        <f>IF(N411="zákl. přenesená",J411,0)</f>
        <v>0</v>
      </c>
      <c r="BH411" s="258">
        <f>IF(N411="sníž. přenesená",J411,0)</f>
        <v>0</v>
      </c>
      <c r="BI411" s="258">
        <f>IF(N411="nulová",J411,0)</f>
        <v>0</v>
      </c>
      <c r="BJ411" s="16" t="s">
        <v>85</v>
      </c>
      <c r="BK411" s="258">
        <f>ROUND(I411*H411,2)</f>
        <v>0</v>
      </c>
      <c r="BL411" s="16" t="s">
        <v>208</v>
      </c>
      <c r="BM411" s="257" t="s">
        <v>1595</v>
      </c>
    </row>
    <row r="412" spans="1:51" s="14" customFormat="1" ht="12">
      <c r="A412" s="14"/>
      <c r="B412" s="270"/>
      <c r="C412" s="271"/>
      <c r="D412" s="261" t="s">
        <v>210</v>
      </c>
      <c r="E412" s="271"/>
      <c r="F412" s="273" t="s">
        <v>1596</v>
      </c>
      <c r="G412" s="271"/>
      <c r="H412" s="274">
        <v>152</v>
      </c>
      <c r="I412" s="275"/>
      <c r="J412" s="271"/>
      <c r="K412" s="271"/>
      <c r="L412" s="276"/>
      <c r="M412" s="277"/>
      <c r="N412" s="278"/>
      <c r="O412" s="278"/>
      <c r="P412" s="278"/>
      <c r="Q412" s="278"/>
      <c r="R412" s="278"/>
      <c r="S412" s="278"/>
      <c r="T412" s="279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80" t="s">
        <v>210</v>
      </c>
      <c r="AU412" s="280" t="s">
        <v>85</v>
      </c>
      <c r="AV412" s="14" t="s">
        <v>85</v>
      </c>
      <c r="AW412" s="14" t="s">
        <v>4</v>
      </c>
      <c r="AX412" s="14" t="s">
        <v>80</v>
      </c>
      <c r="AY412" s="280" t="s">
        <v>202</v>
      </c>
    </row>
    <row r="413" spans="1:65" s="2" customFormat="1" ht="21.75" customHeight="1">
      <c r="A413" s="37"/>
      <c r="B413" s="38"/>
      <c r="C413" s="245" t="s">
        <v>342</v>
      </c>
      <c r="D413" s="245" t="s">
        <v>204</v>
      </c>
      <c r="E413" s="246" t="s">
        <v>298</v>
      </c>
      <c r="F413" s="247" t="s">
        <v>299</v>
      </c>
      <c r="G413" s="248" t="s">
        <v>207</v>
      </c>
      <c r="H413" s="249">
        <v>192</v>
      </c>
      <c r="I413" s="250"/>
      <c r="J413" s="251">
        <f>ROUND(I413*H413,2)</f>
        <v>0</v>
      </c>
      <c r="K413" s="252"/>
      <c r="L413" s="43"/>
      <c r="M413" s="253" t="s">
        <v>1</v>
      </c>
      <c r="N413" s="254" t="s">
        <v>39</v>
      </c>
      <c r="O413" s="90"/>
      <c r="P413" s="255">
        <f>O413*H413</f>
        <v>0</v>
      </c>
      <c r="Q413" s="255">
        <v>0</v>
      </c>
      <c r="R413" s="255">
        <f>Q413*H413</f>
        <v>0</v>
      </c>
      <c r="S413" s="255">
        <v>0</v>
      </c>
      <c r="T413" s="256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57" t="s">
        <v>208</v>
      </c>
      <c r="AT413" s="257" t="s">
        <v>204</v>
      </c>
      <c r="AU413" s="257" t="s">
        <v>85</v>
      </c>
      <c r="AY413" s="16" t="s">
        <v>202</v>
      </c>
      <c r="BE413" s="258">
        <f>IF(N413="základní",J413,0)</f>
        <v>0</v>
      </c>
      <c r="BF413" s="258">
        <f>IF(N413="snížená",J413,0)</f>
        <v>0</v>
      </c>
      <c r="BG413" s="258">
        <f>IF(N413="zákl. přenesená",J413,0)</f>
        <v>0</v>
      </c>
      <c r="BH413" s="258">
        <f>IF(N413="sníž. přenesená",J413,0)</f>
        <v>0</v>
      </c>
      <c r="BI413" s="258">
        <f>IF(N413="nulová",J413,0)</f>
        <v>0</v>
      </c>
      <c r="BJ413" s="16" t="s">
        <v>85</v>
      </c>
      <c r="BK413" s="258">
        <f>ROUND(I413*H413,2)</f>
        <v>0</v>
      </c>
      <c r="BL413" s="16" t="s">
        <v>208</v>
      </c>
      <c r="BM413" s="257" t="s">
        <v>1597</v>
      </c>
    </row>
    <row r="414" spans="1:65" s="2" customFormat="1" ht="21.75" customHeight="1">
      <c r="A414" s="37"/>
      <c r="B414" s="38"/>
      <c r="C414" s="245" t="s">
        <v>348</v>
      </c>
      <c r="D414" s="245" t="s">
        <v>204</v>
      </c>
      <c r="E414" s="246" t="s">
        <v>303</v>
      </c>
      <c r="F414" s="247" t="s">
        <v>304</v>
      </c>
      <c r="G414" s="248" t="s">
        <v>207</v>
      </c>
      <c r="H414" s="249">
        <v>6</v>
      </c>
      <c r="I414" s="250"/>
      <c r="J414" s="251">
        <f>ROUND(I414*H414,2)</f>
        <v>0</v>
      </c>
      <c r="K414" s="252"/>
      <c r="L414" s="43"/>
      <c r="M414" s="253" t="s">
        <v>1</v>
      </c>
      <c r="N414" s="254" t="s">
        <v>39</v>
      </c>
      <c r="O414" s="90"/>
      <c r="P414" s="255">
        <f>O414*H414</f>
        <v>0</v>
      </c>
      <c r="Q414" s="255">
        <v>0</v>
      </c>
      <c r="R414" s="255">
        <f>Q414*H414</f>
        <v>0</v>
      </c>
      <c r="S414" s="255">
        <v>0</v>
      </c>
      <c r="T414" s="256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57" t="s">
        <v>208</v>
      </c>
      <c r="AT414" s="257" t="s">
        <v>204</v>
      </c>
      <c r="AU414" s="257" t="s">
        <v>85</v>
      </c>
      <c r="AY414" s="16" t="s">
        <v>202</v>
      </c>
      <c r="BE414" s="258">
        <f>IF(N414="základní",J414,0)</f>
        <v>0</v>
      </c>
      <c r="BF414" s="258">
        <f>IF(N414="snížená",J414,0)</f>
        <v>0</v>
      </c>
      <c r="BG414" s="258">
        <f>IF(N414="zákl. přenesená",J414,0)</f>
        <v>0</v>
      </c>
      <c r="BH414" s="258">
        <f>IF(N414="sníž. přenesená",J414,0)</f>
        <v>0</v>
      </c>
      <c r="BI414" s="258">
        <f>IF(N414="nulová",J414,0)</f>
        <v>0</v>
      </c>
      <c r="BJ414" s="16" t="s">
        <v>85</v>
      </c>
      <c r="BK414" s="258">
        <f>ROUND(I414*H414,2)</f>
        <v>0</v>
      </c>
      <c r="BL414" s="16" t="s">
        <v>208</v>
      </c>
      <c r="BM414" s="257" t="s">
        <v>1598</v>
      </c>
    </row>
    <row r="415" spans="1:65" s="2" customFormat="1" ht="21.75" customHeight="1">
      <c r="A415" s="37"/>
      <c r="B415" s="38"/>
      <c r="C415" s="245" t="s">
        <v>354</v>
      </c>
      <c r="D415" s="245" t="s">
        <v>204</v>
      </c>
      <c r="E415" s="246" t="s">
        <v>306</v>
      </c>
      <c r="F415" s="247" t="s">
        <v>307</v>
      </c>
      <c r="G415" s="248" t="s">
        <v>207</v>
      </c>
      <c r="H415" s="249">
        <v>12</v>
      </c>
      <c r="I415" s="250"/>
      <c r="J415" s="251">
        <f>ROUND(I415*H415,2)</f>
        <v>0</v>
      </c>
      <c r="K415" s="252"/>
      <c r="L415" s="43"/>
      <c r="M415" s="253" t="s">
        <v>1</v>
      </c>
      <c r="N415" s="254" t="s">
        <v>39</v>
      </c>
      <c r="O415" s="90"/>
      <c r="P415" s="255">
        <f>O415*H415</f>
        <v>0</v>
      </c>
      <c r="Q415" s="255">
        <v>0</v>
      </c>
      <c r="R415" s="255">
        <f>Q415*H415</f>
        <v>0</v>
      </c>
      <c r="S415" s="255">
        <v>0</v>
      </c>
      <c r="T415" s="256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57" t="s">
        <v>208</v>
      </c>
      <c r="AT415" s="257" t="s">
        <v>204</v>
      </c>
      <c r="AU415" s="257" t="s">
        <v>85</v>
      </c>
      <c r="AY415" s="16" t="s">
        <v>202</v>
      </c>
      <c r="BE415" s="258">
        <f>IF(N415="základní",J415,0)</f>
        <v>0</v>
      </c>
      <c r="BF415" s="258">
        <f>IF(N415="snížená",J415,0)</f>
        <v>0</v>
      </c>
      <c r="BG415" s="258">
        <f>IF(N415="zákl. přenesená",J415,0)</f>
        <v>0</v>
      </c>
      <c r="BH415" s="258">
        <f>IF(N415="sníž. přenesená",J415,0)</f>
        <v>0</v>
      </c>
      <c r="BI415" s="258">
        <f>IF(N415="nulová",J415,0)</f>
        <v>0</v>
      </c>
      <c r="BJ415" s="16" t="s">
        <v>85</v>
      </c>
      <c r="BK415" s="258">
        <f>ROUND(I415*H415,2)</f>
        <v>0</v>
      </c>
      <c r="BL415" s="16" t="s">
        <v>208</v>
      </c>
      <c r="BM415" s="257" t="s">
        <v>1599</v>
      </c>
    </row>
    <row r="416" spans="1:63" s="12" customFormat="1" ht="22.8" customHeight="1">
      <c r="A416" s="12"/>
      <c r="B416" s="229"/>
      <c r="C416" s="230"/>
      <c r="D416" s="231" t="s">
        <v>72</v>
      </c>
      <c r="E416" s="243" t="s">
        <v>309</v>
      </c>
      <c r="F416" s="243" t="s">
        <v>310</v>
      </c>
      <c r="G416" s="230"/>
      <c r="H416" s="230"/>
      <c r="I416" s="233"/>
      <c r="J416" s="244">
        <f>BK416</f>
        <v>0</v>
      </c>
      <c r="K416" s="230"/>
      <c r="L416" s="235"/>
      <c r="M416" s="236"/>
      <c r="N416" s="237"/>
      <c r="O416" s="237"/>
      <c r="P416" s="238">
        <f>P417</f>
        <v>0</v>
      </c>
      <c r="Q416" s="237"/>
      <c r="R416" s="238">
        <f>R417</f>
        <v>0.02256</v>
      </c>
      <c r="S416" s="237"/>
      <c r="T416" s="239">
        <f>T417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40" t="s">
        <v>80</v>
      </c>
      <c r="AT416" s="241" t="s">
        <v>72</v>
      </c>
      <c r="AU416" s="241" t="s">
        <v>80</v>
      </c>
      <c r="AY416" s="240" t="s">
        <v>202</v>
      </c>
      <c r="BK416" s="242">
        <f>BK417</f>
        <v>0</v>
      </c>
    </row>
    <row r="417" spans="1:65" s="2" customFormat="1" ht="21.75" customHeight="1">
      <c r="A417" s="37"/>
      <c r="B417" s="38"/>
      <c r="C417" s="245" t="s">
        <v>8</v>
      </c>
      <c r="D417" s="245" t="s">
        <v>204</v>
      </c>
      <c r="E417" s="246" t="s">
        <v>312</v>
      </c>
      <c r="F417" s="247" t="s">
        <v>313</v>
      </c>
      <c r="G417" s="248" t="s">
        <v>207</v>
      </c>
      <c r="H417" s="249">
        <v>12</v>
      </c>
      <c r="I417" s="250"/>
      <c r="J417" s="251">
        <f>ROUND(I417*H417,2)</f>
        <v>0</v>
      </c>
      <c r="K417" s="252"/>
      <c r="L417" s="43"/>
      <c r="M417" s="253" t="s">
        <v>1</v>
      </c>
      <c r="N417" s="254" t="s">
        <v>39</v>
      </c>
      <c r="O417" s="90"/>
      <c r="P417" s="255">
        <f>O417*H417</f>
        <v>0</v>
      </c>
      <c r="Q417" s="255">
        <v>0.00188</v>
      </c>
      <c r="R417" s="255">
        <f>Q417*H417</f>
        <v>0.02256</v>
      </c>
      <c r="S417" s="255">
        <v>0</v>
      </c>
      <c r="T417" s="256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57" t="s">
        <v>208</v>
      </c>
      <c r="AT417" s="257" t="s">
        <v>204</v>
      </c>
      <c r="AU417" s="257" t="s">
        <v>85</v>
      </c>
      <c r="AY417" s="16" t="s">
        <v>202</v>
      </c>
      <c r="BE417" s="258">
        <f>IF(N417="základní",J417,0)</f>
        <v>0</v>
      </c>
      <c r="BF417" s="258">
        <f>IF(N417="snížená",J417,0)</f>
        <v>0</v>
      </c>
      <c r="BG417" s="258">
        <f>IF(N417="zákl. přenesená",J417,0)</f>
        <v>0</v>
      </c>
      <c r="BH417" s="258">
        <f>IF(N417="sníž. přenesená",J417,0)</f>
        <v>0</v>
      </c>
      <c r="BI417" s="258">
        <f>IF(N417="nulová",J417,0)</f>
        <v>0</v>
      </c>
      <c r="BJ417" s="16" t="s">
        <v>85</v>
      </c>
      <c r="BK417" s="258">
        <f>ROUND(I417*H417,2)</f>
        <v>0</v>
      </c>
      <c r="BL417" s="16" t="s">
        <v>208</v>
      </c>
      <c r="BM417" s="257" t="s">
        <v>1600</v>
      </c>
    </row>
    <row r="418" spans="1:63" s="12" customFormat="1" ht="22.8" customHeight="1">
      <c r="A418" s="12"/>
      <c r="B418" s="229"/>
      <c r="C418" s="230"/>
      <c r="D418" s="231" t="s">
        <v>72</v>
      </c>
      <c r="E418" s="243" t="s">
        <v>311</v>
      </c>
      <c r="F418" s="243" t="s">
        <v>315</v>
      </c>
      <c r="G418" s="230"/>
      <c r="H418" s="230"/>
      <c r="I418" s="233"/>
      <c r="J418" s="244">
        <f>BK418</f>
        <v>0</v>
      </c>
      <c r="K418" s="230"/>
      <c r="L418" s="235"/>
      <c r="M418" s="236"/>
      <c r="N418" s="237"/>
      <c r="O418" s="237"/>
      <c r="P418" s="238">
        <f>SUM(P419:P422)</f>
        <v>0</v>
      </c>
      <c r="Q418" s="237"/>
      <c r="R418" s="238">
        <f>SUM(R419:R422)</f>
        <v>0.07341400000000001</v>
      </c>
      <c r="S418" s="237"/>
      <c r="T418" s="239">
        <f>SUM(T419:T422)</f>
        <v>2.0090000000000003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40" t="s">
        <v>80</v>
      </c>
      <c r="AT418" s="241" t="s">
        <v>72</v>
      </c>
      <c r="AU418" s="241" t="s">
        <v>80</v>
      </c>
      <c r="AY418" s="240" t="s">
        <v>202</v>
      </c>
      <c r="BK418" s="242">
        <f>SUM(BK419:BK422)</f>
        <v>0</v>
      </c>
    </row>
    <row r="419" spans="1:65" s="2" customFormat="1" ht="21.75" customHeight="1">
      <c r="A419" s="37"/>
      <c r="B419" s="38"/>
      <c r="C419" s="245" t="s">
        <v>1601</v>
      </c>
      <c r="D419" s="245" t="s">
        <v>204</v>
      </c>
      <c r="E419" s="246" t="s">
        <v>958</v>
      </c>
      <c r="F419" s="247" t="s">
        <v>959</v>
      </c>
      <c r="G419" s="248" t="s">
        <v>231</v>
      </c>
      <c r="H419" s="249">
        <v>960</v>
      </c>
      <c r="I419" s="250"/>
      <c r="J419" s="251">
        <f>ROUND(I419*H419,2)</f>
        <v>0</v>
      </c>
      <c r="K419" s="252"/>
      <c r="L419" s="43"/>
      <c r="M419" s="253" t="s">
        <v>1</v>
      </c>
      <c r="N419" s="254" t="s">
        <v>39</v>
      </c>
      <c r="O419" s="90"/>
      <c r="P419" s="255">
        <f>O419*H419</f>
        <v>0</v>
      </c>
      <c r="Q419" s="255">
        <v>4E-05</v>
      </c>
      <c r="R419" s="255">
        <f>Q419*H419</f>
        <v>0.038400000000000004</v>
      </c>
      <c r="S419" s="255">
        <v>0</v>
      </c>
      <c r="T419" s="256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257" t="s">
        <v>208</v>
      </c>
      <c r="AT419" s="257" t="s">
        <v>204</v>
      </c>
      <c r="AU419" s="257" t="s">
        <v>85</v>
      </c>
      <c r="AY419" s="16" t="s">
        <v>202</v>
      </c>
      <c r="BE419" s="258">
        <f>IF(N419="základní",J419,0)</f>
        <v>0</v>
      </c>
      <c r="BF419" s="258">
        <f>IF(N419="snížená",J419,0)</f>
        <v>0</v>
      </c>
      <c r="BG419" s="258">
        <f>IF(N419="zákl. přenesená",J419,0)</f>
        <v>0</v>
      </c>
      <c r="BH419" s="258">
        <f>IF(N419="sníž. přenesená",J419,0)</f>
        <v>0</v>
      </c>
      <c r="BI419" s="258">
        <f>IF(N419="nulová",J419,0)</f>
        <v>0</v>
      </c>
      <c r="BJ419" s="16" t="s">
        <v>85</v>
      </c>
      <c r="BK419" s="258">
        <f>ROUND(I419*H419,2)</f>
        <v>0</v>
      </c>
      <c r="BL419" s="16" t="s">
        <v>208</v>
      </c>
      <c r="BM419" s="257" t="s">
        <v>1602</v>
      </c>
    </row>
    <row r="420" spans="1:65" s="2" customFormat="1" ht="44.25" customHeight="1">
      <c r="A420" s="37"/>
      <c r="B420" s="38"/>
      <c r="C420" s="245" t="s">
        <v>366</v>
      </c>
      <c r="D420" s="245" t="s">
        <v>204</v>
      </c>
      <c r="E420" s="246" t="s">
        <v>317</v>
      </c>
      <c r="F420" s="247" t="s">
        <v>318</v>
      </c>
      <c r="G420" s="248" t="s">
        <v>319</v>
      </c>
      <c r="H420" s="249">
        <v>76</v>
      </c>
      <c r="I420" s="250"/>
      <c r="J420" s="251">
        <f>ROUND(I420*H420,2)</f>
        <v>0</v>
      </c>
      <c r="K420" s="252"/>
      <c r="L420" s="43"/>
      <c r="M420" s="253" t="s">
        <v>1</v>
      </c>
      <c r="N420" s="254" t="s">
        <v>39</v>
      </c>
      <c r="O420" s="90"/>
      <c r="P420" s="255">
        <f>O420*H420</f>
        <v>0</v>
      </c>
      <c r="Q420" s="255">
        <v>0</v>
      </c>
      <c r="R420" s="255">
        <f>Q420*H420</f>
        <v>0</v>
      </c>
      <c r="S420" s="255">
        <v>0</v>
      </c>
      <c r="T420" s="256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57" t="s">
        <v>208</v>
      </c>
      <c r="AT420" s="257" t="s">
        <v>204</v>
      </c>
      <c r="AU420" s="257" t="s">
        <v>85</v>
      </c>
      <c r="AY420" s="16" t="s">
        <v>202</v>
      </c>
      <c r="BE420" s="258">
        <f>IF(N420="základní",J420,0)</f>
        <v>0</v>
      </c>
      <c r="BF420" s="258">
        <f>IF(N420="snížená",J420,0)</f>
        <v>0</v>
      </c>
      <c r="BG420" s="258">
        <f>IF(N420="zákl. přenesená",J420,0)</f>
        <v>0</v>
      </c>
      <c r="BH420" s="258">
        <f>IF(N420="sníž. přenesená",J420,0)</f>
        <v>0</v>
      </c>
      <c r="BI420" s="258">
        <f>IF(N420="nulová",J420,0)</f>
        <v>0</v>
      </c>
      <c r="BJ420" s="16" t="s">
        <v>85</v>
      </c>
      <c r="BK420" s="258">
        <f>ROUND(I420*H420,2)</f>
        <v>0</v>
      </c>
      <c r="BL420" s="16" t="s">
        <v>208</v>
      </c>
      <c r="BM420" s="257" t="s">
        <v>1603</v>
      </c>
    </row>
    <row r="421" spans="1:65" s="2" customFormat="1" ht="21.75" customHeight="1">
      <c r="A421" s="37"/>
      <c r="B421" s="38"/>
      <c r="C421" s="245" t="s">
        <v>371</v>
      </c>
      <c r="D421" s="245" t="s">
        <v>204</v>
      </c>
      <c r="E421" s="246" t="s">
        <v>322</v>
      </c>
      <c r="F421" s="247" t="s">
        <v>323</v>
      </c>
      <c r="G421" s="248" t="s">
        <v>324</v>
      </c>
      <c r="H421" s="249">
        <v>28.7</v>
      </c>
      <c r="I421" s="250"/>
      <c r="J421" s="251">
        <f>ROUND(I421*H421,2)</f>
        <v>0</v>
      </c>
      <c r="K421" s="252"/>
      <c r="L421" s="43"/>
      <c r="M421" s="253" t="s">
        <v>1</v>
      </c>
      <c r="N421" s="254" t="s">
        <v>39</v>
      </c>
      <c r="O421" s="90"/>
      <c r="P421" s="255">
        <f>O421*H421</f>
        <v>0</v>
      </c>
      <c r="Q421" s="255">
        <v>0.00122</v>
      </c>
      <c r="R421" s="255">
        <f>Q421*H421</f>
        <v>0.035013999999999997</v>
      </c>
      <c r="S421" s="255">
        <v>0.07</v>
      </c>
      <c r="T421" s="256">
        <f>S421*H421</f>
        <v>2.0090000000000003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57" t="s">
        <v>208</v>
      </c>
      <c r="AT421" s="257" t="s">
        <v>204</v>
      </c>
      <c r="AU421" s="257" t="s">
        <v>85</v>
      </c>
      <c r="AY421" s="16" t="s">
        <v>202</v>
      </c>
      <c r="BE421" s="258">
        <f>IF(N421="základní",J421,0)</f>
        <v>0</v>
      </c>
      <c r="BF421" s="258">
        <f>IF(N421="snížená",J421,0)</f>
        <v>0</v>
      </c>
      <c r="BG421" s="258">
        <f>IF(N421="zákl. přenesená",J421,0)</f>
        <v>0</v>
      </c>
      <c r="BH421" s="258">
        <f>IF(N421="sníž. přenesená",J421,0)</f>
        <v>0</v>
      </c>
      <c r="BI421" s="258">
        <f>IF(N421="nulová",J421,0)</f>
        <v>0</v>
      </c>
      <c r="BJ421" s="16" t="s">
        <v>85</v>
      </c>
      <c r="BK421" s="258">
        <f>ROUND(I421*H421,2)</f>
        <v>0</v>
      </c>
      <c r="BL421" s="16" t="s">
        <v>208</v>
      </c>
      <c r="BM421" s="257" t="s">
        <v>1604</v>
      </c>
    </row>
    <row r="422" spans="1:65" s="2" customFormat="1" ht="21.75" customHeight="1">
      <c r="A422" s="37"/>
      <c r="B422" s="38"/>
      <c r="C422" s="245" t="s">
        <v>375</v>
      </c>
      <c r="D422" s="245" t="s">
        <v>204</v>
      </c>
      <c r="E422" s="246" t="s">
        <v>343</v>
      </c>
      <c r="F422" s="247" t="s">
        <v>344</v>
      </c>
      <c r="G422" s="248" t="s">
        <v>324</v>
      </c>
      <c r="H422" s="249">
        <v>28.7</v>
      </c>
      <c r="I422" s="250"/>
      <c r="J422" s="251">
        <f>ROUND(I422*H422,2)</f>
        <v>0</v>
      </c>
      <c r="K422" s="252"/>
      <c r="L422" s="43"/>
      <c r="M422" s="253" t="s">
        <v>1</v>
      </c>
      <c r="N422" s="254" t="s">
        <v>39</v>
      </c>
      <c r="O422" s="90"/>
      <c r="P422" s="255">
        <f>O422*H422</f>
        <v>0</v>
      </c>
      <c r="Q422" s="255">
        <v>0</v>
      </c>
      <c r="R422" s="255">
        <f>Q422*H422</f>
        <v>0</v>
      </c>
      <c r="S422" s="255">
        <v>0</v>
      </c>
      <c r="T422" s="256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257" t="s">
        <v>208</v>
      </c>
      <c r="AT422" s="257" t="s">
        <v>204</v>
      </c>
      <c r="AU422" s="257" t="s">
        <v>85</v>
      </c>
      <c r="AY422" s="16" t="s">
        <v>202</v>
      </c>
      <c r="BE422" s="258">
        <f>IF(N422="základní",J422,0)</f>
        <v>0</v>
      </c>
      <c r="BF422" s="258">
        <f>IF(N422="snížená",J422,0)</f>
        <v>0</v>
      </c>
      <c r="BG422" s="258">
        <f>IF(N422="zákl. přenesená",J422,0)</f>
        <v>0</v>
      </c>
      <c r="BH422" s="258">
        <f>IF(N422="sníž. přenesená",J422,0)</f>
        <v>0</v>
      </c>
      <c r="BI422" s="258">
        <f>IF(N422="nulová",J422,0)</f>
        <v>0</v>
      </c>
      <c r="BJ422" s="16" t="s">
        <v>85</v>
      </c>
      <c r="BK422" s="258">
        <f>ROUND(I422*H422,2)</f>
        <v>0</v>
      </c>
      <c r="BL422" s="16" t="s">
        <v>208</v>
      </c>
      <c r="BM422" s="257" t="s">
        <v>1605</v>
      </c>
    </row>
    <row r="423" spans="1:63" s="12" customFormat="1" ht="22.8" customHeight="1">
      <c r="A423" s="12"/>
      <c r="B423" s="229"/>
      <c r="C423" s="230"/>
      <c r="D423" s="231" t="s">
        <v>72</v>
      </c>
      <c r="E423" s="243" t="s">
        <v>346</v>
      </c>
      <c r="F423" s="243" t="s">
        <v>347</v>
      </c>
      <c r="G423" s="230"/>
      <c r="H423" s="230"/>
      <c r="I423" s="233"/>
      <c r="J423" s="244">
        <f>BK423</f>
        <v>0</v>
      </c>
      <c r="K423" s="230"/>
      <c r="L423" s="235"/>
      <c r="M423" s="236"/>
      <c r="N423" s="237"/>
      <c r="O423" s="237"/>
      <c r="P423" s="238">
        <f>SUM(P424:P433)</f>
        <v>0</v>
      </c>
      <c r="Q423" s="237"/>
      <c r="R423" s="238">
        <f>SUM(R424:R433)</f>
        <v>0</v>
      </c>
      <c r="S423" s="237"/>
      <c r="T423" s="239">
        <f>SUM(T424:T433)</f>
        <v>3.2167999999999997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40" t="s">
        <v>80</v>
      </c>
      <c r="AT423" s="241" t="s">
        <v>72</v>
      </c>
      <c r="AU423" s="241" t="s">
        <v>80</v>
      </c>
      <c r="AY423" s="240" t="s">
        <v>202</v>
      </c>
      <c r="BK423" s="242">
        <f>SUM(BK424:BK433)</f>
        <v>0</v>
      </c>
    </row>
    <row r="424" spans="1:65" s="2" customFormat="1" ht="16.5" customHeight="1">
      <c r="A424" s="37"/>
      <c r="B424" s="38"/>
      <c r="C424" s="245" t="s">
        <v>383</v>
      </c>
      <c r="D424" s="245" t="s">
        <v>204</v>
      </c>
      <c r="E424" s="246" t="s">
        <v>349</v>
      </c>
      <c r="F424" s="247" t="s">
        <v>350</v>
      </c>
      <c r="G424" s="248" t="s">
        <v>319</v>
      </c>
      <c r="H424" s="249">
        <v>18</v>
      </c>
      <c r="I424" s="250"/>
      <c r="J424" s="251">
        <f>ROUND(I424*H424,2)</f>
        <v>0</v>
      </c>
      <c r="K424" s="252"/>
      <c r="L424" s="43"/>
      <c r="M424" s="253" t="s">
        <v>1</v>
      </c>
      <c r="N424" s="254" t="s">
        <v>39</v>
      </c>
      <c r="O424" s="90"/>
      <c r="P424" s="255">
        <f>O424*H424</f>
        <v>0</v>
      </c>
      <c r="Q424" s="255">
        <v>0</v>
      </c>
      <c r="R424" s="255">
        <f>Q424*H424</f>
        <v>0</v>
      </c>
      <c r="S424" s="255">
        <v>0</v>
      </c>
      <c r="T424" s="256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57" t="s">
        <v>208</v>
      </c>
      <c r="AT424" s="257" t="s">
        <v>204</v>
      </c>
      <c r="AU424" s="257" t="s">
        <v>85</v>
      </c>
      <c r="AY424" s="16" t="s">
        <v>202</v>
      </c>
      <c r="BE424" s="258">
        <f>IF(N424="základní",J424,0)</f>
        <v>0</v>
      </c>
      <c r="BF424" s="258">
        <f>IF(N424="snížená",J424,0)</f>
        <v>0</v>
      </c>
      <c r="BG424" s="258">
        <f>IF(N424="zákl. přenesená",J424,0)</f>
        <v>0</v>
      </c>
      <c r="BH424" s="258">
        <f>IF(N424="sníž. přenesená",J424,0)</f>
        <v>0</v>
      </c>
      <c r="BI424" s="258">
        <f>IF(N424="nulová",J424,0)</f>
        <v>0</v>
      </c>
      <c r="BJ424" s="16" t="s">
        <v>85</v>
      </c>
      <c r="BK424" s="258">
        <f>ROUND(I424*H424,2)</f>
        <v>0</v>
      </c>
      <c r="BL424" s="16" t="s">
        <v>208</v>
      </c>
      <c r="BM424" s="257" t="s">
        <v>1606</v>
      </c>
    </row>
    <row r="425" spans="1:65" s="2" customFormat="1" ht="33" customHeight="1">
      <c r="A425" s="37"/>
      <c r="B425" s="38"/>
      <c r="C425" s="245" t="s">
        <v>387</v>
      </c>
      <c r="D425" s="245" t="s">
        <v>204</v>
      </c>
      <c r="E425" s="246" t="s">
        <v>355</v>
      </c>
      <c r="F425" s="247" t="s">
        <v>356</v>
      </c>
      <c r="G425" s="248" t="s">
        <v>357</v>
      </c>
      <c r="H425" s="249">
        <v>0.164</v>
      </c>
      <c r="I425" s="250"/>
      <c r="J425" s="251">
        <f>ROUND(I425*H425,2)</f>
        <v>0</v>
      </c>
      <c r="K425" s="252"/>
      <c r="L425" s="43"/>
      <c r="M425" s="253" t="s">
        <v>1</v>
      </c>
      <c r="N425" s="254" t="s">
        <v>39</v>
      </c>
      <c r="O425" s="90"/>
      <c r="P425" s="255">
        <f>O425*H425</f>
        <v>0</v>
      </c>
      <c r="Q425" s="255">
        <v>0</v>
      </c>
      <c r="R425" s="255">
        <f>Q425*H425</f>
        <v>0</v>
      </c>
      <c r="S425" s="255">
        <v>2.2</v>
      </c>
      <c r="T425" s="256">
        <f>S425*H425</f>
        <v>0.36080000000000007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57" t="s">
        <v>208</v>
      </c>
      <c r="AT425" s="257" t="s">
        <v>204</v>
      </c>
      <c r="AU425" s="257" t="s">
        <v>85</v>
      </c>
      <c r="AY425" s="16" t="s">
        <v>202</v>
      </c>
      <c r="BE425" s="258">
        <f>IF(N425="základní",J425,0)</f>
        <v>0</v>
      </c>
      <c r="BF425" s="258">
        <f>IF(N425="snížená",J425,0)</f>
        <v>0</v>
      </c>
      <c r="BG425" s="258">
        <f>IF(N425="zákl. přenesená",J425,0)</f>
        <v>0</v>
      </c>
      <c r="BH425" s="258">
        <f>IF(N425="sníž. přenesená",J425,0)</f>
        <v>0</v>
      </c>
      <c r="BI425" s="258">
        <f>IF(N425="nulová",J425,0)</f>
        <v>0</v>
      </c>
      <c r="BJ425" s="16" t="s">
        <v>85</v>
      </c>
      <c r="BK425" s="258">
        <f>ROUND(I425*H425,2)</f>
        <v>0</v>
      </c>
      <c r="BL425" s="16" t="s">
        <v>208</v>
      </c>
      <c r="BM425" s="257" t="s">
        <v>1607</v>
      </c>
    </row>
    <row r="426" spans="1:65" s="2" customFormat="1" ht="21.75" customHeight="1">
      <c r="A426" s="37"/>
      <c r="B426" s="38"/>
      <c r="C426" s="245" t="s">
        <v>7</v>
      </c>
      <c r="D426" s="245" t="s">
        <v>204</v>
      </c>
      <c r="E426" s="246" t="s">
        <v>362</v>
      </c>
      <c r="F426" s="247" t="s">
        <v>363</v>
      </c>
      <c r="G426" s="248" t="s">
        <v>207</v>
      </c>
      <c r="H426" s="249">
        <v>120</v>
      </c>
      <c r="I426" s="250"/>
      <c r="J426" s="251">
        <f>ROUND(I426*H426,2)</f>
        <v>0</v>
      </c>
      <c r="K426" s="252"/>
      <c r="L426" s="43"/>
      <c r="M426" s="253" t="s">
        <v>1</v>
      </c>
      <c r="N426" s="254" t="s">
        <v>39</v>
      </c>
      <c r="O426" s="90"/>
      <c r="P426" s="255">
        <f>O426*H426</f>
        <v>0</v>
      </c>
      <c r="Q426" s="255">
        <v>0</v>
      </c>
      <c r="R426" s="255">
        <f>Q426*H426</f>
        <v>0</v>
      </c>
      <c r="S426" s="255">
        <v>0</v>
      </c>
      <c r="T426" s="256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57" t="s">
        <v>208</v>
      </c>
      <c r="AT426" s="257" t="s">
        <v>204</v>
      </c>
      <c r="AU426" s="257" t="s">
        <v>85</v>
      </c>
      <c r="AY426" s="16" t="s">
        <v>202</v>
      </c>
      <c r="BE426" s="258">
        <f>IF(N426="základní",J426,0)</f>
        <v>0</v>
      </c>
      <c r="BF426" s="258">
        <f>IF(N426="snížená",J426,0)</f>
        <v>0</v>
      </c>
      <c r="BG426" s="258">
        <f>IF(N426="zákl. přenesená",J426,0)</f>
        <v>0</v>
      </c>
      <c r="BH426" s="258">
        <f>IF(N426="sníž. přenesená",J426,0)</f>
        <v>0</v>
      </c>
      <c r="BI426" s="258">
        <f>IF(N426="nulová",J426,0)</f>
        <v>0</v>
      </c>
      <c r="BJ426" s="16" t="s">
        <v>85</v>
      </c>
      <c r="BK426" s="258">
        <f>ROUND(I426*H426,2)</f>
        <v>0</v>
      </c>
      <c r="BL426" s="16" t="s">
        <v>208</v>
      </c>
      <c r="BM426" s="257" t="s">
        <v>1608</v>
      </c>
    </row>
    <row r="427" spans="1:65" s="2" customFormat="1" ht="21.75" customHeight="1">
      <c r="A427" s="37"/>
      <c r="B427" s="38"/>
      <c r="C427" s="245" t="s">
        <v>398</v>
      </c>
      <c r="D427" s="245" t="s">
        <v>204</v>
      </c>
      <c r="E427" s="246" t="s">
        <v>367</v>
      </c>
      <c r="F427" s="247" t="s">
        <v>368</v>
      </c>
      <c r="G427" s="248" t="s">
        <v>207</v>
      </c>
      <c r="H427" s="249">
        <v>36</v>
      </c>
      <c r="I427" s="250"/>
      <c r="J427" s="251">
        <f>ROUND(I427*H427,2)</f>
        <v>0</v>
      </c>
      <c r="K427" s="252"/>
      <c r="L427" s="43"/>
      <c r="M427" s="253" t="s">
        <v>1</v>
      </c>
      <c r="N427" s="254" t="s">
        <v>39</v>
      </c>
      <c r="O427" s="90"/>
      <c r="P427" s="255">
        <f>O427*H427</f>
        <v>0</v>
      </c>
      <c r="Q427" s="255">
        <v>0</v>
      </c>
      <c r="R427" s="255">
        <f>Q427*H427</f>
        <v>0</v>
      </c>
      <c r="S427" s="255">
        <v>0</v>
      </c>
      <c r="T427" s="256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257" t="s">
        <v>208</v>
      </c>
      <c r="AT427" s="257" t="s">
        <v>204</v>
      </c>
      <c r="AU427" s="257" t="s">
        <v>85</v>
      </c>
      <c r="AY427" s="16" t="s">
        <v>202</v>
      </c>
      <c r="BE427" s="258">
        <f>IF(N427="základní",J427,0)</f>
        <v>0</v>
      </c>
      <c r="BF427" s="258">
        <f>IF(N427="snížená",J427,0)</f>
        <v>0</v>
      </c>
      <c r="BG427" s="258">
        <f>IF(N427="zákl. přenesená",J427,0)</f>
        <v>0</v>
      </c>
      <c r="BH427" s="258">
        <f>IF(N427="sníž. přenesená",J427,0)</f>
        <v>0</v>
      </c>
      <c r="BI427" s="258">
        <f>IF(N427="nulová",J427,0)</f>
        <v>0</v>
      </c>
      <c r="BJ427" s="16" t="s">
        <v>85</v>
      </c>
      <c r="BK427" s="258">
        <f>ROUND(I427*H427,2)</f>
        <v>0</v>
      </c>
      <c r="BL427" s="16" t="s">
        <v>208</v>
      </c>
      <c r="BM427" s="257" t="s">
        <v>1609</v>
      </c>
    </row>
    <row r="428" spans="1:65" s="2" customFormat="1" ht="21.75" customHeight="1">
      <c r="A428" s="37"/>
      <c r="B428" s="38"/>
      <c r="C428" s="245" t="s">
        <v>408</v>
      </c>
      <c r="D428" s="245" t="s">
        <v>204</v>
      </c>
      <c r="E428" s="246" t="s">
        <v>372</v>
      </c>
      <c r="F428" s="247" t="s">
        <v>373</v>
      </c>
      <c r="G428" s="248" t="s">
        <v>207</v>
      </c>
      <c r="H428" s="249">
        <v>36</v>
      </c>
      <c r="I428" s="250"/>
      <c r="J428" s="251">
        <f>ROUND(I428*H428,2)</f>
        <v>0</v>
      </c>
      <c r="K428" s="252"/>
      <c r="L428" s="43"/>
      <c r="M428" s="253" t="s">
        <v>1</v>
      </c>
      <c r="N428" s="254" t="s">
        <v>39</v>
      </c>
      <c r="O428" s="90"/>
      <c r="P428" s="255">
        <f>O428*H428</f>
        <v>0</v>
      </c>
      <c r="Q428" s="255">
        <v>0</v>
      </c>
      <c r="R428" s="255">
        <f>Q428*H428</f>
        <v>0</v>
      </c>
      <c r="S428" s="255">
        <v>0</v>
      </c>
      <c r="T428" s="256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57" t="s">
        <v>208</v>
      </c>
      <c r="AT428" s="257" t="s">
        <v>204</v>
      </c>
      <c r="AU428" s="257" t="s">
        <v>85</v>
      </c>
      <c r="AY428" s="16" t="s">
        <v>202</v>
      </c>
      <c r="BE428" s="258">
        <f>IF(N428="základní",J428,0)</f>
        <v>0</v>
      </c>
      <c r="BF428" s="258">
        <f>IF(N428="snížená",J428,0)</f>
        <v>0</v>
      </c>
      <c r="BG428" s="258">
        <f>IF(N428="zákl. přenesená",J428,0)</f>
        <v>0</v>
      </c>
      <c r="BH428" s="258">
        <f>IF(N428="sníž. přenesená",J428,0)</f>
        <v>0</v>
      </c>
      <c r="BI428" s="258">
        <f>IF(N428="nulová",J428,0)</f>
        <v>0</v>
      </c>
      <c r="BJ428" s="16" t="s">
        <v>85</v>
      </c>
      <c r="BK428" s="258">
        <f>ROUND(I428*H428,2)</f>
        <v>0</v>
      </c>
      <c r="BL428" s="16" t="s">
        <v>208</v>
      </c>
      <c r="BM428" s="257" t="s">
        <v>1610</v>
      </c>
    </row>
    <row r="429" spans="1:65" s="2" customFormat="1" ht="21.75" customHeight="1">
      <c r="A429" s="37"/>
      <c r="B429" s="38"/>
      <c r="C429" s="245" t="s">
        <v>413</v>
      </c>
      <c r="D429" s="245" t="s">
        <v>204</v>
      </c>
      <c r="E429" s="246" t="s">
        <v>376</v>
      </c>
      <c r="F429" s="247" t="s">
        <v>377</v>
      </c>
      <c r="G429" s="248" t="s">
        <v>207</v>
      </c>
      <c r="H429" s="249">
        <v>6</v>
      </c>
      <c r="I429" s="250"/>
      <c r="J429" s="251">
        <f>ROUND(I429*H429,2)</f>
        <v>0</v>
      </c>
      <c r="K429" s="252"/>
      <c r="L429" s="43"/>
      <c r="M429" s="253" t="s">
        <v>1</v>
      </c>
      <c r="N429" s="254" t="s">
        <v>39</v>
      </c>
      <c r="O429" s="90"/>
      <c r="P429" s="255">
        <f>O429*H429</f>
        <v>0</v>
      </c>
      <c r="Q429" s="255">
        <v>0</v>
      </c>
      <c r="R429" s="255">
        <f>Q429*H429</f>
        <v>0</v>
      </c>
      <c r="S429" s="255">
        <v>0.008</v>
      </c>
      <c r="T429" s="256">
        <f>S429*H429</f>
        <v>0.048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257" t="s">
        <v>208</v>
      </c>
      <c r="AT429" s="257" t="s">
        <v>204</v>
      </c>
      <c r="AU429" s="257" t="s">
        <v>85</v>
      </c>
      <c r="AY429" s="16" t="s">
        <v>202</v>
      </c>
      <c r="BE429" s="258">
        <f>IF(N429="základní",J429,0)</f>
        <v>0</v>
      </c>
      <c r="BF429" s="258">
        <f>IF(N429="snížená",J429,0)</f>
        <v>0</v>
      </c>
      <c r="BG429" s="258">
        <f>IF(N429="zákl. přenesená",J429,0)</f>
        <v>0</v>
      </c>
      <c r="BH429" s="258">
        <f>IF(N429="sníž. přenesená",J429,0)</f>
        <v>0</v>
      </c>
      <c r="BI429" s="258">
        <f>IF(N429="nulová",J429,0)</f>
        <v>0</v>
      </c>
      <c r="BJ429" s="16" t="s">
        <v>85</v>
      </c>
      <c r="BK429" s="258">
        <f>ROUND(I429*H429,2)</f>
        <v>0</v>
      </c>
      <c r="BL429" s="16" t="s">
        <v>208</v>
      </c>
      <c r="BM429" s="257" t="s">
        <v>1611</v>
      </c>
    </row>
    <row r="430" spans="1:65" s="2" customFormat="1" ht="21.75" customHeight="1">
      <c r="A430" s="37"/>
      <c r="B430" s="38"/>
      <c r="C430" s="245" t="s">
        <v>417</v>
      </c>
      <c r="D430" s="245" t="s">
        <v>204</v>
      </c>
      <c r="E430" s="246" t="s">
        <v>384</v>
      </c>
      <c r="F430" s="247" t="s">
        <v>385</v>
      </c>
      <c r="G430" s="248" t="s">
        <v>207</v>
      </c>
      <c r="H430" s="249">
        <v>6</v>
      </c>
      <c r="I430" s="250"/>
      <c r="J430" s="251">
        <f>ROUND(I430*H430,2)</f>
        <v>0</v>
      </c>
      <c r="K430" s="252"/>
      <c r="L430" s="43"/>
      <c r="M430" s="253" t="s">
        <v>1</v>
      </c>
      <c r="N430" s="254" t="s">
        <v>39</v>
      </c>
      <c r="O430" s="90"/>
      <c r="P430" s="255">
        <f>O430*H430</f>
        <v>0</v>
      </c>
      <c r="Q430" s="255">
        <v>0</v>
      </c>
      <c r="R430" s="255">
        <f>Q430*H430</f>
        <v>0</v>
      </c>
      <c r="S430" s="255">
        <v>0.09</v>
      </c>
      <c r="T430" s="256">
        <f>S430*H430</f>
        <v>0.54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57" t="s">
        <v>208</v>
      </c>
      <c r="AT430" s="257" t="s">
        <v>204</v>
      </c>
      <c r="AU430" s="257" t="s">
        <v>85</v>
      </c>
      <c r="AY430" s="16" t="s">
        <v>202</v>
      </c>
      <c r="BE430" s="258">
        <f>IF(N430="základní",J430,0)</f>
        <v>0</v>
      </c>
      <c r="BF430" s="258">
        <f>IF(N430="snížená",J430,0)</f>
        <v>0</v>
      </c>
      <c r="BG430" s="258">
        <f>IF(N430="zákl. přenesená",J430,0)</f>
        <v>0</v>
      </c>
      <c r="BH430" s="258">
        <f>IF(N430="sníž. přenesená",J430,0)</f>
        <v>0</v>
      </c>
      <c r="BI430" s="258">
        <f>IF(N430="nulová",J430,0)</f>
        <v>0</v>
      </c>
      <c r="BJ430" s="16" t="s">
        <v>85</v>
      </c>
      <c r="BK430" s="258">
        <f>ROUND(I430*H430,2)</f>
        <v>0</v>
      </c>
      <c r="BL430" s="16" t="s">
        <v>208</v>
      </c>
      <c r="BM430" s="257" t="s">
        <v>1612</v>
      </c>
    </row>
    <row r="431" spans="1:65" s="2" customFormat="1" ht="21.75" customHeight="1">
      <c r="A431" s="37"/>
      <c r="B431" s="38"/>
      <c r="C431" s="245" t="s">
        <v>421</v>
      </c>
      <c r="D431" s="245" t="s">
        <v>204</v>
      </c>
      <c r="E431" s="246" t="s">
        <v>388</v>
      </c>
      <c r="F431" s="247" t="s">
        <v>389</v>
      </c>
      <c r="G431" s="248" t="s">
        <v>324</v>
      </c>
      <c r="H431" s="249">
        <v>10.5</v>
      </c>
      <c r="I431" s="250"/>
      <c r="J431" s="251">
        <f>ROUND(I431*H431,2)</f>
        <v>0</v>
      </c>
      <c r="K431" s="252"/>
      <c r="L431" s="43"/>
      <c r="M431" s="253" t="s">
        <v>1</v>
      </c>
      <c r="N431" s="254" t="s">
        <v>39</v>
      </c>
      <c r="O431" s="90"/>
      <c r="P431" s="255">
        <f>O431*H431</f>
        <v>0</v>
      </c>
      <c r="Q431" s="255">
        <v>0</v>
      </c>
      <c r="R431" s="255">
        <f>Q431*H431</f>
        <v>0</v>
      </c>
      <c r="S431" s="255">
        <v>0.027</v>
      </c>
      <c r="T431" s="256">
        <f>S431*H431</f>
        <v>0.2835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257" t="s">
        <v>208</v>
      </c>
      <c r="AT431" s="257" t="s">
        <v>204</v>
      </c>
      <c r="AU431" s="257" t="s">
        <v>85</v>
      </c>
      <c r="AY431" s="16" t="s">
        <v>202</v>
      </c>
      <c r="BE431" s="258">
        <f>IF(N431="základní",J431,0)</f>
        <v>0</v>
      </c>
      <c r="BF431" s="258">
        <f>IF(N431="snížená",J431,0)</f>
        <v>0</v>
      </c>
      <c r="BG431" s="258">
        <f>IF(N431="zákl. přenesená",J431,0)</f>
        <v>0</v>
      </c>
      <c r="BH431" s="258">
        <f>IF(N431="sníž. přenesená",J431,0)</f>
        <v>0</v>
      </c>
      <c r="BI431" s="258">
        <f>IF(N431="nulová",J431,0)</f>
        <v>0</v>
      </c>
      <c r="BJ431" s="16" t="s">
        <v>85</v>
      </c>
      <c r="BK431" s="258">
        <f>ROUND(I431*H431,2)</f>
        <v>0</v>
      </c>
      <c r="BL431" s="16" t="s">
        <v>208</v>
      </c>
      <c r="BM431" s="257" t="s">
        <v>1613</v>
      </c>
    </row>
    <row r="432" spans="1:65" s="2" customFormat="1" ht="21.75" customHeight="1">
      <c r="A432" s="37"/>
      <c r="B432" s="38"/>
      <c r="C432" s="245" t="s">
        <v>426</v>
      </c>
      <c r="D432" s="245" t="s">
        <v>204</v>
      </c>
      <c r="E432" s="246" t="s">
        <v>395</v>
      </c>
      <c r="F432" s="247" t="s">
        <v>396</v>
      </c>
      <c r="G432" s="248" t="s">
        <v>324</v>
      </c>
      <c r="H432" s="249">
        <v>10.5</v>
      </c>
      <c r="I432" s="250"/>
      <c r="J432" s="251">
        <f>ROUND(I432*H432,2)</f>
        <v>0</v>
      </c>
      <c r="K432" s="252"/>
      <c r="L432" s="43"/>
      <c r="M432" s="253" t="s">
        <v>1</v>
      </c>
      <c r="N432" s="254" t="s">
        <v>39</v>
      </c>
      <c r="O432" s="90"/>
      <c r="P432" s="255">
        <f>O432*H432</f>
        <v>0</v>
      </c>
      <c r="Q432" s="255">
        <v>0</v>
      </c>
      <c r="R432" s="255">
        <f>Q432*H432</f>
        <v>0</v>
      </c>
      <c r="S432" s="255">
        <v>0.081</v>
      </c>
      <c r="T432" s="256">
        <f>S432*H432</f>
        <v>0.8505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257" t="s">
        <v>208</v>
      </c>
      <c r="AT432" s="257" t="s">
        <v>204</v>
      </c>
      <c r="AU432" s="257" t="s">
        <v>85</v>
      </c>
      <c r="AY432" s="16" t="s">
        <v>202</v>
      </c>
      <c r="BE432" s="258">
        <f>IF(N432="základní",J432,0)</f>
        <v>0</v>
      </c>
      <c r="BF432" s="258">
        <f>IF(N432="snížená",J432,0)</f>
        <v>0</v>
      </c>
      <c r="BG432" s="258">
        <f>IF(N432="zákl. přenesená",J432,0)</f>
        <v>0</v>
      </c>
      <c r="BH432" s="258">
        <f>IF(N432="sníž. přenesená",J432,0)</f>
        <v>0</v>
      </c>
      <c r="BI432" s="258">
        <f>IF(N432="nulová",J432,0)</f>
        <v>0</v>
      </c>
      <c r="BJ432" s="16" t="s">
        <v>85</v>
      </c>
      <c r="BK432" s="258">
        <f>ROUND(I432*H432,2)</f>
        <v>0</v>
      </c>
      <c r="BL432" s="16" t="s">
        <v>208</v>
      </c>
      <c r="BM432" s="257" t="s">
        <v>1614</v>
      </c>
    </row>
    <row r="433" spans="1:65" s="2" customFormat="1" ht="21.75" customHeight="1">
      <c r="A433" s="37"/>
      <c r="B433" s="38"/>
      <c r="C433" s="245" t="s">
        <v>432</v>
      </c>
      <c r="D433" s="245" t="s">
        <v>204</v>
      </c>
      <c r="E433" s="246" t="s">
        <v>399</v>
      </c>
      <c r="F433" s="247" t="s">
        <v>400</v>
      </c>
      <c r="G433" s="248" t="s">
        <v>324</v>
      </c>
      <c r="H433" s="249">
        <v>42</v>
      </c>
      <c r="I433" s="250"/>
      <c r="J433" s="251">
        <f>ROUND(I433*H433,2)</f>
        <v>0</v>
      </c>
      <c r="K433" s="252"/>
      <c r="L433" s="43"/>
      <c r="M433" s="253" t="s">
        <v>1</v>
      </c>
      <c r="N433" s="254" t="s">
        <v>39</v>
      </c>
      <c r="O433" s="90"/>
      <c r="P433" s="255">
        <f>O433*H433</f>
        <v>0</v>
      </c>
      <c r="Q433" s="255">
        <v>0</v>
      </c>
      <c r="R433" s="255">
        <f>Q433*H433</f>
        <v>0</v>
      </c>
      <c r="S433" s="255">
        <v>0.027</v>
      </c>
      <c r="T433" s="256">
        <f>S433*H433</f>
        <v>1.134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257" t="s">
        <v>208</v>
      </c>
      <c r="AT433" s="257" t="s">
        <v>204</v>
      </c>
      <c r="AU433" s="257" t="s">
        <v>85</v>
      </c>
      <c r="AY433" s="16" t="s">
        <v>202</v>
      </c>
      <c r="BE433" s="258">
        <f>IF(N433="základní",J433,0)</f>
        <v>0</v>
      </c>
      <c r="BF433" s="258">
        <f>IF(N433="snížená",J433,0)</f>
        <v>0</v>
      </c>
      <c r="BG433" s="258">
        <f>IF(N433="zákl. přenesená",J433,0)</f>
        <v>0</v>
      </c>
      <c r="BH433" s="258">
        <f>IF(N433="sníž. přenesená",J433,0)</f>
        <v>0</v>
      </c>
      <c r="BI433" s="258">
        <f>IF(N433="nulová",J433,0)</f>
        <v>0</v>
      </c>
      <c r="BJ433" s="16" t="s">
        <v>85</v>
      </c>
      <c r="BK433" s="258">
        <f>ROUND(I433*H433,2)</f>
        <v>0</v>
      </c>
      <c r="BL433" s="16" t="s">
        <v>208</v>
      </c>
      <c r="BM433" s="257" t="s">
        <v>1615</v>
      </c>
    </row>
    <row r="434" spans="1:63" s="12" customFormat="1" ht="22.8" customHeight="1">
      <c r="A434" s="12"/>
      <c r="B434" s="229"/>
      <c r="C434" s="230"/>
      <c r="D434" s="231" t="s">
        <v>72</v>
      </c>
      <c r="E434" s="243" t="s">
        <v>406</v>
      </c>
      <c r="F434" s="243" t="s">
        <v>407</v>
      </c>
      <c r="G434" s="230"/>
      <c r="H434" s="230"/>
      <c r="I434" s="233"/>
      <c r="J434" s="244">
        <f>BK434</f>
        <v>0</v>
      </c>
      <c r="K434" s="230"/>
      <c r="L434" s="235"/>
      <c r="M434" s="236"/>
      <c r="N434" s="237"/>
      <c r="O434" s="237"/>
      <c r="P434" s="238">
        <f>SUM(P435:P440)</f>
        <v>0</v>
      </c>
      <c r="Q434" s="237"/>
      <c r="R434" s="238">
        <f>SUM(R435:R440)</f>
        <v>0</v>
      </c>
      <c r="S434" s="237"/>
      <c r="T434" s="239">
        <f>SUM(T435:T440)</f>
        <v>0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240" t="s">
        <v>80</v>
      </c>
      <c r="AT434" s="241" t="s">
        <v>72</v>
      </c>
      <c r="AU434" s="241" t="s">
        <v>80</v>
      </c>
      <c r="AY434" s="240" t="s">
        <v>202</v>
      </c>
      <c r="BK434" s="242">
        <f>SUM(BK435:BK440)</f>
        <v>0</v>
      </c>
    </row>
    <row r="435" spans="1:65" s="2" customFormat="1" ht="16.5" customHeight="1">
      <c r="A435" s="37"/>
      <c r="B435" s="38"/>
      <c r="C435" s="245" t="s">
        <v>445</v>
      </c>
      <c r="D435" s="245" t="s">
        <v>204</v>
      </c>
      <c r="E435" s="246" t="s">
        <v>409</v>
      </c>
      <c r="F435" s="247" t="s">
        <v>410</v>
      </c>
      <c r="G435" s="248" t="s">
        <v>411</v>
      </c>
      <c r="H435" s="249">
        <v>5.226</v>
      </c>
      <c r="I435" s="250"/>
      <c r="J435" s="251">
        <f>ROUND(I435*H435,2)</f>
        <v>0</v>
      </c>
      <c r="K435" s="252"/>
      <c r="L435" s="43"/>
      <c r="M435" s="253" t="s">
        <v>1</v>
      </c>
      <c r="N435" s="254" t="s">
        <v>39</v>
      </c>
      <c r="O435" s="90"/>
      <c r="P435" s="255">
        <f>O435*H435</f>
        <v>0</v>
      </c>
      <c r="Q435" s="255">
        <v>0</v>
      </c>
      <c r="R435" s="255">
        <f>Q435*H435</f>
        <v>0</v>
      </c>
      <c r="S435" s="255">
        <v>0</v>
      </c>
      <c r="T435" s="256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257" t="s">
        <v>208</v>
      </c>
      <c r="AT435" s="257" t="s">
        <v>204</v>
      </c>
      <c r="AU435" s="257" t="s">
        <v>85</v>
      </c>
      <c r="AY435" s="16" t="s">
        <v>202</v>
      </c>
      <c r="BE435" s="258">
        <f>IF(N435="základní",J435,0)</f>
        <v>0</v>
      </c>
      <c r="BF435" s="258">
        <f>IF(N435="snížená",J435,0)</f>
        <v>0</v>
      </c>
      <c r="BG435" s="258">
        <f>IF(N435="zákl. přenesená",J435,0)</f>
        <v>0</v>
      </c>
      <c r="BH435" s="258">
        <f>IF(N435="sníž. přenesená",J435,0)</f>
        <v>0</v>
      </c>
      <c r="BI435" s="258">
        <f>IF(N435="nulová",J435,0)</f>
        <v>0</v>
      </c>
      <c r="BJ435" s="16" t="s">
        <v>85</v>
      </c>
      <c r="BK435" s="258">
        <f>ROUND(I435*H435,2)</f>
        <v>0</v>
      </c>
      <c r="BL435" s="16" t="s">
        <v>208</v>
      </c>
      <c r="BM435" s="257" t="s">
        <v>1616</v>
      </c>
    </row>
    <row r="436" spans="1:65" s="2" customFormat="1" ht="21.75" customHeight="1">
      <c r="A436" s="37"/>
      <c r="B436" s="38"/>
      <c r="C436" s="245" t="s">
        <v>449</v>
      </c>
      <c r="D436" s="245" t="s">
        <v>204</v>
      </c>
      <c r="E436" s="246" t="s">
        <v>414</v>
      </c>
      <c r="F436" s="247" t="s">
        <v>415</v>
      </c>
      <c r="G436" s="248" t="s">
        <v>411</v>
      </c>
      <c r="H436" s="249">
        <v>5.226</v>
      </c>
      <c r="I436" s="250"/>
      <c r="J436" s="251">
        <f>ROUND(I436*H436,2)</f>
        <v>0</v>
      </c>
      <c r="K436" s="252"/>
      <c r="L436" s="43"/>
      <c r="M436" s="253" t="s">
        <v>1</v>
      </c>
      <c r="N436" s="254" t="s">
        <v>39</v>
      </c>
      <c r="O436" s="90"/>
      <c r="P436" s="255">
        <f>O436*H436</f>
        <v>0</v>
      </c>
      <c r="Q436" s="255">
        <v>0</v>
      </c>
      <c r="R436" s="255">
        <f>Q436*H436</f>
        <v>0</v>
      </c>
      <c r="S436" s="255">
        <v>0</v>
      </c>
      <c r="T436" s="256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257" t="s">
        <v>208</v>
      </c>
      <c r="AT436" s="257" t="s">
        <v>204</v>
      </c>
      <c r="AU436" s="257" t="s">
        <v>85</v>
      </c>
      <c r="AY436" s="16" t="s">
        <v>202</v>
      </c>
      <c r="BE436" s="258">
        <f>IF(N436="základní",J436,0)</f>
        <v>0</v>
      </c>
      <c r="BF436" s="258">
        <f>IF(N436="snížená",J436,0)</f>
        <v>0</v>
      </c>
      <c r="BG436" s="258">
        <f>IF(N436="zákl. přenesená",J436,0)</f>
        <v>0</v>
      </c>
      <c r="BH436" s="258">
        <f>IF(N436="sníž. přenesená",J436,0)</f>
        <v>0</v>
      </c>
      <c r="BI436" s="258">
        <f>IF(N436="nulová",J436,0)</f>
        <v>0</v>
      </c>
      <c r="BJ436" s="16" t="s">
        <v>85</v>
      </c>
      <c r="BK436" s="258">
        <f>ROUND(I436*H436,2)</f>
        <v>0</v>
      </c>
      <c r="BL436" s="16" t="s">
        <v>208</v>
      </c>
      <c r="BM436" s="257" t="s">
        <v>1617</v>
      </c>
    </row>
    <row r="437" spans="1:65" s="2" customFormat="1" ht="21.75" customHeight="1">
      <c r="A437" s="37"/>
      <c r="B437" s="38"/>
      <c r="C437" s="245" t="s">
        <v>454</v>
      </c>
      <c r="D437" s="245" t="s">
        <v>204</v>
      </c>
      <c r="E437" s="246" t="s">
        <v>418</v>
      </c>
      <c r="F437" s="247" t="s">
        <v>419</v>
      </c>
      <c r="G437" s="248" t="s">
        <v>411</v>
      </c>
      <c r="H437" s="249">
        <v>5.226</v>
      </c>
      <c r="I437" s="250"/>
      <c r="J437" s="251">
        <f>ROUND(I437*H437,2)</f>
        <v>0</v>
      </c>
      <c r="K437" s="252"/>
      <c r="L437" s="43"/>
      <c r="M437" s="253" t="s">
        <v>1</v>
      </c>
      <c r="N437" s="254" t="s">
        <v>39</v>
      </c>
      <c r="O437" s="90"/>
      <c r="P437" s="255">
        <f>O437*H437</f>
        <v>0</v>
      </c>
      <c r="Q437" s="255">
        <v>0</v>
      </c>
      <c r="R437" s="255">
        <f>Q437*H437</f>
        <v>0</v>
      </c>
      <c r="S437" s="255">
        <v>0</v>
      </c>
      <c r="T437" s="256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257" t="s">
        <v>208</v>
      </c>
      <c r="AT437" s="257" t="s">
        <v>204</v>
      </c>
      <c r="AU437" s="257" t="s">
        <v>85</v>
      </c>
      <c r="AY437" s="16" t="s">
        <v>202</v>
      </c>
      <c r="BE437" s="258">
        <f>IF(N437="základní",J437,0)</f>
        <v>0</v>
      </c>
      <c r="BF437" s="258">
        <f>IF(N437="snížená",J437,0)</f>
        <v>0</v>
      </c>
      <c r="BG437" s="258">
        <f>IF(N437="zákl. přenesená",J437,0)</f>
        <v>0</v>
      </c>
      <c r="BH437" s="258">
        <f>IF(N437="sníž. přenesená",J437,0)</f>
        <v>0</v>
      </c>
      <c r="BI437" s="258">
        <f>IF(N437="nulová",J437,0)</f>
        <v>0</v>
      </c>
      <c r="BJ437" s="16" t="s">
        <v>85</v>
      </c>
      <c r="BK437" s="258">
        <f>ROUND(I437*H437,2)</f>
        <v>0</v>
      </c>
      <c r="BL437" s="16" t="s">
        <v>208</v>
      </c>
      <c r="BM437" s="257" t="s">
        <v>1618</v>
      </c>
    </row>
    <row r="438" spans="1:65" s="2" customFormat="1" ht="21.75" customHeight="1">
      <c r="A438" s="37"/>
      <c r="B438" s="38"/>
      <c r="C438" s="245" t="s">
        <v>459</v>
      </c>
      <c r="D438" s="245" t="s">
        <v>204</v>
      </c>
      <c r="E438" s="246" t="s">
        <v>422</v>
      </c>
      <c r="F438" s="247" t="s">
        <v>423</v>
      </c>
      <c r="G438" s="248" t="s">
        <v>411</v>
      </c>
      <c r="H438" s="249">
        <v>57.486</v>
      </c>
      <c r="I438" s="250"/>
      <c r="J438" s="251">
        <f>ROUND(I438*H438,2)</f>
        <v>0</v>
      </c>
      <c r="K438" s="252"/>
      <c r="L438" s="43"/>
      <c r="M438" s="253" t="s">
        <v>1</v>
      </c>
      <c r="N438" s="254" t="s">
        <v>39</v>
      </c>
      <c r="O438" s="90"/>
      <c r="P438" s="255">
        <f>O438*H438</f>
        <v>0</v>
      </c>
      <c r="Q438" s="255">
        <v>0</v>
      </c>
      <c r="R438" s="255">
        <f>Q438*H438</f>
        <v>0</v>
      </c>
      <c r="S438" s="255">
        <v>0</v>
      </c>
      <c r="T438" s="256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257" t="s">
        <v>208</v>
      </c>
      <c r="AT438" s="257" t="s">
        <v>204</v>
      </c>
      <c r="AU438" s="257" t="s">
        <v>85</v>
      </c>
      <c r="AY438" s="16" t="s">
        <v>202</v>
      </c>
      <c r="BE438" s="258">
        <f>IF(N438="základní",J438,0)</f>
        <v>0</v>
      </c>
      <c r="BF438" s="258">
        <f>IF(N438="snížená",J438,0)</f>
        <v>0</v>
      </c>
      <c r="BG438" s="258">
        <f>IF(N438="zákl. přenesená",J438,0)</f>
        <v>0</v>
      </c>
      <c r="BH438" s="258">
        <f>IF(N438="sníž. přenesená",J438,0)</f>
        <v>0</v>
      </c>
      <c r="BI438" s="258">
        <f>IF(N438="nulová",J438,0)</f>
        <v>0</v>
      </c>
      <c r="BJ438" s="16" t="s">
        <v>85</v>
      </c>
      <c r="BK438" s="258">
        <f>ROUND(I438*H438,2)</f>
        <v>0</v>
      </c>
      <c r="BL438" s="16" t="s">
        <v>208</v>
      </c>
      <c r="BM438" s="257" t="s">
        <v>1619</v>
      </c>
    </row>
    <row r="439" spans="1:51" s="14" customFormat="1" ht="12">
      <c r="A439" s="14"/>
      <c r="B439" s="270"/>
      <c r="C439" s="271"/>
      <c r="D439" s="261" t="s">
        <v>210</v>
      </c>
      <c r="E439" s="271"/>
      <c r="F439" s="273" t="s">
        <v>1620</v>
      </c>
      <c r="G439" s="271"/>
      <c r="H439" s="274">
        <v>57.486</v>
      </c>
      <c r="I439" s="275"/>
      <c r="J439" s="271"/>
      <c r="K439" s="271"/>
      <c r="L439" s="276"/>
      <c r="M439" s="277"/>
      <c r="N439" s="278"/>
      <c r="O439" s="278"/>
      <c r="P439" s="278"/>
      <c r="Q439" s="278"/>
      <c r="R439" s="278"/>
      <c r="S439" s="278"/>
      <c r="T439" s="279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80" t="s">
        <v>210</v>
      </c>
      <c r="AU439" s="280" t="s">
        <v>85</v>
      </c>
      <c r="AV439" s="14" t="s">
        <v>85</v>
      </c>
      <c r="AW439" s="14" t="s">
        <v>4</v>
      </c>
      <c r="AX439" s="14" t="s">
        <v>80</v>
      </c>
      <c r="AY439" s="280" t="s">
        <v>202</v>
      </c>
    </row>
    <row r="440" spans="1:65" s="2" customFormat="1" ht="33" customHeight="1">
      <c r="A440" s="37"/>
      <c r="B440" s="38"/>
      <c r="C440" s="245" t="s">
        <v>464</v>
      </c>
      <c r="D440" s="245" t="s">
        <v>204</v>
      </c>
      <c r="E440" s="246" t="s">
        <v>427</v>
      </c>
      <c r="F440" s="247" t="s">
        <v>428</v>
      </c>
      <c r="G440" s="248" t="s">
        <v>411</v>
      </c>
      <c r="H440" s="249">
        <v>5.226</v>
      </c>
      <c r="I440" s="250"/>
      <c r="J440" s="251">
        <f>ROUND(I440*H440,2)</f>
        <v>0</v>
      </c>
      <c r="K440" s="252"/>
      <c r="L440" s="43"/>
      <c r="M440" s="253" t="s">
        <v>1</v>
      </c>
      <c r="N440" s="254" t="s">
        <v>39</v>
      </c>
      <c r="O440" s="90"/>
      <c r="P440" s="255">
        <f>O440*H440</f>
        <v>0</v>
      </c>
      <c r="Q440" s="255">
        <v>0</v>
      </c>
      <c r="R440" s="255">
        <f>Q440*H440</f>
        <v>0</v>
      </c>
      <c r="S440" s="255">
        <v>0</v>
      </c>
      <c r="T440" s="256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257" t="s">
        <v>208</v>
      </c>
      <c r="AT440" s="257" t="s">
        <v>204</v>
      </c>
      <c r="AU440" s="257" t="s">
        <v>85</v>
      </c>
      <c r="AY440" s="16" t="s">
        <v>202</v>
      </c>
      <c r="BE440" s="258">
        <f>IF(N440="základní",J440,0)</f>
        <v>0</v>
      </c>
      <c r="BF440" s="258">
        <f>IF(N440="snížená",J440,0)</f>
        <v>0</v>
      </c>
      <c r="BG440" s="258">
        <f>IF(N440="zákl. přenesená",J440,0)</f>
        <v>0</v>
      </c>
      <c r="BH440" s="258">
        <f>IF(N440="sníž. přenesená",J440,0)</f>
        <v>0</v>
      </c>
      <c r="BI440" s="258">
        <f>IF(N440="nulová",J440,0)</f>
        <v>0</v>
      </c>
      <c r="BJ440" s="16" t="s">
        <v>85</v>
      </c>
      <c r="BK440" s="258">
        <f>ROUND(I440*H440,2)</f>
        <v>0</v>
      </c>
      <c r="BL440" s="16" t="s">
        <v>208</v>
      </c>
      <c r="BM440" s="257" t="s">
        <v>1621</v>
      </c>
    </row>
    <row r="441" spans="1:63" s="12" customFormat="1" ht="22.8" customHeight="1">
      <c r="A441" s="12"/>
      <c r="B441" s="229"/>
      <c r="C441" s="230"/>
      <c r="D441" s="231" t="s">
        <v>72</v>
      </c>
      <c r="E441" s="243" t="s">
        <v>430</v>
      </c>
      <c r="F441" s="243" t="s">
        <v>431</v>
      </c>
      <c r="G441" s="230"/>
      <c r="H441" s="230"/>
      <c r="I441" s="233"/>
      <c r="J441" s="244">
        <f>BK441</f>
        <v>0</v>
      </c>
      <c r="K441" s="230"/>
      <c r="L441" s="235"/>
      <c r="M441" s="236"/>
      <c r="N441" s="237"/>
      <c r="O441" s="237"/>
      <c r="P441" s="238">
        <f>SUM(P442:P443)</f>
        <v>0</v>
      </c>
      <c r="Q441" s="237"/>
      <c r="R441" s="238">
        <f>SUM(R442:R443)</f>
        <v>0</v>
      </c>
      <c r="S441" s="237"/>
      <c r="T441" s="239">
        <f>SUM(T442:T443)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40" t="s">
        <v>80</v>
      </c>
      <c r="AT441" s="241" t="s">
        <v>72</v>
      </c>
      <c r="AU441" s="241" t="s">
        <v>80</v>
      </c>
      <c r="AY441" s="240" t="s">
        <v>202</v>
      </c>
      <c r="BK441" s="242">
        <f>SUM(BK442:BK443)</f>
        <v>0</v>
      </c>
    </row>
    <row r="442" spans="1:65" s="2" customFormat="1" ht="21.75" customHeight="1">
      <c r="A442" s="37"/>
      <c r="B442" s="38"/>
      <c r="C442" s="245" t="s">
        <v>469</v>
      </c>
      <c r="D442" s="245" t="s">
        <v>204</v>
      </c>
      <c r="E442" s="246" t="s">
        <v>433</v>
      </c>
      <c r="F442" s="247" t="s">
        <v>434</v>
      </c>
      <c r="G442" s="248" t="s">
        <v>411</v>
      </c>
      <c r="H442" s="249">
        <v>13.324</v>
      </c>
      <c r="I442" s="250"/>
      <c r="J442" s="251">
        <f>ROUND(I442*H442,2)</f>
        <v>0</v>
      </c>
      <c r="K442" s="252"/>
      <c r="L442" s="43"/>
      <c r="M442" s="253" t="s">
        <v>1</v>
      </c>
      <c r="N442" s="254" t="s">
        <v>39</v>
      </c>
      <c r="O442" s="90"/>
      <c r="P442" s="255">
        <f>O442*H442</f>
        <v>0</v>
      </c>
      <c r="Q442" s="255">
        <v>0</v>
      </c>
      <c r="R442" s="255">
        <f>Q442*H442</f>
        <v>0</v>
      </c>
      <c r="S442" s="255">
        <v>0</v>
      </c>
      <c r="T442" s="256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257" t="s">
        <v>208</v>
      </c>
      <c r="AT442" s="257" t="s">
        <v>204</v>
      </c>
      <c r="AU442" s="257" t="s">
        <v>85</v>
      </c>
      <c r="AY442" s="16" t="s">
        <v>202</v>
      </c>
      <c r="BE442" s="258">
        <f>IF(N442="základní",J442,0)</f>
        <v>0</v>
      </c>
      <c r="BF442" s="258">
        <f>IF(N442="snížená",J442,0)</f>
        <v>0</v>
      </c>
      <c r="BG442" s="258">
        <f>IF(N442="zákl. přenesená",J442,0)</f>
        <v>0</v>
      </c>
      <c r="BH442" s="258">
        <f>IF(N442="sníž. přenesená",J442,0)</f>
        <v>0</v>
      </c>
      <c r="BI442" s="258">
        <f>IF(N442="nulová",J442,0)</f>
        <v>0</v>
      </c>
      <c r="BJ442" s="16" t="s">
        <v>85</v>
      </c>
      <c r="BK442" s="258">
        <f>ROUND(I442*H442,2)</f>
        <v>0</v>
      </c>
      <c r="BL442" s="16" t="s">
        <v>208</v>
      </c>
      <c r="BM442" s="257" t="s">
        <v>1622</v>
      </c>
    </row>
    <row r="443" spans="1:65" s="2" customFormat="1" ht="21.75" customHeight="1">
      <c r="A443" s="37"/>
      <c r="B443" s="38"/>
      <c r="C443" s="245" t="s">
        <v>473</v>
      </c>
      <c r="D443" s="245" t="s">
        <v>204</v>
      </c>
      <c r="E443" s="246" t="s">
        <v>437</v>
      </c>
      <c r="F443" s="247" t="s">
        <v>438</v>
      </c>
      <c r="G443" s="248" t="s">
        <v>439</v>
      </c>
      <c r="H443" s="249">
        <v>1</v>
      </c>
      <c r="I443" s="250"/>
      <c r="J443" s="251">
        <f>ROUND(I443*H443,2)</f>
        <v>0</v>
      </c>
      <c r="K443" s="252"/>
      <c r="L443" s="43"/>
      <c r="M443" s="253" t="s">
        <v>1</v>
      </c>
      <c r="N443" s="254" t="s">
        <v>39</v>
      </c>
      <c r="O443" s="90"/>
      <c r="P443" s="255">
        <f>O443*H443</f>
        <v>0</v>
      </c>
      <c r="Q443" s="255">
        <v>0</v>
      </c>
      <c r="R443" s="255">
        <f>Q443*H443</f>
        <v>0</v>
      </c>
      <c r="S443" s="255">
        <v>0</v>
      </c>
      <c r="T443" s="256">
        <f>S443*H443</f>
        <v>0</v>
      </c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R443" s="257" t="s">
        <v>208</v>
      </c>
      <c r="AT443" s="257" t="s">
        <v>204</v>
      </c>
      <c r="AU443" s="257" t="s">
        <v>85</v>
      </c>
      <c r="AY443" s="16" t="s">
        <v>202</v>
      </c>
      <c r="BE443" s="258">
        <f>IF(N443="základní",J443,0)</f>
        <v>0</v>
      </c>
      <c r="BF443" s="258">
        <f>IF(N443="snížená",J443,0)</f>
        <v>0</v>
      </c>
      <c r="BG443" s="258">
        <f>IF(N443="zákl. přenesená",J443,0)</f>
        <v>0</v>
      </c>
      <c r="BH443" s="258">
        <f>IF(N443="sníž. přenesená",J443,0)</f>
        <v>0</v>
      </c>
      <c r="BI443" s="258">
        <f>IF(N443="nulová",J443,0)</f>
        <v>0</v>
      </c>
      <c r="BJ443" s="16" t="s">
        <v>85</v>
      </c>
      <c r="BK443" s="258">
        <f>ROUND(I443*H443,2)</f>
        <v>0</v>
      </c>
      <c r="BL443" s="16" t="s">
        <v>208</v>
      </c>
      <c r="BM443" s="257" t="s">
        <v>1623</v>
      </c>
    </row>
    <row r="444" spans="1:63" s="12" customFormat="1" ht="25.9" customHeight="1">
      <c r="A444" s="12"/>
      <c r="B444" s="229"/>
      <c r="C444" s="230"/>
      <c r="D444" s="231" t="s">
        <v>72</v>
      </c>
      <c r="E444" s="232" t="s">
        <v>441</v>
      </c>
      <c r="F444" s="232" t="s">
        <v>442</v>
      </c>
      <c r="G444" s="230"/>
      <c r="H444" s="230"/>
      <c r="I444" s="233"/>
      <c r="J444" s="234">
        <f>BK444</f>
        <v>0</v>
      </c>
      <c r="K444" s="230"/>
      <c r="L444" s="235"/>
      <c r="M444" s="236"/>
      <c r="N444" s="237"/>
      <c r="O444" s="237"/>
      <c r="P444" s="238">
        <f>P445</f>
        <v>0</v>
      </c>
      <c r="Q444" s="237"/>
      <c r="R444" s="238">
        <f>R445</f>
        <v>0.020489999999999998</v>
      </c>
      <c r="S444" s="237"/>
      <c r="T444" s="239">
        <f>T445</f>
        <v>0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240" t="s">
        <v>85</v>
      </c>
      <c r="AT444" s="241" t="s">
        <v>72</v>
      </c>
      <c r="AU444" s="241" t="s">
        <v>73</v>
      </c>
      <c r="AY444" s="240" t="s">
        <v>202</v>
      </c>
      <c r="BK444" s="242">
        <f>BK445</f>
        <v>0</v>
      </c>
    </row>
    <row r="445" spans="1:63" s="12" customFormat="1" ht="22.8" customHeight="1">
      <c r="A445" s="12"/>
      <c r="B445" s="229"/>
      <c r="C445" s="230"/>
      <c r="D445" s="231" t="s">
        <v>72</v>
      </c>
      <c r="E445" s="243" t="s">
        <v>443</v>
      </c>
      <c r="F445" s="243" t="s">
        <v>444</v>
      </c>
      <c r="G445" s="230"/>
      <c r="H445" s="230"/>
      <c r="I445" s="233"/>
      <c r="J445" s="244">
        <f>BK445</f>
        <v>0</v>
      </c>
      <c r="K445" s="230"/>
      <c r="L445" s="235"/>
      <c r="M445" s="236"/>
      <c r="N445" s="237"/>
      <c r="O445" s="237"/>
      <c r="P445" s="238">
        <f>SUM(P446:P452)</f>
        <v>0</v>
      </c>
      <c r="Q445" s="237"/>
      <c r="R445" s="238">
        <f>SUM(R446:R452)</f>
        <v>0.020489999999999998</v>
      </c>
      <c r="S445" s="237"/>
      <c r="T445" s="239">
        <f>SUM(T446:T452)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40" t="s">
        <v>85</v>
      </c>
      <c r="AT445" s="241" t="s">
        <v>72</v>
      </c>
      <c r="AU445" s="241" t="s">
        <v>80</v>
      </c>
      <c r="AY445" s="240" t="s">
        <v>202</v>
      </c>
      <c r="BK445" s="242">
        <f>SUM(BK446:BK452)</f>
        <v>0</v>
      </c>
    </row>
    <row r="446" spans="1:65" s="2" customFormat="1" ht="21.75" customHeight="1">
      <c r="A446" s="37"/>
      <c r="B446" s="38"/>
      <c r="C446" s="245" t="s">
        <v>479</v>
      </c>
      <c r="D446" s="245" t="s">
        <v>204</v>
      </c>
      <c r="E446" s="246" t="s">
        <v>446</v>
      </c>
      <c r="F446" s="247" t="s">
        <v>447</v>
      </c>
      <c r="G446" s="248" t="s">
        <v>207</v>
      </c>
      <c r="H446" s="249">
        <v>3</v>
      </c>
      <c r="I446" s="250"/>
      <c r="J446" s="251">
        <f>ROUND(I446*H446,2)</f>
        <v>0</v>
      </c>
      <c r="K446" s="252"/>
      <c r="L446" s="43"/>
      <c r="M446" s="253" t="s">
        <v>1</v>
      </c>
      <c r="N446" s="254" t="s">
        <v>39</v>
      </c>
      <c r="O446" s="90"/>
      <c r="P446" s="255">
        <f>O446*H446</f>
        <v>0</v>
      </c>
      <c r="Q446" s="255">
        <v>0.00187</v>
      </c>
      <c r="R446" s="255">
        <f>Q446*H446</f>
        <v>0.0056099999999999995</v>
      </c>
      <c r="S446" s="255">
        <v>0</v>
      </c>
      <c r="T446" s="256">
        <f>S446*H446</f>
        <v>0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257" t="s">
        <v>366</v>
      </c>
      <c r="AT446" s="257" t="s">
        <v>204</v>
      </c>
      <c r="AU446" s="257" t="s">
        <v>85</v>
      </c>
      <c r="AY446" s="16" t="s">
        <v>202</v>
      </c>
      <c r="BE446" s="258">
        <f>IF(N446="základní",J446,0)</f>
        <v>0</v>
      </c>
      <c r="BF446" s="258">
        <f>IF(N446="snížená",J446,0)</f>
        <v>0</v>
      </c>
      <c r="BG446" s="258">
        <f>IF(N446="zákl. přenesená",J446,0)</f>
        <v>0</v>
      </c>
      <c r="BH446" s="258">
        <f>IF(N446="sníž. přenesená",J446,0)</f>
        <v>0</v>
      </c>
      <c r="BI446" s="258">
        <f>IF(N446="nulová",J446,0)</f>
        <v>0</v>
      </c>
      <c r="BJ446" s="16" t="s">
        <v>85</v>
      </c>
      <c r="BK446" s="258">
        <f>ROUND(I446*H446,2)</f>
        <v>0</v>
      </c>
      <c r="BL446" s="16" t="s">
        <v>366</v>
      </c>
      <c r="BM446" s="257" t="s">
        <v>1624</v>
      </c>
    </row>
    <row r="447" spans="1:65" s="2" customFormat="1" ht="16.5" customHeight="1">
      <c r="A447" s="37"/>
      <c r="B447" s="38"/>
      <c r="C447" s="245" t="s">
        <v>483</v>
      </c>
      <c r="D447" s="245" t="s">
        <v>204</v>
      </c>
      <c r="E447" s="246" t="s">
        <v>450</v>
      </c>
      <c r="F447" s="247" t="s">
        <v>451</v>
      </c>
      <c r="G447" s="248" t="s">
        <v>324</v>
      </c>
      <c r="H447" s="249">
        <v>12</v>
      </c>
      <c r="I447" s="250"/>
      <c r="J447" s="251">
        <f>ROUND(I447*H447,2)</f>
        <v>0</v>
      </c>
      <c r="K447" s="252"/>
      <c r="L447" s="43"/>
      <c r="M447" s="253" t="s">
        <v>1</v>
      </c>
      <c r="N447" s="254" t="s">
        <v>39</v>
      </c>
      <c r="O447" s="90"/>
      <c r="P447" s="255">
        <f>O447*H447</f>
        <v>0</v>
      </c>
      <c r="Q447" s="255">
        <v>0.00029</v>
      </c>
      <c r="R447" s="255">
        <f>Q447*H447</f>
        <v>0.00348</v>
      </c>
      <c r="S447" s="255">
        <v>0</v>
      </c>
      <c r="T447" s="256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257" t="s">
        <v>366</v>
      </c>
      <c r="AT447" s="257" t="s">
        <v>204</v>
      </c>
      <c r="AU447" s="257" t="s">
        <v>85</v>
      </c>
      <c r="AY447" s="16" t="s">
        <v>202</v>
      </c>
      <c r="BE447" s="258">
        <f>IF(N447="základní",J447,0)</f>
        <v>0</v>
      </c>
      <c r="BF447" s="258">
        <f>IF(N447="snížená",J447,0)</f>
        <v>0</v>
      </c>
      <c r="BG447" s="258">
        <f>IF(N447="zákl. přenesená",J447,0)</f>
        <v>0</v>
      </c>
      <c r="BH447" s="258">
        <f>IF(N447="sníž. přenesená",J447,0)</f>
        <v>0</v>
      </c>
      <c r="BI447" s="258">
        <f>IF(N447="nulová",J447,0)</f>
        <v>0</v>
      </c>
      <c r="BJ447" s="16" t="s">
        <v>85</v>
      </c>
      <c r="BK447" s="258">
        <f>ROUND(I447*H447,2)</f>
        <v>0</v>
      </c>
      <c r="BL447" s="16" t="s">
        <v>366</v>
      </c>
      <c r="BM447" s="257" t="s">
        <v>1625</v>
      </c>
    </row>
    <row r="448" spans="1:65" s="2" customFormat="1" ht="16.5" customHeight="1">
      <c r="A448" s="37"/>
      <c r="B448" s="38"/>
      <c r="C448" s="245" t="s">
        <v>487</v>
      </c>
      <c r="D448" s="245" t="s">
        <v>204</v>
      </c>
      <c r="E448" s="246" t="s">
        <v>455</v>
      </c>
      <c r="F448" s="247" t="s">
        <v>456</v>
      </c>
      <c r="G448" s="248" t="s">
        <v>324</v>
      </c>
      <c r="H448" s="249">
        <v>24</v>
      </c>
      <c r="I448" s="250"/>
      <c r="J448" s="251">
        <f>ROUND(I448*H448,2)</f>
        <v>0</v>
      </c>
      <c r="K448" s="252"/>
      <c r="L448" s="43"/>
      <c r="M448" s="253" t="s">
        <v>1</v>
      </c>
      <c r="N448" s="254" t="s">
        <v>39</v>
      </c>
      <c r="O448" s="90"/>
      <c r="P448" s="255">
        <f>O448*H448</f>
        <v>0</v>
      </c>
      <c r="Q448" s="255">
        <v>0.00035</v>
      </c>
      <c r="R448" s="255">
        <f>Q448*H448</f>
        <v>0.0084</v>
      </c>
      <c r="S448" s="255">
        <v>0</v>
      </c>
      <c r="T448" s="256">
        <f>S448*H448</f>
        <v>0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R448" s="257" t="s">
        <v>366</v>
      </c>
      <c r="AT448" s="257" t="s">
        <v>204</v>
      </c>
      <c r="AU448" s="257" t="s">
        <v>85</v>
      </c>
      <c r="AY448" s="16" t="s">
        <v>202</v>
      </c>
      <c r="BE448" s="258">
        <f>IF(N448="základní",J448,0)</f>
        <v>0</v>
      </c>
      <c r="BF448" s="258">
        <f>IF(N448="snížená",J448,0)</f>
        <v>0</v>
      </c>
      <c r="BG448" s="258">
        <f>IF(N448="zákl. přenesená",J448,0)</f>
        <v>0</v>
      </c>
      <c r="BH448" s="258">
        <f>IF(N448="sníž. přenesená",J448,0)</f>
        <v>0</v>
      </c>
      <c r="BI448" s="258">
        <f>IF(N448="nulová",J448,0)</f>
        <v>0</v>
      </c>
      <c r="BJ448" s="16" t="s">
        <v>85</v>
      </c>
      <c r="BK448" s="258">
        <f>ROUND(I448*H448,2)</f>
        <v>0</v>
      </c>
      <c r="BL448" s="16" t="s">
        <v>366</v>
      </c>
      <c r="BM448" s="257" t="s">
        <v>1626</v>
      </c>
    </row>
    <row r="449" spans="1:65" s="2" customFormat="1" ht="21.75" customHeight="1">
      <c r="A449" s="37"/>
      <c r="B449" s="38"/>
      <c r="C449" s="245" t="s">
        <v>491</v>
      </c>
      <c r="D449" s="245" t="s">
        <v>204</v>
      </c>
      <c r="E449" s="246" t="s">
        <v>460</v>
      </c>
      <c r="F449" s="247" t="s">
        <v>461</v>
      </c>
      <c r="G449" s="248" t="s">
        <v>207</v>
      </c>
      <c r="H449" s="249">
        <v>6</v>
      </c>
      <c r="I449" s="250"/>
      <c r="J449" s="251">
        <f>ROUND(I449*H449,2)</f>
        <v>0</v>
      </c>
      <c r="K449" s="252"/>
      <c r="L449" s="43"/>
      <c r="M449" s="253" t="s">
        <v>1</v>
      </c>
      <c r="N449" s="254" t="s">
        <v>39</v>
      </c>
      <c r="O449" s="90"/>
      <c r="P449" s="255">
        <f>O449*H449</f>
        <v>0</v>
      </c>
      <c r="Q449" s="255">
        <v>0.0005</v>
      </c>
      <c r="R449" s="255">
        <f>Q449*H449</f>
        <v>0.003</v>
      </c>
      <c r="S449" s="255">
        <v>0</v>
      </c>
      <c r="T449" s="256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57" t="s">
        <v>366</v>
      </c>
      <c r="AT449" s="257" t="s">
        <v>204</v>
      </c>
      <c r="AU449" s="257" t="s">
        <v>85</v>
      </c>
      <c r="AY449" s="16" t="s">
        <v>202</v>
      </c>
      <c r="BE449" s="258">
        <f>IF(N449="základní",J449,0)</f>
        <v>0</v>
      </c>
      <c r="BF449" s="258">
        <f>IF(N449="snížená",J449,0)</f>
        <v>0</v>
      </c>
      <c r="BG449" s="258">
        <f>IF(N449="zákl. přenesená",J449,0)</f>
        <v>0</v>
      </c>
      <c r="BH449" s="258">
        <f>IF(N449="sníž. přenesená",J449,0)</f>
        <v>0</v>
      </c>
      <c r="BI449" s="258">
        <f>IF(N449="nulová",J449,0)</f>
        <v>0</v>
      </c>
      <c r="BJ449" s="16" t="s">
        <v>85</v>
      </c>
      <c r="BK449" s="258">
        <f>ROUND(I449*H449,2)</f>
        <v>0</v>
      </c>
      <c r="BL449" s="16" t="s">
        <v>366</v>
      </c>
      <c r="BM449" s="257" t="s">
        <v>1627</v>
      </c>
    </row>
    <row r="450" spans="1:65" s="2" customFormat="1" ht="16.5" customHeight="1">
      <c r="A450" s="37"/>
      <c r="B450" s="38"/>
      <c r="C450" s="245" t="s">
        <v>495</v>
      </c>
      <c r="D450" s="245" t="s">
        <v>204</v>
      </c>
      <c r="E450" s="246" t="s">
        <v>465</v>
      </c>
      <c r="F450" s="247" t="s">
        <v>466</v>
      </c>
      <c r="G450" s="248" t="s">
        <v>324</v>
      </c>
      <c r="H450" s="249">
        <v>36</v>
      </c>
      <c r="I450" s="250"/>
      <c r="J450" s="251">
        <f>ROUND(I450*H450,2)</f>
        <v>0</v>
      </c>
      <c r="K450" s="252"/>
      <c r="L450" s="43"/>
      <c r="M450" s="253" t="s">
        <v>1</v>
      </c>
      <c r="N450" s="254" t="s">
        <v>39</v>
      </c>
      <c r="O450" s="90"/>
      <c r="P450" s="255">
        <f>O450*H450</f>
        <v>0</v>
      </c>
      <c r="Q450" s="255">
        <v>0</v>
      </c>
      <c r="R450" s="255">
        <f>Q450*H450</f>
        <v>0</v>
      </c>
      <c r="S450" s="255">
        <v>0</v>
      </c>
      <c r="T450" s="256">
        <f>S450*H450</f>
        <v>0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257" t="s">
        <v>366</v>
      </c>
      <c r="AT450" s="257" t="s">
        <v>204</v>
      </c>
      <c r="AU450" s="257" t="s">
        <v>85</v>
      </c>
      <c r="AY450" s="16" t="s">
        <v>202</v>
      </c>
      <c r="BE450" s="258">
        <f>IF(N450="základní",J450,0)</f>
        <v>0</v>
      </c>
      <c r="BF450" s="258">
        <f>IF(N450="snížená",J450,0)</f>
        <v>0</v>
      </c>
      <c r="BG450" s="258">
        <f>IF(N450="zákl. přenesená",J450,0)</f>
        <v>0</v>
      </c>
      <c r="BH450" s="258">
        <f>IF(N450="sníž. přenesená",J450,0)</f>
        <v>0</v>
      </c>
      <c r="BI450" s="258">
        <f>IF(N450="nulová",J450,0)</f>
        <v>0</v>
      </c>
      <c r="BJ450" s="16" t="s">
        <v>85</v>
      </c>
      <c r="BK450" s="258">
        <f>ROUND(I450*H450,2)</f>
        <v>0</v>
      </c>
      <c r="BL450" s="16" t="s">
        <v>366</v>
      </c>
      <c r="BM450" s="257" t="s">
        <v>1628</v>
      </c>
    </row>
    <row r="451" spans="1:65" s="2" customFormat="1" ht="16.5" customHeight="1">
      <c r="A451" s="37"/>
      <c r="B451" s="38"/>
      <c r="C451" s="245" t="s">
        <v>499</v>
      </c>
      <c r="D451" s="245" t="s">
        <v>204</v>
      </c>
      <c r="E451" s="246" t="s">
        <v>470</v>
      </c>
      <c r="F451" s="247" t="s">
        <v>471</v>
      </c>
      <c r="G451" s="248" t="s">
        <v>324</v>
      </c>
      <c r="H451" s="249">
        <v>36</v>
      </c>
      <c r="I451" s="250"/>
      <c r="J451" s="251">
        <f>ROUND(I451*H451,2)</f>
        <v>0</v>
      </c>
      <c r="K451" s="252"/>
      <c r="L451" s="43"/>
      <c r="M451" s="253" t="s">
        <v>1</v>
      </c>
      <c r="N451" s="254" t="s">
        <v>39</v>
      </c>
      <c r="O451" s="90"/>
      <c r="P451" s="255">
        <f>O451*H451</f>
        <v>0</v>
      </c>
      <c r="Q451" s="255">
        <v>0</v>
      </c>
      <c r="R451" s="255">
        <f>Q451*H451</f>
        <v>0</v>
      </c>
      <c r="S451" s="255">
        <v>0</v>
      </c>
      <c r="T451" s="256">
        <f>S451*H451</f>
        <v>0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R451" s="257" t="s">
        <v>366</v>
      </c>
      <c r="AT451" s="257" t="s">
        <v>204</v>
      </c>
      <c r="AU451" s="257" t="s">
        <v>85</v>
      </c>
      <c r="AY451" s="16" t="s">
        <v>202</v>
      </c>
      <c r="BE451" s="258">
        <f>IF(N451="základní",J451,0)</f>
        <v>0</v>
      </c>
      <c r="BF451" s="258">
        <f>IF(N451="snížená",J451,0)</f>
        <v>0</v>
      </c>
      <c r="BG451" s="258">
        <f>IF(N451="zákl. přenesená",J451,0)</f>
        <v>0</v>
      </c>
      <c r="BH451" s="258">
        <f>IF(N451="sníž. přenesená",J451,0)</f>
        <v>0</v>
      </c>
      <c r="BI451" s="258">
        <f>IF(N451="nulová",J451,0)</f>
        <v>0</v>
      </c>
      <c r="BJ451" s="16" t="s">
        <v>85</v>
      </c>
      <c r="BK451" s="258">
        <f>ROUND(I451*H451,2)</f>
        <v>0</v>
      </c>
      <c r="BL451" s="16" t="s">
        <v>366</v>
      </c>
      <c r="BM451" s="257" t="s">
        <v>1629</v>
      </c>
    </row>
    <row r="452" spans="1:65" s="2" customFormat="1" ht="21.75" customHeight="1">
      <c r="A452" s="37"/>
      <c r="B452" s="38"/>
      <c r="C452" s="245" t="s">
        <v>503</v>
      </c>
      <c r="D452" s="245" t="s">
        <v>204</v>
      </c>
      <c r="E452" s="246" t="s">
        <v>474</v>
      </c>
      <c r="F452" s="247" t="s">
        <v>475</v>
      </c>
      <c r="G452" s="248" t="s">
        <v>411</v>
      </c>
      <c r="H452" s="249">
        <v>0.02</v>
      </c>
      <c r="I452" s="250"/>
      <c r="J452" s="251">
        <f>ROUND(I452*H452,2)</f>
        <v>0</v>
      </c>
      <c r="K452" s="252"/>
      <c r="L452" s="43"/>
      <c r="M452" s="253" t="s">
        <v>1</v>
      </c>
      <c r="N452" s="254" t="s">
        <v>39</v>
      </c>
      <c r="O452" s="90"/>
      <c r="P452" s="255">
        <f>O452*H452</f>
        <v>0</v>
      </c>
      <c r="Q452" s="255">
        <v>0</v>
      </c>
      <c r="R452" s="255">
        <f>Q452*H452</f>
        <v>0</v>
      </c>
      <c r="S452" s="255">
        <v>0</v>
      </c>
      <c r="T452" s="256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57" t="s">
        <v>208</v>
      </c>
      <c r="AT452" s="257" t="s">
        <v>204</v>
      </c>
      <c r="AU452" s="257" t="s">
        <v>85</v>
      </c>
      <c r="AY452" s="16" t="s">
        <v>202</v>
      </c>
      <c r="BE452" s="258">
        <f>IF(N452="základní",J452,0)</f>
        <v>0</v>
      </c>
      <c r="BF452" s="258">
        <f>IF(N452="snížená",J452,0)</f>
        <v>0</v>
      </c>
      <c r="BG452" s="258">
        <f>IF(N452="zákl. přenesená",J452,0)</f>
        <v>0</v>
      </c>
      <c r="BH452" s="258">
        <f>IF(N452="sníž. přenesená",J452,0)</f>
        <v>0</v>
      </c>
      <c r="BI452" s="258">
        <f>IF(N452="nulová",J452,0)</f>
        <v>0</v>
      </c>
      <c r="BJ452" s="16" t="s">
        <v>85</v>
      </c>
      <c r="BK452" s="258">
        <f>ROUND(I452*H452,2)</f>
        <v>0</v>
      </c>
      <c r="BL452" s="16" t="s">
        <v>208</v>
      </c>
      <c r="BM452" s="257" t="s">
        <v>1630</v>
      </c>
    </row>
    <row r="453" spans="1:63" s="12" customFormat="1" ht="25.9" customHeight="1">
      <c r="A453" s="12"/>
      <c r="B453" s="229"/>
      <c r="C453" s="230"/>
      <c r="D453" s="231" t="s">
        <v>72</v>
      </c>
      <c r="E453" s="232" t="s">
        <v>920</v>
      </c>
      <c r="F453" s="232" t="s">
        <v>921</v>
      </c>
      <c r="G453" s="230"/>
      <c r="H453" s="230"/>
      <c r="I453" s="233"/>
      <c r="J453" s="234">
        <f>BK453</f>
        <v>0</v>
      </c>
      <c r="K453" s="230"/>
      <c r="L453" s="235"/>
      <c r="M453" s="236"/>
      <c r="N453" s="237"/>
      <c r="O453" s="237"/>
      <c r="P453" s="238">
        <f>P454+P455+P466+P477+P479+P486</f>
        <v>0</v>
      </c>
      <c r="Q453" s="237"/>
      <c r="R453" s="238">
        <f>R454+R455+R466+R477+R479+R486</f>
        <v>2.9375503999999997</v>
      </c>
      <c r="S453" s="237"/>
      <c r="T453" s="239">
        <f>T454+T455+T466+T477+T479+T486</f>
        <v>0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40" t="s">
        <v>208</v>
      </c>
      <c r="AT453" s="241" t="s">
        <v>72</v>
      </c>
      <c r="AU453" s="241" t="s">
        <v>73</v>
      </c>
      <c r="AY453" s="240" t="s">
        <v>202</v>
      </c>
      <c r="BK453" s="242">
        <f>BK454+BK455+BK466+BK477+BK479+BK486</f>
        <v>0</v>
      </c>
    </row>
    <row r="454" spans="1:65" s="2" customFormat="1" ht="16.5" customHeight="1">
      <c r="A454" s="37"/>
      <c r="B454" s="38"/>
      <c r="C454" s="245" t="s">
        <v>1631</v>
      </c>
      <c r="D454" s="245" t="s">
        <v>204</v>
      </c>
      <c r="E454" s="246" t="s">
        <v>922</v>
      </c>
      <c r="F454" s="247" t="s">
        <v>923</v>
      </c>
      <c r="G454" s="248" t="s">
        <v>924</v>
      </c>
      <c r="H454" s="249">
        <v>30</v>
      </c>
      <c r="I454" s="250"/>
      <c r="J454" s="251">
        <f>ROUND(I454*H454,2)</f>
        <v>0</v>
      </c>
      <c r="K454" s="252"/>
      <c r="L454" s="43"/>
      <c r="M454" s="253" t="s">
        <v>1</v>
      </c>
      <c r="N454" s="254" t="s">
        <v>39</v>
      </c>
      <c r="O454" s="90"/>
      <c r="P454" s="255">
        <f>O454*H454</f>
        <v>0</v>
      </c>
      <c r="Q454" s="255">
        <v>0</v>
      </c>
      <c r="R454" s="255">
        <f>Q454*H454</f>
        <v>0</v>
      </c>
      <c r="S454" s="255">
        <v>0</v>
      </c>
      <c r="T454" s="256">
        <f>S454*H454</f>
        <v>0</v>
      </c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R454" s="257" t="s">
        <v>925</v>
      </c>
      <c r="AT454" s="257" t="s">
        <v>204</v>
      </c>
      <c r="AU454" s="257" t="s">
        <v>80</v>
      </c>
      <c r="AY454" s="16" t="s">
        <v>202</v>
      </c>
      <c r="BE454" s="258">
        <f>IF(N454="základní",J454,0)</f>
        <v>0</v>
      </c>
      <c r="BF454" s="258">
        <f>IF(N454="snížená",J454,0)</f>
        <v>0</v>
      </c>
      <c r="BG454" s="258">
        <f>IF(N454="zákl. přenesená",J454,0)</f>
        <v>0</v>
      </c>
      <c r="BH454" s="258">
        <f>IF(N454="sníž. přenesená",J454,0)</f>
        <v>0</v>
      </c>
      <c r="BI454" s="258">
        <f>IF(N454="nulová",J454,0)</f>
        <v>0</v>
      </c>
      <c r="BJ454" s="16" t="s">
        <v>85</v>
      </c>
      <c r="BK454" s="258">
        <f>ROUND(I454*H454,2)</f>
        <v>0</v>
      </c>
      <c r="BL454" s="16" t="s">
        <v>925</v>
      </c>
      <c r="BM454" s="257" t="s">
        <v>1632</v>
      </c>
    </row>
    <row r="455" spans="1:63" s="12" customFormat="1" ht="22.8" customHeight="1">
      <c r="A455" s="12"/>
      <c r="B455" s="229"/>
      <c r="C455" s="230"/>
      <c r="D455" s="231" t="s">
        <v>72</v>
      </c>
      <c r="E455" s="243" t="s">
        <v>477</v>
      </c>
      <c r="F455" s="243" t="s">
        <v>478</v>
      </c>
      <c r="G455" s="230"/>
      <c r="H455" s="230"/>
      <c r="I455" s="233"/>
      <c r="J455" s="244">
        <f>BK455</f>
        <v>0</v>
      </c>
      <c r="K455" s="230"/>
      <c r="L455" s="235"/>
      <c r="M455" s="236"/>
      <c r="N455" s="237"/>
      <c r="O455" s="237"/>
      <c r="P455" s="238">
        <f>SUM(P456:P465)</f>
        <v>0</v>
      </c>
      <c r="Q455" s="237"/>
      <c r="R455" s="238">
        <f>SUM(R456:R465)</f>
        <v>0.058800000000000005</v>
      </c>
      <c r="S455" s="237"/>
      <c r="T455" s="239">
        <f>SUM(T456:T465)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40" t="s">
        <v>85</v>
      </c>
      <c r="AT455" s="241" t="s">
        <v>72</v>
      </c>
      <c r="AU455" s="241" t="s">
        <v>80</v>
      </c>
      <c r="AY455" s="240" t="s">
        <v>202</v>
      </c>
      <c r="BK455" s="242">
        <f>SUM(BK456:BK465)</f>
        <v>0</v>
      </c>
    </row>
    <row r="456" spans="1:65" s="2" customFormat="1" ht="16.5" customHeight="1">
      <c r="A456" s="37"/>
      <c r="B456" s="38"/>
      <c r="C456" s="245" t="s">
        <v>507</v>
      </c>
      <c r="D456" s="245" t="s">
        <v>204</v>
      </c>
      <c r="E456" s="246" t="s">
        <v>480</v>
      </c>
      <c r="F456" s="247" t="s">
        <v>481</v>
      </c>
      <c r="G456" s="248" t="s">
        <v>207</v>
      </c>
      <c r="H456" s="249">
        <v>1</v>
      </c>
      <c r="I456" s="250"/>
      <c r="J456" s="251">
        <f>ROUND(I456*H456,2)</f>
        <v>0</v>
      </c>
      <c r="K456" s="252"/>
      <c r="L456" s="43"/>
      <c r="M456" s="253" t="s">
        <v>1</v>
      </c>
      <c r="N456" s="254" t="s">
        <v>39</v>
      </c>
      <c r="O456" s="90"/>
      <c r="P456" s="255">
        <f>O456*H456</f>
        <v>0</v>
      </c>
      <c r="Q456" s="255">
        <v>0.00245</v>
      </c>
      <c r="R456" s="255">
        <f>Q456*H456</f>
        <v>0.00245</v>
      </c>
      <c r="S456" s="255">
        <v>0</v>
      </c>
      <c r="T456" s="256">
        <f>S456*H456</f>
        <v>0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257" t="s">
        <v>366</v>
      </c>
      <c r="AT456" s="257" t="s">
        <v>204</v>
      </c>
      <c r="AU456" s="257" t="s">
        <v>85</v>
      </c>
      <c r="AY456" s="16" t="s">
        <v>202</v>
      </c>
      <c r="BE456" s="258">
        <f>IF(N456="základní",J456,0)</f>
        <v>0</v>
      </c>
      <c r="BF456" s="258">
        <f>IF(N456="snížená",J456,0)</f>
        <v>0</v>
      </c>
      <c r="BG456" s="258">
        <f>IF(N456="zákl. přenesená",J456,0)</f>
        <v>0</v>
      </c>
      <c r="BH456" s="258">
        <f>IF(N456="sníž. přenesená",J456,0)</f>
        <v>0</v>
      </c>
      <c r="BI456" s="258">
        <f>IF(N456="nulová",J456,0)</f>
        <v>0</v>
      </c>
      <c r="BJ456" s="16" t="s">
        <v>85</v>
      </c>
      <c r="BK456" s="258">
        <f>ROUND(I456*H456,2)</f>
        <v>0</v>
      </c>
      <c r="BL456" s="16" t="s">
        <v>366</v>
      </c>
      <c r="BM456" s="257" t="s">
        <v>1633</v>
      </c>
    </row>
    <row r="457" spans="1:65" s="2" customFormat="1" ht="16.5" customHeight="1">
      <c r="A457" s="37"/>
      <c r="B457" s="38"/>
      <c r="C457" s="245" t="s">
        <v>511</v>
      </c>
      <c r="D457" s="245" t="s">
        <v>204</v>
      </c>
      <c r="E457" s="246" t="s">
        <v>484</v>
      </c>
      <c r="F457" s="247" t="s">
        <v>485</v>
      </c>
      <c r="G457" s="248" t="s">
        <v>324</v>
      </c>
      <c r="H457" s="249">
        <v>7</v>
      </c>
      <c r="I457" s="250"/>
      <c r="J457" s="251">
        <f>ROUND(I457*H457,2)</f>
        <v>0</v>
      </c>
      <c r="K457" s="252"/>
      <c r="L457" s="43"/>
      <c r="M457" s="253" t="s">
        <v>1</v>
      </c>
      <c r="N457" s="254" t="s">
        <v>39</v>
      </c>
      <c r="O457" s="90"/>
      <c r="P457" s="255">
        <f>O457*H457</f>
        <v>0</v>
      </c>
      <c r="Q457" s="255">
        <v>0.00245</v>
      </c>
      <c r="R457" s="255">
        <f>Q457*H457</f>
        <v>0.01715</v>
      </c>
      <c r="S457" s="255">
        <v>0</v>
      </c>
      <c r="T457" s="256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257" t="s">
        <v>366</v>
      </c>
      <c r="AT457" s="257" t="s">
        <v>204</v>
      </c>
      <c r="AU457" s="257" t="s">
        <v>85</v>
      </c>
      <c r="AY457" s="16" t="s">
        <v>202</v>
      </c>
      <c r="BE457" s="258">
        <f>IF(N457="základní",J457,0)</f>
        <v>0</v>
      </c>
      <c r="BF457" s="258">
        <f>IF(N457="snížená",J457,0)</f>
        <v>0</v>
      </c>
      <c r="BG457" s="258">
        <f>IF(N457="zákl. přenesená",J457,0)</f>
        <v>0</v>
      </c>
      <c r="BH457" s="258">
        <f>IF(N457="sníž. přenesená",J457,0)</f>
        <v>0</v>
      </c>
      <c r="BI457" s="258">
        <f>IF(N457="nulová",J457,0)</f>
        <v>0</v>
      </c>
      <c r="BJ457" s="16" t="s">
        <v>85</v>
      </c>
      <c r="BK457" s="258">
        <f>ROUND(I457*H457,2)</f>
        <v>0</v>
      </c>
      <c r="BL457" s="16" t="s">
        <v>366</v>
      </c>
      <c r="BM457" s="257" t="s">
        <v>1634</v>
      </c>
    </row>
    <row r="458" spans="1:65" s="2" customFormat="1" ht="16.5" customHeight="1">
      <c r="A458" s="37"/>
      <c r="B458" s="38"/>
      <c r="C458" s="245" t="s">
        <v>515</v>
      </c>
      <c r="D458" s="245" t="s">
        <v>204</v>
      </c>
      <c r="E458" s="246" t="s">
        <v>488</v>
      </c>
      <c r="F458" s="247" t="s">
        <v>489</v>
      </c>
      <c r="G458" s="248" t="s">
        <v>324</v>
      </c>
      <c r="H458" s="249">
        <v>7</v>
      </c>
      <c r="I458" s="250"/>
      <c r="J458" s="251">
        <f>ROUND(I458*H458,2)</f>
        <v>0</v>
      </c>
      <c r="K458" s="252"/>
      <c r="L458" s="43"/>
      <c r="M458" s="253" t="s">
        <v>1</v>
      </c>
      <c r="N458" s="254" t="s">
        <v>39</v>
      </c>
      <c r="O458" s="90"/>
      <c r="P458" s="255">
        <f>O458*H458</f>
        <v>0</v>
      </c>
      <c r="Q458" s="255">
        <v>0.00245</v>
      </c>
      <c r="R458" s="255">
        <f>Q458*H458</f>
        <v>0.01715</v>
      </c>
      <c r="S458" s="255">
        <v>0</v>
      </c>
      <c r="T458" s="256">
        <f>S458*H458</f>
        <v>0</v>
      </c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R458" s="257" t="s">
        <v>366</v>
      </c>
      <c r="AT458" s="257" t="s">
        <v>204</v>
      </c>
      <c r="AU458" s="257" t="s">
        <v>85</v>
      </c>
      <c r="AY458" s="16" t="s">
        <v>202</v>
      </c>
      <c r="BE458" s="258">
        <f>IF(N458="základní",J458,0)</f>
        <v>0</v>
      </c>
      <c r="BF458" s="258">
        <f>IF(N458="snížená",J458,0)</f>
        <v>0</v>
      </c>
      <c r="BG458" s="258">
        <f>IF(N458="zákl. přenesená",J458,0)</f>
        <v>0</v>
      </c>
      <c r="BH458" s="258">
        <f>IF(N458="sníž. přenesená",J458,0)</f>
        <v>0</v>
      </c>
      <c r="BI458" s="258">
        <f>IF(N458="nulová",J458,0)</f>
        <v>0</v>
      </c>
      <c r="BJ458" s="16" t="s">
        <v>85</v>
      </c>
      <c r="BK458" s="258">
        <f>ROUND(I458*H458,2)</f>
        <v>0</v>
      </c>
      <c r="BL458" s="16" t="s">
        <v>366</v>
      </c>
      <c r="BM458" s="257" t="s">
        <v>1635</v>
      </c>
    </row>
    <row r="459" spans="1:65" s="2" customFormat="1" ht="16.5" customHeight="1">
      <c r="A459" s="37"/>
      <c r="B459" s="38"/>
      <c r="C459" s="245" t="s">
        <v>521</v>
      </c>
      <c r="D459" s="245" t="s">
        <v>204</v>
      </c>
      <c r="E459" s="246" t="s">
        <v>492</v>
      </c>
      <c r="F459" s="247" t="s">
        <v>493</v>
      </c>
      <c r="G459" s="248" t="s">
        <v>207</v>
      </c>
      <c r="H459" s="249">
        <v>4</v>
      </c>
      <c r="I459" s="250"/>
      <c r="J459" s="251">
        <f>ROUND(I459*H459,2)</f>
        <v>0</v>
      </c>
      <c r="K459" s="252"/>
      <c r="L459" s="43"/>
      <c r="M459" s="253" t="s">
        <v>1</v>
      </c>
      <c r="N459" s="254" t="s">
        <v>39</v>
      </c>
      <c r="O459" s="90"/>
      <c r="P459" s="255">
        <f>O459*H459</f>
        <v>0</v>
      </c>
      <c r="Q459" s="255">
        <v>0.00245</v>
      </c>
      <c r="R459" s="255">
        <f>Q459*H459</f>
        <v>0.0098</v>
      </c>
      <c r="S459" s="255">
        <v>0</v>
      </c>
      <c r="T459" s="256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257" t="s">
        <v>366</v>
      </c>
      <c r="AT459" s="257" t="s">
        <v>204</v>
      </c>
      <c r="AU459" s="257" t="s">
        <v>85</v>
      </c>
      <c r="AY459" s="16" t="s">
        <v>202</v>
      </c>
      <c r="BE459" s="258">
        <f>IF(N459="základní",J459,0)</f>
        <v>0</v>
      </c>
      <c r="BF459" s="258">
        <f>IF(N459="snížená",J459,0)</f>
        <v>0</v>
      </c>
      <c r="BG459" s="258">
        <f>IF(N459="zákl. přenesená",J459,0)</f>
        <v>0</v>
      </c>
      <c r="BH459" s="258">
        <f>IF(N459="sníž. přenesená",J459,0)</f>
        <v>0</v>
      </c>
      <c r="BI459" s="258">
        <f>IF(N459="nulová",J459,0)</f>
        <v>0</v>
      </c>
      <c r="BJ459" s="16" t="s">
        <v>85</v>
      </c>
      <c r="BK459" s="258">
        <f>ROUND(I459*H459,2)</f>
        <v>0</v>
      </c>
      <c r="BL459" s="16" t="s">
        <v>366</v>
      </c>
      <c r="BM459" s="257" t="s">
        <v>1636</v>
      </c>
    </row>
    <row r="460" spans="1:65" s="2" customFormat="1" ht="16.5" customHeight="1">
      <c r="A460" s="37"/>
      <c r="B460" s="38"/>
      <c r="C460" s="245" t="s">
        <v>525</v>
      </c>
      <c r="D460" s="245" t="s">
        <v>204</v>
      </c>
      <c r="E460" s="246" t="s">
        <v>496</v>
      </c>
      <c r="F460" s="247" t="s">
        <v>497</v>
      </c>
      <c r="G460" s="248" t="s">
        <v>207</v>
      </c>
      <c r="H460" s="249">
        <v>1</v>
      </c>
      <c r="I460" s="250"/>
      <c r="J460" s="251">
        <f>ROUND(I460*H460,2)</f>
        <v>0</v>
      </c>
      <c r="K460" s="252"/>
      <c r="L460" s="43"/>
      <c r="M460" s="253" t="s">
        <v>1</v>
      </c>
      <c r="N460" s="254" t="s">
        <v>39</v>
      </c>
      <c r="O460" s="90"/>
      <c r="P460" s="255">
        <f>O460*H460</f>
        <v>0</v>
      </c>
      <c r="Q460" s="255">
        <v>0.00245</v>
      </c>
      <c r="R460" s="255">
        <f>Q460*H460</f>
        <v>0.00245</v>
      </c>
      <c r="S460" s="255">
        <v>0</v>
      </c>
      <c r="T460" s="256">
        <f>S460*H460</f>
        <v>0</v>
      </c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R460" s="257" t="s">
        <v>366</v>
      </c>
      <c r="AT460" s="257" t="s">
        <v>204</v>
      </c>
      <c r="AU460" s="257" t="s">
        <v>85</v>
      </c>
      <c r="AY460" s="16" t="s">
        <v>202</v>
      </c>
      <c r="BE460" s="258">
        <f>IF(N460="základní",J460,0)</f>
        <v>0</v>
      </c>
      <c r="BF460" s="258">
        <f>IF(N460="snížená",J460,0)</f>
        <v>0</v>
      </c>
      <c r="BG460" s="258">
        <f>IF(N460="zákl. přenesená",J460,0)</f>
        <v>0</v>
      </c>
      <c r="BH460" s="258">
        <f>IF(N460="sníž. přenesená",J460,0)</f>
        <v>0</v>
      </c>
      <c r="BI460" s="258">
        <f>IF(N460="nulová",J460,0)</f>
        <v>0</v>
      </c>
      <c r="BJ460" s="16" t="s">
        <v>85</v>
      </c>
      <c r="BK460" s="258">
        <f>ROUND(I460*H460,2)</f>
        <v>0</v>
      </c>
      <c r="BL460" s="16" t="s">
        <v>366</v>
      </c>
      <c r="BM460" s="257" t="s">
        <v>1637</v>
      </c>
    </row>
    <row r="461" spans="1:65" s="2" customFormat="1" ht="16.5" customHeight="1">
      <c r="A461" s="37"/>
      <c r="B461" s="38"/>
      <c r="C461" s="245" t="s">
        <v>529</v>
      </c>
      <c r="D461" s="245" t="s">
        <v>204</v>
      </c>
      <c r="E461" s="246" t="s">
        <v>500</v>
      </c>
      <c r="F461" s="247" t="s">
        <v>501</v>
      </c>
      <c r="G461" s="248" t="s">
        <v>207</v>
      </c>
      <c r="H461" s="249">
        <v>1</v>
      </c>
      <c r="I461" s="250"/>
      <c r="J461" s="251">
        <f>ROUND(I461*H461,2)</f>
        <v>0</v>
      </c>
      <c r="K461" s="252"/>
      <c r="L461" s="43"/>
      <c r="M461" s="253" t="s">
        <v>1</v>
      </c>
      <c r="N461" s="254" t="s">
        <v>39</v>
      </c>
      <c r="O461" s="90"/>
      <c r="P461" s="255">
        <f>O461*H461</f>
        <v>0</v>
      </c>
      <c r="Q461" s="255">
        <v>0.00245</v>
      </c>
      <c r="R461" s="255">
        <f>Q461*H461</f>
        <v>0.00245</v>
      </c>
      <c r="S461" s="255">
        <v>0</v>
      </c>
      <c r="T461" s="256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57" t="s">
        <v>366</v>
      </c>
      <c r="AT461" s="257" t="s">
        <v>204</v>
      </c>
      <c r="AU461" s="257" t="s">
        <v>85</v>
      </c>
      <c r="AY461" s="16" t="s">
        <v>202</v>
      </c>
      <c r="BE461" s="258">
        <f>IF(N461="základní",J461,0)</f>
        <v>0</v>
      </c>
      <c r="BF461" s="258">
        <f>IF(N461="snížená",J461,0)</f>
        <v>0</v>
      </c>
      <c r="BG461" s="258">
        <f>IF(N461="zákl. přenesená",J461,0)</f>
        <v>0</v>
      </c>
      <c r="BH461" s="258">
        <f>IF(N461="sníž. přenesená",J461,0)</f>
        <v>0</v>
      </c>
      <c r="BI461" s="258">
        <f>IF(N461="nulová",J461,0)</f>
        <v>0</v>
      </c>
      <c r="BJ461" s="16" t="s">
        <v>85</v>
      </c>
      <c r="BK461" s="258">
        <f>ROUND(I461*H461,2)</f>
        <v>0</v>
      </c>
      <c r="BL461" s="16" t="s">
        <v>366</v>
      </c>
      <c r="BM461" s="257" t="s">
        <v>1638</v>
      </c>
    </row>
    <row r="462" spans="1:65" s="2" customFormat="1" ht="16.5" customHeight="1">
      <c r="A462" s="37"/>
      <c r="B462" s="38"/>
      <c r="C462" s="245" t="s">
        <v>533</v>
      </c>
      <c r="D462" s="245" t="s">
        <v>204</v>
      </c>
      <c r="E462" s="246" t="s">
        <v>504</v>
      </c>
      <c r="F462" s="247" t="s">
        <v>505</v>
      </c>
      <c r="G462" s="248" t="s">
        <v>207</v>
      </c>
      <c r="H462" s="249">
        <v>1</v>
      </c>
      <c r="I462" s="250"/>
      <c r="J462" s="251">
        <f>ROUND(I462*H462,2)</f>
        <v>0</v>
      </c>
      <c r="K462" s="252"/>
      <c r="L462" s="43"/>
      <c r="M462" s="253" t="s">
        <v>1</v>
      </c>
      <c r="N462" s="254" t="s">
        <v>39</v>
      </c>
      <c r="O462" s="90"/>
      <c r="P462" s="255">
        <f>O462*H462</f>
        <v>0</v>
      </c>
      <c r="Q462" s="255">
        <v>0.00245</v>
      </c>
      <c r="R462" s="255">
        <f>Q462*H462</f>
        <v>0.00245</v>
      </c>
      <c r="S462" s="255">
        <v>0</v>
      </c>
      <c r="T462" s="256">
        <f>S462*H462</f>
        <v>0</v>
      </c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R462" s="257" t="s">
        <v>366</v>
      </c>
      <c r="AT462" s="257" t="s">
        <v>204</v>
      </c>
      <c r="AU462" s="257" t="s">
        <v>85</v>
      </c>
      <c r="AY462" s="16" t="s">
        <v>202</v>
      </c>
      <c r="BE462" s="258">
        <f>IF(N462="základní",J462,0)</f>
        <v>0</v>
      </c>
      <c r="BF462" s="258">
        <f>IF(N462="snížená",J462,0)</f>
        <v>0</v>
      </c>
      <c r="BG462" s="258">
        <f>IF(N462="zákl. přenesená",J462,0)</f>
        <v>0</v>
      </c>
      <c r="BH462" s="258">
        <f>IF(N462="sníž. přenesená",J462,0)</f>
        <v>0</v>
      </c>
      <c r="BI462" s="258">
        <f>IF(N462="nulová",J462,0)</f>
        <v>0</v>
      </c>
      <c r="BJ462" s="16" t="s">
        <v>85</v>
      </c>
      <c r="BK462" s="258">
        <f>ROUND(I462*H462,2)</f>
        <v>0</v>
      </c>
      <c r="BL462" s="16" t="s">
        <v>366</v>
      </c>
      <c r="BM462" s="257" t="s">
        <v>1639</v>
      </c>
    </row>
    <row r="463" spans="1:65" s="2" customFormat="1" ht="16.5" customHeight="1">
      <c r="A463" s="37"/>
      <c r="B463" s="38"/>
      <c r="C463" s="245" t="s">
        <v>537</v>
      </c>
      <c r="D463" s="245" t="s">
        <v>204</v>
      </c>
      <c r="E463" s="246" t="s">
        <v>508</v>
      </c>
      <c r="F463" s="247" t="s">
        <v>509</v>
      </c>
      <c r="G463" s="248" t="s">
        <v>207</v>
      </c>
      <c r="H463" s="249">
        <v>1</v>
      </c>
      <c r="I463" s="250"/>
      <c r="J463" s="251">
        <f>ROUND(I463*H463,2)</f>
        <v>0</v>
      </c>
      <c r="K463" s="252"/>
      <c r="L463" s="43"/>
      <c r="M463" s="253" t="s">
        <v>1</v>
      </c>
      <c r="N463" s="254" t="s">
        <v>39</v>
      </c>
      <c r="O463" s="90"/>
      <c r="P463" s="255">
        <f>O463*H463</f>
        <v>0</v>
      </c>
      <c r="Q463" s="255">
        <v>0.00245</v>
      </c>
      <c r="R463" s="255">
        <f>Q463*H463</f>
        <v>0.00245</v>
      </c>
      <c r="S463" s="255">
        <v>0</v>
      </c>
      <c r="T463" s="256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257" t="s">
        <v>366</v>
      </c>
      <c r="AT463" s="257" t="s">
        <v>204</v>
      </c>
      <c r="AU463" s="257" t="s">
        <v>85</v>
      </c>
      <c r="AY463" s="16" t="s">
        <v>202</v>
      </c>
      <c r="BE463" s="258">
        <f>IF(N463="základní",J463,0)</f>
        <v>0</v>
      </c>
      <c r="BF463" s="258">
        <f>IF(N463="snížená",J463,0)</f>
        <v>0</v>
      </c>
      <c r="BG463" s="258">
        <f>IF(N463="zákl. přenesená",J463,0)</f>
        <v>0</v>
      </c>
      <c r="BH463" s="258">
        <f>IF(N463="sníž. přenesená",J463,0)</f>
        <v>0</v>
      </c>
      <c r="BI463" s="258">
        <f>IF(N463="nulová",J463,0)</f>
        <v>0</v>
      </c>
      <c r="BJ463" s="16" t="s">
        <v>85</v>
      </c>
      <c r="BK463" s="258">
        <f>ROUND(I463*H463,2)</f>
        <v>0</v>
      </c>
      <c r="BL463" s="16" t="s">
        <v>366</v>
      </c>
      <c r="BM463" s="257" t="s">
        <v>1640</v>
      </c>
    </row>
    <row r="464" spans="1:65" s="2" customFormat="1" ht="16.5" customHeight="1">
      <c r="A464" s="37"/>
      <c r="B464" s="38"/>
      <c r="C464" s="245" t="s">
        <v>541</v>
      </c>
      <c r="D464" s="245" t="s">
        <v>204</v>
      </c>
      <c r="E464" s="246" t="s">
        <v>512</v>
      </c>
      <c r="F464" s="247" t="s">
        <v>513</v>
      </c>
      <c r="G464" s="248" t="s">
        <v>207</v>
      </c>
      <c r="H464" s="249">
        <v>1</v>
      </c>
      <c r="I464" s="250"/>
      <c r="J464" s="251">
        <f>ROUND(I464*H464,2)</f>
        <v>0</v>
      </c>
      <c r="K464" s="252"/>
      <c r="L464" s="43"/>
      <c r="M464" s="253" t="s">
        <v>1</v>
      </c>
      <c r="N464" s="254" t="s">
        <v>39</v>
      </c>
      <c r="O464" s="90"/>
      <c r="P464" s="255">
        <f>O464*H464</f>
        <v>0</v>
      </c>
      <c r="Q464" s="255">
        <v>0.00245</v>
      </c>
      <c r="R464" s="255">
        <f>Q464*H464</f>
        <v>0.00245</v>
      </c>
      <c r="S464" s="255">
        <v>0</v>
      </c>
      <c r="T464" s="256">
        <f>S464*H464</f>
        <v>0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257" t="s">
        <v>366</v>
      </c>
      <c r="AT464" s="257" t="s">
        <v>204</v>
      </c>
      <c r="AU464" s="257" t="s">
        <v>85</v>
      </c>
      <c r="AY464" s="16" t="s">
        <v>202</v>
      </c>
      <c r="BE464" s="258">
        <f>IF(N464="základní",J464,0)</f>
        <v>0</v>
      </c>
      <c r="BF464" s="258">
        <f>IF(N464="snížená",J464,0)</f>
        <v>0</v>
      </c>
      <c r="BG464" s="258">
        <f>IF(N464="zákl. přenesená",J464,0)</f>
        <v>0</v>
      </c>
      <c r="BH464" s="258">
        <f>IF(N464="sníž. přenesená",J464,0)</f>
        <v>0</v>
      </c>
      <c r="BI464" s="258">
        <f>IF(N464="nulová",J464,0)</f>
        <v>0</v>
      </c>
      <c r="BJ464" s="16" t="s">
        <v>85</v>
      </c>
      <c r="BK464" s="258">
        <f>ROUND(I464*H464,2)</f>
        <v>0</v>
      </c>
      <c r="BL464" s="16" t="s">
        <v>366</v>
      </c>
      <c r="BM464" s="257" t="s">
        <v>1641</v>
      </c>
    </row>
    <row r="465" spans="1:65" s="2" customFormat="1" ht="21.75" customHeight="1">
      <c r="A465" s="37"/>
      <c r="B465" s="38"/>
      <c r="C465" s="245" t="s">
        <v>545</v>
      </c>
      <c r="D465" s="245" t="s">
        <v>204</v>
      </c>
      <c r="E465" s="246" t="s">
        <v>516</v>
      </c>
      <c r="F465" s="247" t="s">
        <v>517</v>
      </c>
      <c r="G465" s="248" t="s">
        <v>411</v>
      </c>
      <c r="H465" s="249">
        <v>0.059</v>
      </c>
      <c r="I465" s="250"/>
      <c r="J465" s="251">
        <f>ROUND(I465*H465,2)</f>
        <v>0</v>
      </c>
      <c r="K465" s="252"/>
      <c r="L465" s="43"/>
      <c r="M465" s="253" t="s">
        <v>1</v>
      </c>
      <c r="N465" s="254" t="s">
        <v>39</v>
      </c>
      <c r="O465" s="90"/>
      <c r="P465" s="255">
        <f>O465*H465</f>
        <v>0</v>
      </c>
      <c r="Q465" s="255">
        <v>0</v>
      </c>
      <c r="R465" s="255">
        <f>Q465*H465</f>
        <v>0</v>
      </c>
      <c r="S465" s="255">
        <v>0</v>
      </c>
      <c r="T465" s="256">
        <f>S465*H465</f>
        <v>0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257" t="s">
        <v>366</v>
      </c>
      <c r="AT465" s="257" t="s">
        <v>204</v>
      </c>
      <c r="AU465" s="257" t="s">
        <v>85</v>
      </c>
      <c r="AY465" s="16" t="s">
        <v>202</v>
      </c>
      <c r="BE465" s="258">
        <f>IF(N465="základní",J465,0)</f>
        <v>0</v>
      </c>
      <c r="BF465" s="258">
        <f>IF(N465="snížená",J465,0)</f>
        <v>0</v>
      </c>
      <c r="BG465" s="258">
        <f>IF(N465="zákl. přenesená",J465,0)</f>
        <v>0</v>
      </c>
      <c r="BH465" s="258">
        <f>IF(N465="sníž. přenesená",J465,0)</f>
        <v>0</v>
      </c>
      <c r="BI465" s="258">
        <f>IF(N465="nulová",J465,0)</f>
        <v>0</v>
      </c>
      <c r="BJ465" s="16" t="s">
        <v>85</v>
      </c>
      <c r="BK465" s="258">
        <f>ROUND(I465*H465,2)</f>
        <v>0</v>
      </c>
      <c r="BL465" s="16" t="s">
        <v>366</v>
      </c>
      <c r="BM465" s="257" t="s">
        <v>1642</v>
      </c>
    </row>
    <row r="466" spans="1:63" s="12" customFormat="1" ht="22.8" customHeight="1">
      <c r="A466" s="12"/>
      <c r="B466" s="229"/>
      <c r="C466" s="230"/>
      <c r="D466" s="231" t="s">
        <v>72</v>
      </c>
      <c r="E466" s="243" t="s">
        <v>519</v>
      </c>
      <c r="F466" s="243" t="s">
        <v>520</v>
      </c>
      <c r="G466" s="230"/>
      <c r="H466" s="230"/>
      <c r="I466" s="233"/>
      <c r="J466" s="244">
        <f>BK466</f>
        <v>0</v>
      </c>
      <c r="K466" s="230"/>
      <c r="L466" s="235"/>
      <c r="M466" s="236"/>
      <c r="N466" s="237"/>
      <c r="O466" s="237"/>
      <c r="P466" s="238">
        <f>SUM(P467:P476)</f>
        <v>0</v>
      </c>
      <c r="Q466" s="237"/>
      <c r="R466" s="238">
        <f>SUM(R467:R476)</f>
        <v>0.07919999999999996</v>
      </c>
      <c r="S466" s="237"/>
      <c r="T466" s="239">
        <f>SUM(T467:T476)</f>
        <v>0</v>
      </c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R466" s="240" t="s">
        <v>85</v>
      </c>
      <c r="AT466" s="241" t="s">
        <v>72</v>
      </c>
      <c r="AU466" s="241" t="s">
        <v>80</v>
      </c>
      <c r="AY466" s="240" t="s">
        <v>202</v>
      </c>
      <c r="BK466" s="242">
        <f>SUM(BK467:BK476)</f>
        <v>0</v>
      </c>
    </row>
    <row r="467" spans="1:65" s="2" customFormat="1" ht="16.5" customHeight="1">
      <c r="A467" s="37"/>
      <c r="B467" s="38"/>
      <c r="C467" s="245" t="s">
        <v>549</v>
      </c>
      <c r="D467" s="245" t="s">
        <v>204</v>
      </c>
      <c r="E467" s="246" t="s">
        <v>522</v>
      </c>
      <c r="F467" s="247" t="s">
        <v>523</v>
      </c>
      <c r="G467" s="248" t="s">
        <v>207</v>
      </c>
      <c r="H467" s="249">
        <v>1</v>
      </c>
      <c r="I467" s="250"/>
      <c r="J467" s="251">
        <f>ROUND(I467*H467,2)</f>
        <v>0</v>
      </c>
      <c r="K467" s="252"/>
      <c r="L467" s="43"/>
      <c r="M467" s="253" t="s">
        <v>1</v>
      </c>
      <c r="N467" s="254" t="s">
        <v>39</v>
      </c>
      <c r="O467" s="90"/>
      <c r="P467" s="255">
        <f>O467*H467</f>
        <v>0</v>
      </c>
      <c r="Q467" s="255">
        <v>0.0022</v>
      </c>
      <c r="R467" s="255">
        <f>Q467*H467</f>
        <v>0.0022</v>
      </c>
      <c r="S467" s="255">
        <v>0</v>
      </c>
      <c r="T467" s="256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257" t="s">
        <v>366</v>
      </c>
      <c r="AT467" s="257" t="s">
        <v>204</v>
      </c>
      <c r="AU467" s="257" t="s">
        <v>85</v>
      </c>
      <c r="AY467" s="16" t="s">
        <v>202</v>
      </c>
      <c r="BE467" s="258">
        <f>IF(N467="základní",J467,0)</f>
        <v>0</v>
      </c>
      <c r="BF467" s="258">
        <f>IF(N467="snížená",J467,0)</f>
        <v>0</v>
      </c>
      <c r="BG467" s="258">
        <f>IF(N467="zákl. přenesená",J467,0)</f>
        <v>0</v>
      </c>
      <c r="BH467" s="258">
        <f>IF(N467="sníž. přenesená",J467,0)</f>
        <v>0</v>
      </c>
      <c r="BI467" s="258">
        <f>IF(N467="nulová",J467,0)</f>
        <v>0</v>
      </c>
      <c r="BJ467" s="16" t="s">
        <v>85</v>
      </c>
      <c r="BK467" s="258">
        <f>ROUND(I467*H467,2)</f>
        <v>0</v>
      </c>
      <c r="BL467" s="16" t="s">
        <v>366</v>
      </c>
      <c r="BM467" s="257" t="s">
        <v>1643</v>
      </c>
    </row>
    <row r="468" spans="1:65" s="2" customFormat="1" ht="21.75" customHeight="1">
      <c r="A468" s="37"/>
      <c r="B468" s="38"/>
      <c r="C468" s="245" t="s">
        <v>553</v>
      </c>
      <c r="D468" s="245" t="s">
        <v>204</v>
      </c>
      <c r="E468" s="246" t="s">
        <v>526</v>
      </c>
      <c r="F468" s="247" t="s">
        <v>527</v>
      </c>
      <c r="G468" s="248" t="s">
        <v>324</v>
      </c>
      <c r="H468" s="249">
        <v>14</v>
      </c>
      <c r="I468" s="250"/>
      <c r="J468" s="251">
        <f>ROUND(I468*H468,2)</f>
        <v>0</v>
      </c>
      <c r="K468" s="252"/>
      <c r="L468" s="43"/>
      <c r="M468" s="253" t="s">
        <v>1</v>
      </c>
      <c r="N468" s="254" t="s">
        <v>39</v>
      </c>
      <c r="O468" s="90"/>
      <c r="P468" s="255">
        <f>O468*H468</f>
        <v>0</v>
      </c>
      <c r="Q468" s="255">
        <v>0.0022</v>
      </c>
      <c r="R468" s="255">
        <f>Q468*H468</f>
        <v>0.0308</v>
      </c>
      <c r="S468" s="255">
        <v>0</v>
      </c>
      <c r="T468" s="256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257" t="s">
        <v>366</v>
      </c>
      <c r="AT468" s="257" t="s">
        <v>204</v>
      </c>
      <c r="AU468" s="257" t="s">
        <v>85</v>
      </c>
      <c r="AY468" s="16" t="s">
        <v>202</v>
      </c>
      <c r="BE468" s="258">
        <f>IF(N468="základní",J468,0)</f>
        <v>0</v>
      </c>
      <c r="BF468" s="258">
        <f>IF(N468="snížená",J468,0)</f>
        <v>0</v>
      </c>
      <c r="BG468" s="258">
        <f>IF(N468="zákl. přenesená",J468,0)</f>
        <v>0</v>
      </c>
      <c r="BH468" s="258">
        <f>IF(N468="sníž. přenesená",J468,0)</f>
        <v>0</v>
      </c>
      <c r="BI468" s="258">
        <f>IF(N468="nulová",J468,0)</f>
        <v>0</v>
      </c>
      <c r="BJ468" s="16" t="s">
        <v>85</v>
      </c>
      <c r="BK468" s="258">
        <f>ROUND(I468*H468,2)</f>
        <v>0</v>
      </c>
      <c r="BL468" s="16" t="s">
        <v>366</v>
      </c>
      <c r="BM468" s="257" t="s">
        <v>1644</v>
      </c>
    </row>
    <row r="469" spans="1:65" s="2" customFormat="1" ht="21.75" customHeight="1">
      <c r="A469" s="37"/>
      <c r="B469" s="38"/>
      <c r="C469" s="245" t="s">
        <v>557</v>
      </c>
      <c r="D469" s="245" t="s">
        <v>204</v>
      </c>
      <c r="E469" s="246" t="s">
        <v>530</v>
      </c>
      <c r="F469" s="247" t="s">
        <v>531</v>
      </c>
      <c r="G469" s="248" t="s">
        <v>324</v>
      </c>
      <c r="H469" s="249">
        <v>14</v>
      </c>
      <c r="I469" s="250"/>
      <c r="J469" s="251">
        <f>ROUND(I469*H469,2)</f>
        <v>0</v>
      </c>
      <c r="K469" s="252"/>
      <c r="L469" s="43"/>
      <c r="M469" s="253" t="s">
        <v>1</v>
      </c>
      <c r="N469" s="254" t="s">
        <v>39</v>
      </c>
      <c r="O469" s="90"/>
      <c r="P469" s="255">
        <f>O469*H469</f>
        <v>0</v>
      </c>
      <c r="Q469" s="255">
        <v>0.0022</v>
      </c>
      <c r="R469" s="255">
        <f>Q469*H469</f>
        <v>0.0308</v>
      </c>
      <c r="S469" s="255">
        <v>0</v>
      </c>
      <c r="T469" s="256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257" t="s">
        <v>366</v>
      </c>
      <c r="AT469" s="257" t="s">
        <v>204</v>
      </c>
      <c r="AU469" s="257" t="s">
        <v>85</v>
      </c>
      <c r="AY469" s="16" t="s">
        <v>202</v>
      </c>
      <c r="BE469" s="258">
        <f>IF(N469="základní",J469,0)</f>
        <v>0</v>
      </c>
      <c r="BF469" s="258">
        <f>IF(N469="snížená",J469,0)</f>
        <v>0</v>
      </c>
      <c r="BG469" s="258">
        <f>IF(N469="zákl. přenesená",J469,0)</f>
        <v>0</v>
      </c>
      <c r="BH469" s="258">
        <f>IF(N469="sníž. přenesená",J469,0)</f>
        <v>0</v>
      </c>
      <c r="BI469" s="258">
        <f>IF(N469="nulová",J469,0)</f>
        <v>0</v>
      </c>
      <c r="BJ469" s="16" t="s">
        <v>85</v>
      </c>
      <c r="BK469" s="258">
        <f>ROUND(I469*H469,2)</f>
        <v>0</v>
      </c>
      <c r="BL469" s="16" t="s">
        <v>366</v>
      </c>
      <c r="BM469" s="257" t="s">
        <v>1645</v>
      </c>
    </row>
    <row r="470" spans="1:65" s="2" customFormat="1" ht="16.5" customHeight="1">
      <c r="A470" s="37"/>
      <c r="B470" s="38"/>
      <c r="C470" s="245" t="s">
        <v>563</v>
      </c>
      <c r="D470" s="245" t="s">
        <v>204</v>
      </c>
      <c r="E470" s="246" t="s">
        <v>534</v>
      </c>
      <c r="F470" s="247" t="s">
        <v>535</v>
      </c>
      <c r="G470" s="248" t="s">
        <v>207</v>
      </c>
      <c r="H470" s="249">
        <v>2</v>
      </c>
      <c r="I470" s="250"/>
      <c r="J470" s="251">
        <f>ROUND(I470*H470,2)</f>
        <v>0</v>
      </c>
      <c r="K470" s="252"/>
      <c r="L470" s="43"/>
      <c r="M470" s="253" t="s">
        <v>1</v>
      </c>
      <c r="N470" s="254" t="s">
        <v>39</v>
      </c>
      <c r="O470" s="90"/>
      <c r="P470" s="255">
        <f>O470*H470</f>
        <v>0</v>
      </c>
      <c r="Q470" s="255">
        <v>0.0022</v>
      </c>
      <c r="R470" s="255">
        <f>Q470*H470</f>
        <v>0.0044</v>
      </c>
      <c r="S470" s="255">
        <v>0</v>
      </c>
      <c r="T470" s="256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257" t="s">
        <v>366</v>
      </c>
      <c r="AT470" s="257" t="s">
        <v>204</v>
      </c>
      <c r="AU470" s="257" t="s">
        <v>85</v>
      </c>
      <c r="AY470" s="16" t="s">
        <v>202</v>
      </c>
      <c r="BE470" s="258">
        <f>IF(N470="základní",J470,0)</f>
        <v>0</v>
      </c>
      <c r="BF470" s="258">
        <f>IF(N470="snížená",J470,0)</f>
        <v>0</v>
      </c>
      <c r="BG470" s="258">
        <f>IF(N470="zákl. přenesená",J470,0)</f>
        <v>0</v>
      </c>
      <c r="BH470" s="258">
        <f>IF(N470="sníž. přenesená",J470,0)</f>
        <v>0</v>
      </c>
      <c r="BI470" s="258">
        <f>IF(N470="nulová",J470,0)</f>
        <v>0</v>
      </c>
      <c r="BJ470" s="16" t="s">
        <v>85</v>
      </c>
      <c r="BK470" s="258">
        <f>ROUND(I470*H470,2)</f>
        <v>0</v>
      </c>
      <c r="BL470" s="16" t="s">
        <v>366</v>
      </c>
      <c r="BM470" s="257" t="s">
        <v>1646</v>
      </c>
    </row>
    <row r="471" spans="1:65" s="2" customFormat="1" ht="16.5" customHeight="1">
      <c r="A471" s="37"/>
      <c r="B471" s="38"/>
      <c r="C471" s="245" t="s">
        <v>570</v>
      </c>
      <c r="D471" s="245" t="s">
        <v>204</v>
      </c>
      <c r="E471" s="246" t="s">
        <v>538</v>
      </c>
      <c r="F471" s="247" t="s">
        <v>539</v>
      </c>
      <c r="G471" s="248" t="s">
        <v>207</v>
      </c>
      <c r="H471" s="249">
        <v>1</v>
      </c>
      <c r="I471" s="250"/>
      <c r="J471" s="251">
        <f>ROUND(I471*H471,2)</f>
        <v>0</v>
      </c>
      <c r="K471" s="252"/>
      <c r="L471" s="43"/>
      <c r="M471" s="253" t="s">
        <v>1</v>
      </c>
      <c r="N471" s="254" t="s">
        <v>39</v>
      </c>
      <c r="O471" s="90"/>
      <c r="P471" s="255">
        <f>O471*H471</f>
        <v>0</v>
      </c>
      <c r="Q471" s="255">
        <v>0.0022</v>
      </c>
      <c r="R471" s="255">
        <f>Q471*H471</f>
        <v>0.0022</v>
      </c>
      <c r="S471" s="255">
        <v>0</v>
      </c>
      <c r="T471" s="256">
        <f>S471*H471</f>
        <v>0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257" t="s">
        <v>366</v>
      </c>
      <c r="AT471" s="257" t="s">
        <v>204</v>
      </c>
      <c r="AU471" s="257" t="s">
        <v>85</v>
      </c>
      <c r="AY471" s="16" t="s">
        <v>202</v>
      </c>
      <c r="BE471" s="258">
        <f>IF(N471="základní",J471,0)</f>
        <v>0</v>
      </c>
      <c r="BF471" s="258">
        <f>IF(N471="snížená",J471,0)</f>
        <v>0</v>
      </c>
      <c r="BG471" s="258">
        <f>IF(N471="zákl. přenesená",J471,0)</f>
        <v>0</v>
      </c>
      <c r="BH471" s="258">
        <f>IF(N471="sníž. přenesená",J471,0)</f>
        <v>0</v>
      </c>
      <c r="BI471" s="258">
        <f>IF(N471="nulová",J471,0)</f>
        <v>0</v>
      </c>
      <c r="BJ471" s="16" t="s">
        <v>85</v>
      </c>
      <c r="BK471" s="258">
        <f>ROUND(I471*H471,2)</f>
        <v>0</v>
      </c>
      <c r="BL471" s="16" t="s">
        <v>366</v>
      </c>
      <c r="BM471" s="257" t="s">
        <v>1647</v>
      </c>
    </row>
    <row r="472" spans="1:65" s="2" customFormat="1" ht="16.5" customHeight="1">
      <c r="A472" s="37"/>
      <c r="B472" s="38"/>
      <c r="C472" s="245" t="s">
        <v>575</v>
      </c>
      <c r="D472" s="245" t="s">
        <v>204</v>
      </c>
      <c r="E472" s="246" t="s">
        <v>542</v>
      </c>
      <c r="F472" s="247" t="s">
        <v>543</v>
      </c>
      <c r="G472" s="248" t="s">
        <v>207</v>
      </c>
      <c r="H472" s="249">
        <v>1</v>
      </c>
      <c r="I472" s="250"/>
      <c r="J472" s="251">
        <f>ROUND(I472*H472,2)</f>
        <v>0</v>
      </c>
      <c r="K472" s="252"/>
      <c r="L472" s="43"/>
      <c r="M472" s="253" t="s">
        <v>1</v>
      </c>
      <c r="N472" s="254" t="s">
        <v>39</v>
      </c>
      <c r="O472" s="90"/>
      <c r="P472" s="255">
        <f>O472*H472</f>
        <v>0</v>
      </c>
      <c r="Q472" s="255">
        <v>0.0022</v>
      </c>
      <c r="R472" s="255">
        <f>Q472*H472</f>
        <v>0.0022</v>
      </c>
      <c r="S472" s="255">
        <v>0</v>
      </c>
      <c r="T472" s="256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257" t="s">
        <v>366</v>
      </c>
      <c r="AT472" s="257" t="s">
        <v>204</v>
      </c>
      <c r="AU472" s="257" t="s">
        <v>85</v>
      </c>
      <c r="AY472" s="16" t="s">
        <v>202</v>
      </c>
      <c r="BE472" s="258">
        <f>IF(N472="základní",J472,0)</f>
        <v>0</v>
      </c>
      <c r="BF472" s="258">
        <f>IF(N472="snížená",J472,0)</f>
        <v>0</v>
      </c>
      <c r="BG472" s="258">
        <f>IF(N472="zákl. přenesená",J472,0)</f>
        <v>0</v>
      </c>
      <c r="BH472" s="258">
        <f>IF(N472="sníž. přenesená",J472,0)</f>
        <v>0</v>
      </c>
      <c r="BI472" s="258">
        <f>IF(N472="nulová",J472,0)</f>
        <v>0</v>
      </c>
      <c r="BJ472" s="16" t="s">
        <v>85</v>
      </c>
      <c r="BK472" s="258">
        <f>ROUND(I472*H472,2)</f>
        <v>0</v>
      </c>
      <c r="BL472" s="16" t="s">
        <v>366</v>
      </c>
      <c r="BM472" s="257" t="s">
        <v>1648</v>
      </c>
    </row>
    <row r="473" spans="1:65" s="2" customFormat="1" ht="16.5" customHeight="1">
      <c r="A473" s="37"/>
      <c r="B473" s="38"/>
      <c r="C473" s="245" t="s">
        <v>585</v>
      </c>
      <c r="D473" s="245" t="s">
        <v>204</v>
      </c>
      <c r="E473" s="246" t="s">
        <v>546</v>
      </c>
      <c r="F473" s="247" t="s">
        <v>547</v>
      </c>
      <c r="G473" s="248" t="s">
        <v>207</v>
      </c>
      <c r="H473" s="249">
        <v>1</v>
      </c>
      <c r="I473" s="250"/>
      <c r="J473" s="251">
        <f>ROUND(I473*H473,2)</f>
        <v>0</v>
      </c>
      <c r="K473" s="252"/>
      <c r="L473" s="43"/>
      <c r="M473" s="253" t="s">
        <v>1</v>
      </c>
      <c r="N473" s="254" t="s">
        <v>39</v>
      </c>
      <c r="O473" s="90"/>
      <c r="P473" s="255">
        <f>O473*H473</f>
        <v>0</v>
      </c>
      <c r="Q473" s="255">
        <v>0.0022</v>
      </c>
      <c r="R473" s="255">
        <f>Q473*H473</f>
        <v>0.0022</v>
      </c>
      <c r="S473" s="255">
        <v>0</v>
      </c>
      <c r="T473" s="256">
        <f>S473*H473</f>
        <v>0</v>
      </c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R473" s="257" t="s">
        <v>366</v>
      </c>
      <c r="AT473" s="257" t="s">
        <v>204</v>
      </c>
      <c r="AU473" s="257" t="s">
        <v>85</v>
      </c>
      <c r="AY473" s="16" t="s">
        <v>202</v>
      </c>
      <c r="BE473" s="258">
        <f>IF(N473="základní",J473,0)</f>
        <v>0</v>
      </c>
      <c r="BF473" s="258">
        <f>IF(N473="snížená",J473,0)</f>
        <v>0</v>
      </c>
      <c r="BG473" s="258">
        <f>IF(N473="zákl. přenesená",J473,0)</f>
        <v>0</v>
      </c>
      <c r="BH473" s="258">
        <f>IF(N473="sníž. přenesená",J473,0)</f>
        <v>0</v>
      </c>
      <c r="BI473" s="258">
        <f>IF(N473="nulová",J473,0)</f>
        <v>0</v>
      </c>
      <c r="BJ473" s="16" t="s">
        <v>85</v>
      </c>
      <c r="BK473" s="258">
        <f>ROUND(I473*H473,2)</f>
        <v>0</v>
      </c>
      <c r="BL473" s="16" t="s">
        <v>366</v>
      </c>
      <c r="BM473" s="257" t="s">
        <v>1649</v>
      </c>
    </row>
    <row r="474" spans="1:65" s="2" customFormat="1" ht="33" customHeight="1">
      <c r="A474" s="37"/>
      <c r="B474" s="38"/>
      <c r="C474" s="245" t="s">
        <v>590</v>
      </c>
      <c r="D474" s="245" t="s">
        <v>204</v>
      </c>
      <c r="E474" s="246" t="s">
        <v>550</v>
      </c>
      <c r="F474" s="247" t="s">
        <v>551</v>
      </c>
      <c r="G474" s="248" t="s">
        <v>207</v>
      </c>
      <c r="H474" s="249">
        <v>1</v>
      </c>
      <c r="I474" s="250"/>
      <c r="J474" s="251">
        <f>ROUND(I474*H474,2)</f>
        <v>0</v>
      </c>
      <c r="K474" s="252"/>
      <c r="L474" s="43"/>
      <c r="M474" s="253" t="s">
        <v>1</v>
      </c>
      <c r="N474" s="254" t="s">
        <v>39</v>
      </c>
      <c r="O474" s="90"/>
      <c r="P474" s="255">
        <f>O474*H474</f>
        <v>0</v>
      </c>
      <c r="Q474" s="255">
        <v>0.0022</v>
      </c>
      <c r="R474" s="255">
        <f>Q474*H474</f>
        <v>0.0022</v>
      </c>
      <c r="S474" s="255">
        <v>0</v>
      </c>
      <c r="T474" s="256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257" t="s">
        <v>366</v>
      </c>
      <c r="AT474" s="257" t="s">
        <v>204</v>
      </c>
      <c r="AU474" s="257" t="s">
        <v>85</v>
      </c>
      <c r="AY474" s="16" t="s">
        <v>202</v>
      </c>
      <c r="BE474" s="258">
        <f>IF(N474="základní",J474,0)</f>
        <v>0</v>
      </c>
      <c r="BF474" s="258">
        <f>IF(N474="snížená",J474,0)</f>
        <v>0</v>
      </c>
      <c r="BG474" s="258">
        <f>IF(N474="zákl. přenesená",J474,0)</f>
        <v>0</v>
      </c>
      <c r="BH474" s="258">
        <f>IF(N474="sníž. přenesená",J474,0)</f>
        <v>0</v>
      </c>
      <c r="BI474" s="258">
        <f>IF(N474="nulová",J474,0)</f>
        <v>0</v>
      </c>
      <c r="BJ474" s="16" t="s">
        <v>85</v>
      </c>
      <c r="BK474" s="258">
        <f>ROUND(I474*H474,2)</f>
        <v>0</v>
      </c>
      <c r="BL474" s="16" t="s">
        <v>366</v>
      </c>
      <c r="BM474" s="257" t="s">
        <v>1650</v>
      </c>
    </row>
    <row r="475" spans="1:65" s="2" customFormat="1" ht="21.75" customHeight="1">
      <c r="A475" s="37"/>
      <c r="B475" s="38"/>
      <c r="C475" s="245" t="s">
        <v>287</v>
      </c>
      <c r="D475" s="245" t="s">
        <v>204</v>
      </c>
      <c r="E475" s="246" t="s">
        <v>554</v>
      </c>
      <c r="F475" s="247" t="s">
        <v>555</v>
      </c>
      <c r="G475" s="248" t="s">
        <v>207</v>
      </c>
      <c r="H475" s="249">
        <v>1</v>
      </c>
      <c r="I475" s="250"/>
      <c r="J475" s="251">
        <f>ROUND(I475*H475,2)</f>
        <v>0</v>
      </c>
      <c r="K475" s="252"/>
      <c r="L475" s="43"/>
      <c r="M475" s="253" t="s">
        <v>1</v>
      </c>
      <c r="N475" s="254" t="s">
        <v>39</v>
      </c>
      <c r="O475" s="90"/>
      <c r="P475" s="255">
        <f>O475*H475</f>
        <v>0</v>
      </c>
      <c r="Q475" s="255">
        <v>0.0022</v>
      </c>
      <c r="R475" s="255">
        <f>Q475*H475</f>
        <v>0.0022</v>
      </c>
      <c r="S475" s="255">
        <v>0</v>
      </c>
      <c r="T475" s="256">
        <f>S475*H475</f>
        <v>0</v>
      </c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R475" s="257" t="s">
        <v>366</v>
      </c>
      <c r="AT475" s="257" t="s">
        <v>204</v>
      </c>
      <c r="AU475" s="257" t="s">
        <v>85</v>
      </c>
      <c r="AY475" s="16" t="s">
        <v>202</v>
      </c>
      <c r="BE475" s="258">
        <f>IF(N475="základní",J475,0)</f>
        <v>0</v>
      </c>
      <c r="BF475" s="258">
        <f>IF(N475="snížená",J475,0)</f>
        <v>0</v>
      </c>
      <c r="BG475" s="258">
        <f>IF(N475="zákl. přenesená",J475,0)</f>
        <v>0</v>
      </c>
      <c r="BH475" s="258">
        <f>IF(N475="sníž. přenesená",J475,0)</f>
        <v>0</v>
      </c>
      <c r="BI475" s="258">
        <f>IF(N475="nulová",J475,0)</f>
        <v>0</v>
      </c>
      <c r="BJ475" s="16" t="s">
        <v>85</v>
      </c>
      <c r="BK475" s="258">
        <f>ROUND(I475*H475,2)</f>
        <v>0</v>
      </c>
      <c r="BL475" s="16" t="s">
        <v>366</v>
      </c>
      <c r="BM475" s="257" t="s">
        <v>1651</v>
      </c>
    </row>
    <row r="476" spans="1:65" s="2" customFormat="1" ht="21.75" customHeight="1">
      <c r="A476" s="37"/>
      <c r="B476" s="38"/>
      <c r="C476" s="245" t="s">
        <v>597</v>
      </c>
      <c r="D476" s="245" t="s">
        <v>204</v>
      </c>
      <c r="E476" s="246" t="s">
        <v>558</v>
      </c>
      <c r="F476" s="247" t="s">
        <v>559</v>
      </c>
      <c r="G476" s="248" t="s">
        <v>411</v>
      </c>
      <c r="H476" s="249">
        <v>0.079</v>
      </c>
      <c r="I476" s="250"/>
      <c r="J476" s="251">
        <f>ROUND(I476*H476,2)</f>
        <v>0</v>
      </c>
      <c r="K476" s="252"/>
      <c r="L476" s="43"/>
      <c r="M476" s="253" t="s">
        <v>1</v>
      </c>
      <c r="N476" s="254" t="s">
        <v>39</v>
      </c>
      <c r="O476" s="90"/>
      <c r="P476" s="255">
        <f>O476*H476</f>
        <v>0</v>
      </c>
      <c r="Q476" s="255">
        <v>0</v>
      </c>
      <c r="R476" s="255">
        <f>Q476*H476</f>
        <v>0</v>
      </c>
      <c r="S476" s="255">
        <v>0</v>
      </c>
      <c r="T476" s="256">
        <f>S476*H476</f>
        <v>0</v>
      </c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R476" s="257" t="s">
        <v>366</v>
      </c>
      <c r="AT476" s="257" t="s">
        <v>204</v>
      </c>
      <c r="AU476" s="257" t="s">
        <v>85</v>
      </c>
      <c r="AY476" s="16" t="s">
        <v>202</v>
      </c>
      <c r="BE476" s="258">
        <f>IF(N476="základní",J476,0)</f>
        <v>0</v>
      </c>
      <c r="BF476" s="258">
        <f>IF(N476="snížená",J476,0)</f>
        <v>0</v>
      </c>
      <c r="BG476" s="258">
        <f>IF(N476="zákl. přenesená",J476,0)</f>
        <v>0</v>
      </c>
      <c r="BH476" s="258">
        <f>IF(N476="sníž. přenesená",J476,0)</f>
        <v>0</v>
      </c>
      <c r="BI476" s="258">
        <f>IF(N476="nulová",J476,0)</f>
        <v>0</v>
      </c>
      <c r="BJ476" s="16" t="s">
        <v>85</v>
      </c>
      <c r="BK476" s="258">
        <f>ROUND(I476*H476,2)</f>
        <v>0</v>
      </c>
      <c r="BL476" s="16" t="s">
        <v>366</v>
      </c>
      <c r="BM476" s="257" t="s">
        <v>1652</v>
      </c>
    </row>
    <row r="477" spans="1:63" s="12" customFormat="1" ht="22.8" customHeight="1">
      <c r="A477" s="12"/>
      <c r="B477" s="229"/>
      <c r="C477" s="230"/>
      <c r="D477" s="231" t="s">
        <v>72</v>
      </c>
      <c r="E477" s="243" t="s">
        <v>561</v>
      </c>
      <c r="F477" s="243" t="s">
        <v>562</v>
      </c>
      <c r="G477" s="230"/>
      <c r="H477" s="230"/>
      <c r="I477" s="233"/>
      <c r="J477" s="244">
        <f>BK477</f>
        <v>0</v>
      </c>
      <c r="K477" s="230"/>
      <c r="L477" s="235"/>
      <c r="M477" s="236"/>
      <c r="N477" s="237"/>
      <c r="O477" s="237"/>
      <c r="P477" s="238">
        <f>P478</f>
        <v>0</v>
      </c>
      <c r="Q477" s="237"/>
      <c r="R477" s="238">
        <f>R478</f>
        <v>0.04032</v>
      </c>
      <c r="S477" s="237"/>
      <c r="T477" s="239">
        <f>T478</f>
        <v>0</v>
      </c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R477" s="240" t="s">
        <v>85</v>
      </c>
      <c r="AT477" s="241" t="s">
        <v>72</v>
      </c>
      <c r="AU477" s="241" t="s">
        <v>80</v>
      </c>
      <c r="AY477" s="240" t="s">
        <v>202</v>
      </c>
      <c r="BK477" s="242">
        <f>BK478</f>
        <v>0</v>
      </c>
    </row>
    <row r="478" spans="1:65" s="2" customFormat="1" ht="21.75" customHeight="1">
      <c r="A478" s="37"/>
      <c r="B478" s="38"/>
      <c r="C478" s="245" t="s">
        <v>309</v>
      </c>
      <c r="D478" s="245" t="s">
        <v>204</v>
      </c>
      <c r="E478" s="246" t="s">
        <v>564</v>
      </c>
      <c r="F478" s="247" t="s">
        <v>565</v>
      </c>
      <c r="G478" s="248" t="s">
        <v>207</v>
      </c>
      <c r="H478" s="249">
        <v>24</v>
      </c>
      <c r="I478" s="250"/>
      <c r="J478" s="251">
        <f>ROUND(I478*H478,2)</f>
        <v>0</v>
      </c>
      <c r="K478" s="252"/>
      <c r="L478" s="43"/>
      <c r="M478" s="253" t="s">
        <v>1</v>
      </c>
      <c r="N478" s="254" t="s">
        <v>39</v>
      </c>
      <c r="O478" s="90"/>
      <c r="P478" s="255">
        <f>O478*H478</f>
        <v>0</v>
      </c>
      <c r="Q478" s="255">
        <v>0.00168</v>
      </c>
      <c r="R478" s="255">
        <f>Q478*H478</f>
        <v>0.04032</v>
      </c>
      <c r="S478" s="255">
        <v>0</v>
      </c>
      <c r="T478" s="256">
        <f>S478*H478</f>
        <v>0</v>
      </c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R478" s="257" t="s">
        <v>366</v>
      </c>
      <c r="AT478" s="257" t="s">
        <v>204</v>
      </c>
      <c r="AU478" s="257" t="s">
        <v>85</v>
      </c>
      <c r="AY478" s="16" t="s">
        <v>202</v>
      </c>
      <c r="BE478" s="258">
        <f>IF(N478="základní",J478,0)</f>
        <v>0</v>
      </c>
      <c r="BF478" s="258">
        <f>IF(N478="snížená",J478,0)</f>
        <v>0</v>
      </c>
      <c r="BG478" s="258">
        <f>IF(N478="zákl. přenesená",J478,0)</f>
        <v>0</v>
      </c>
      <c r="BH478" s="258">
        <f>IF(N478="sníž. přenesená",J478,0)</f>
        <v>0</v>
      </c>
      <c r="BI478" s="258">
        <f>IF(N478="nulová",J478,0)</f>
        <v>0</v>
      </c>
      <c r="BJ478" s="16" t="s">
        <v>85</v>
      </c>
      <c r="BK478" s="258">
        <f>ROUND(I478*H478,2)</f>
        <v>0</v>
      </c>
      <c r="BL478" s="16" t="s">
        <v>366</v>
      </c>
      <c r="BM478" s="257" t="s">
        <v>1653</v>
      </c>
    </row>
    <row r="479" spans="1:63" s="12" customFormat="1" ht="22.8" customHeight="1">
      <c r="A479" s="12"/>
      <c r="B479" s="229"/>
      <c r="C479" s="230"/>
      <c r="D479" s="231" t="s">
        <v>72</v>
      </c>
      <c r="E479" s="243" t="s">
        <v>568</v>
      </c>
      <c r="F479" s="243" t="s">
        <v>569</v>
      </c>
      <c r="G479" s="230"/>
      <c r="H479" s="230"/>
      <c r="I479" s="233"/>
      <c r="J479" s="244">
        <f>BK479</f>
        <v>0</v>
      </c>
      <c r="K479" s="230"/>
      <c r="L479" s="235"/>
      <c r="M479" s="236"/>
      <c r="N479" s="237"/>
      <c r="O479" s="237"/>
      <c r="P479" s="238">
        <f>SUM(P480:P485)</f>
        <v>0</v>
      </c>
      <c r="Q479" s="237"/>
      <c r="R479" s="238">
        <f>SUM(R480:R485)</f>
        <v>2.3765796</v>
      </c>
      <c r="S479" s="237"/>
      <c r="T479" s="239">
        <f>SUM(T480:T485)</f>
        <v>0</v>
      </c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R479" s="240" t="s">
        <v>85</v>
      </c>
      <c r="AT479" s="241" t="s">
        <v>72</v>
      </c>
      <c r="AU479" s="241" t="s">
        <v>80</v>
      </c>
      <c r="AY479" s="240" t="s">
        <v>202</v>
      </c>
      <c r="BK479" s="242">
        <f>SUM(BK480:BK485)</f>
        <v>0</v>
      </c>
    </row>
    <row r="480" spans="1:65" s="2" customFormat="1" ht="21.75" customHeight="1">
      <c r="A480" s="37"/>
      <c r="B480" s="38"/>
      <c r="C480" s="245" t="s">
        <v>607</v>
      </c>
      <c r="D480" s="245" t="s">
        <v>204</v>
      </c>
      <c r="E480" s="246" t="s">
        <v>571</v>
      </c>
      <c r="F480" s="247" t="s">
        <v>572</v>
      </c>
      <c r="G480" s="248" t="s">
        <v>231</v>
      </c>
      <c r="H480" s="249">
        <v>20</v>
      </c>
      <c r="I480" s="250"/>
      <c r="J480" s="251">
        <f>ROUND(I480*H480,2)</f>
        <v>0</v>
      </c>
      <c r="K480" s="252"/>
      <c r="L480" s="43"/>
      <c r="M480" s="253" t="s">
        <v>1</v>
      </c>
      <c r="N480" s="254" t="s">
        <v>39</v>
      </c>
      <c r="O480" s="90"/>
      <c r="P480" s="255">
        <f>O480*H480</f>
        <v>0</v>
      </c>
      <c r="Q480" s="255">
        <v>0.01644</v>
      </c>
      <c r="R480" s="255">
        <f>Q480*H480</f>
        <v>0.3288</v>
      </c>
      <c r="S480" s="255">
        <v>0</v>
      </c>
      <c r="T480" s="256">
        <f>S480*H480</f>
        <v>0</v>
      </c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R480" s="257" t="s">
        <v>366</v>
      </c>
      <c r="AT480" s="257" t="s">
        <v>204</v>
      </c>
      <c r="AU480" s="257" t="s">
        <v>85</v>
      </c>
      <c r="AY480" s="16" t="s">
        <v>202</v>
      </c>
      <c r="BE480" s="258">
        <f>IF(N480="základní",J480,0)</f>
        <v>0</v>
      </c>
      <c r="BF480" s="258">
        <f>IF(N480="snížená",J480,0)</f>
        <v>0</v>
      </c>
      <c r="BG480" s="258">
        <f>IF(N480="zákl. přenesená",J480,0)</f>
        <v>0</v>
      </c>
      <c r="BH480" s="258">
        <f>IF(N480="sníž. přenesená",J480,0)</f>
        <v>0</v>
      </c>
      <c r="BI480" s="258">
        <f>IF(N480="nulová",J480,0)</f>
        <v>0</v>
      </c>
      <c r="BJ480" s="16" t="s">
        <v>85</v>
      </c>
      <c r="BK480" s="258">
        <f>ROUND(I480*H480,2)</f>
        <v>0</v>
      </c>
      <c r="BL480" s="16" t="s">
        <v>366</v>
      </c>
      <c r="BM480" s="257" t="s">
        <v>1654</v>
      </c>
    </row>
    <row r="481" spans="1:65" s="2" customFormat="1" ht="21.75" customHeight="1">
      <c r="A481" s="37"/>
      <c r="B481" s="38"/>
      <c r="C481" s="245" t="s">
        <v>612</v>
      </c>
      <c r="D481" s="245" t="s">
        <v>204</v>
      </c>
      <c r="E481" s="246" t="s">
        <v>576</v>
      </c>
      <c r="F481" s="247" t="s">
        <v>577</v>
      </c>
      <c r="G481" s="248" t="s">
        <v>231</v>
      </c>
      <c r="H481" s="249">
        <v>160.92</v>
      </c>
      <c r="I481" s="250"/>
      <c r="J481" s="251">
        <f>ROUND(I481*H481,2)</f>
        <v>0</v>
      </c>
      <c r="K481" s="252"/>
      <c r="L481" s="43"/>
      <c r="M481" s="253" t="s">
        <v>1</v>
      </c>
      <c r="N481" s="254" t="s">
        <v>39</v>
      </c>
      <c r="O481" s="90"/>
      <c r="P481" s="255">
        <f>O481*H481</f>
        <v>0</v>
      </c>
      <c r="Q481" s="255">
        <v>0.01223</v>
      </c>
      <c r="R481" s="255">
        <f>Q481*H481</f>
        <v>1.9680515999999997</v>
      </c>
      <c r="S481" s="255">
        <v>0</v>
      </c>
      <c r="T481" s="256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257" t="s">
        <v>366</v>
      </c>
      <c r="AT481" s="257" t="s">
        <v>204</v>
      </c>
      <c r="AU481" s="257" t="s">
        <v>85</v>
      </c>
      <c r="AY481" s="16" t="s">
        <v>202</v>
      </c>
      <c r="BE481" s="258">
        <f>IF(N481="základní",J481,0)</f>
        <v>0</v>
      </c>
      <c r="BF481" s="258">
        <f>IF(N481="snížená",J481,0)</f>
        <v>0</v>
      </c>
      <c r="BG481" s="258">
        <f>IF(N481="zákl. přenesená",J481,0)</f>
        <v>0</v>
      </c>
      <c r="BH481" s="258">
        <f>IF(N481="sníž. přenesená",J481,0)</f>
        <v>0</v>
      </c>
      <c r="BI481" s="258">
        <f>IF(N481="nulová",J481,0)</f>
        <v>0</v>
      </c>
      <c r="BJ481" s="16" t="s">
        <v>85</v>
      </c>
      <c r="BK481" s="258">
        <f>ROUND(I481*H481,2)</f>
        <v>0</v>
      </c>
      <c r="BL481" s="16" t="s">
        <v>366</v>
      </c>
      <c r="BM481" s="257" t="s">
        <v>1655</v>
      </c>
    </row>
    <row r="482" spans="1:65" s="2" customFormat="1" ht="16.5" customHeight="1">
      <c r="A482" s="37"/>
      <c r="B482" s="38"/>
      <c r="C482" s="245" t="s">
        <v>619</v>
      </c>
      <c r="D482" s="245" t="s">
        <v>204</v>
      </c>
      <c r="E482" s="246" t="s">
        <v>586</v>
      </c>
      <c r="F482" s="247" t="s">
        <v>587</v>
      </c>
      <c r="G482" s="248" t="s">
        <v>324</v>
      </c>
      <c r="H482" s="249">
        <v>15.6</v>
      </c>
      <c r="I482" s="250"/>
      <c r="J482" s="251">
        <f>ROUND(I482*H482,2)</f>
        <v>0</v>
      </c>
      <c r="K482" s="252"/>
      <c r="L482" s="43"/>
      <c r="M482" s="253" t="s">
        <v>1</v>
      </c>
      <c r="N482" s="254" t="s">
        <v>39</v>
      </c>
      <c r="O482" s="90"/>
      <c r="P482" s="255">
        <f>O482*H482</f>
        <v>0</v>
      </c>
      <c r="Q482" s="255">
        <v>0.00438</v>
      </c>
      <c r="R482" s="255">
        <f>Q482*H482</f>
        <v>0.068328</v>
      </c>
      <c r="S482" s="255">
        <v>0</v>
      </c>
      <c r="T482" s="256">
        <f>S482*H482</f>
        <v>0</v>
      </c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R482" s="257" t="s">
        <v>366</v>
      </c>
      <c r="AT482" s="257" t="s">
        <v>204</v>
      </c>
      <c r="AU482" s="257" t="s">
        <v>85</v>
      </c>
      <c r="AY482" s="16" t="s">
        <v>202</v>
      </c>
      <c r="BE482" s="258">
        <f>IF(N482="základní",J482,0)</f>
        <v>0</v>
      </c>
      <c r="BF482" s="258">
        <f>IF(N482="snížená",J482,0)</f>
        <v>0</v>
      </c>
      <c r="BG482" s="258">
        <f>IF(N482="zákl. přenesená",J482,0)</f>
        <v>0</v>
      </c>
      <c r="BH482" s="258">
        <f>IF(N482="sníž. přenesená",J482,0)</f>
        <v>0</v>
      </c>
      <c r="BI482" s="258">
        <f>IF(N482="nulová",J482,0)</f>
        <v>0</v>
      </c>
      <c r="BJ482" s="16" t="s">
        <v>85</v>
      </c>
      <c r="BK482" s="258">
        <f>ROUND(I482*H482,2)</f>
        <v>0</v>
      </c>
      <c r="BL482" s="16" t="s">
        <v>366</v>
      </c>
      <c r="BM482" s="257" t="s">
        <v>1656</v>
      </c>
    </row>
    <row r="483" spans="1:65" s="2" customFormat="1" ht="21.75" customHeight="1">
      <c r="A483" s="37"/>
      <c r="B483" s="38"/>
      <c r="C483" s="245" t="s">
        <v>261</v>
      </c>
      <c r="D483" s="245" t="s">
        <v>204</v>
      </c>
      <c r="E483" s="246" t="s">
        <v>591</v>
      </c>
      <c r="F483" s="247" t="s">
        <v>592</v>
      </c>
      <c r="G483" s="248" t="s">
        <v>207</v>
      </c>
      <c r="H483" s="249">
        <v>12</v>
      </c>
      <c r="I483" s="250"/>
      <c r="J483" s="251">
        <f>ROUND(I483*H483,2)</f>
        <v>0</v>
      </c>
      <c r="K483" s="252"/>
      <c r="L483" s="43"/>
      <c r="M483" s="253" t="s">
        <v>1</v>
      </c>
      <c r="N483" s="254" t="s">
        <v>39</v>
      </c>
      <c r="O483" s="90"/>
      <c r="P483" s="255">
        <f>O483*H483</f>
        <v>0</v>
      </c>
      <c r="Q483" s="255">
        <v>3E-05</v>
      </c>
      <c r="R483" s="255">
        <f>Q483*H483</f>
        <v>0.00036</v>
      </c>
      <c r="S483" s="255">
        <v>0</v>
      </c>
      <c r="T483" s="256">
        <f>S483*H483</f>
        <v>0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257" t="s">
        <v>366</v>
      </c>
      <c r="AT483" s="257" t="s">
        <v>204</v>
      </c>
      <c r="AU483" s="257" t="s">
        <v>85</v>
      </c>
      <c r="AY483" s="16" t="s">
        <v>202</v>
      </c>
      <c r="BE483" s="258">
        <f>IF(N483="základní",J483,0)</f>
        <v>0</v>
      </c>
      <c r="BF483" s="258">
        <f>IF(N483="snížená",J483,0)</f>
        <v>0</v>
      </c>
      <c r="BG483" s="258">
        <f>IF(N483="zákl. přenesená",J483,0)</f>
        <v>0</v>
      </c>
      <c r="BH483" s="258">
        <f>IF(N483="sníž. přenesená",J483,0)</f>
        <v>0</v>
      </c>
      <c r="BI483" s="258">
        <f>IF(N483="nulová",J483,0)</f>
        <v>0</v>
      </c>
      <c r="BJ483" s="16" t="s">
        <v>85</v>
      </c>
      <c r="BK483" s="258">
        <f>ROUND(I483*H483,2)</f>
        <v>0</v>
      </c>
      <c r="BL483" s="16" t="s">
        <v>366</v>
      </c>
      <c r="BM483" s="257" t="s">
        <v>1657</v>
      </c>
    </row>
    <row r="484" spans="1:65" s="2" customFormat="1" ht="16.5" customHeight="1">
      <c r="A484" s="37"/>
      <c r="B484" s="38"/>
      <c r="C484" s="281" t="s">
        <v>266</v>
      </c>
      <c r="D484" s="281" t="s">
        <v>116</v>
      </c>
      <c r="E484" s="282" t="s">
        <v>594</v>
      </c>
      <c r="F484" s="283" t="s">
        <v>595</v>
      </c>
      <c r="G484" s="284" t="s">
        <v>207</v>
      </c>
      <c r="H484" s="285">
        <v>12</v>
      </c>
      <c r="I484" s="286"/>
      <c r="J484" s="287">
        <f>ROUND(I484*H484,2)</f>
        <v>0</v>
      </c>
      <c r="K484" s="288"/>
      <c r="L484" s="289"/>
      <c r="M484" s="290" t="s">
        <v>1</v>
      </c>
      <c r="N484" s="291" t="s">
        <v>39</v>
      </c>
      <c r="O484" s="90"/>
      <c r="P484" s="255">
        <f>O484*H484</f>
        <v>0</v>
      </c>
      <c r="Q484" s="255">
        <v>0.00092</v>
      </c>
      <c r="R484" s="255">
        <f>Q484*H484</f>
        <v>0.011040000000000001</v>
      </c>
      <c r="S484" s="255">
        <v>0</v>
      </c>
      <c r="T484" s="256">
        <f>S484*H484</f>
        <v>0</v>
      </c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R484" s="257" t="s">
        <v>459</v>
      </c>
      <c r="AT484" s="257" t="s">
        <v>116</v>
      </c>
      <c r="AU484" s="257" t="s">
        <v>85</v>
      </c>
      <c r="AY484" s="16" t="s">
        <v>202</v>
      </c>
      <c r="BE484" s="258">
        <f>IF(N484="základní",J484,0)</f>
        <v>0</v>
      </c>
      <c r="BF484" s="258">
        <f>IF(N484="snížená",J484,0)</f>
        <v>0</v>
      </c>
      <c r="BG484" s="258">
        <f>IF(N484="zákl. přenesená",J484,0)</f>
        <v>0</v>
      </c>
      <c r="BH484" s="258">
        <f>IF(N484="sníž. přenesená",J484,0)</f>
        <v>0</v>
      </c>
      <c r="BI484" s="258">
        <f>IF(N484="nulová",J484,0)</f>
        <v>0</v>
      </c>
      <c r="BJ484" s="16" t="s">
        <v>85</v>
      </c>
      <c r="BK484" s="258">
        <f>ROUND(I484*H484,2)</f>
        <v>0</v>
      </c>
      <c r="BL484" s="16" t="s">
        <v>366</v>
      </c>
      <c r="BM484" s="257" t="s">
        <v>1658</v>
      </c>
    </row>
    <row r="485" spans="1:65" s="2" customFormat="1" ht="21.75" customHeight="1">
      <c r="A485" s="37"/>
      <c r="B485" s="38"/>
      <c r="C485" s="245" t="s">
        <v>228</v>
      </c>
      <c r="D485" s="245" t="s">
        <v>204</v>
      </c>
      <c r="E485" s="246" t="s">
        <v>598</v>
      </c>
      <c r="F485" s="247" t="s">
        <v>599</v>
      </c>
      <c r="G485" s="248" t="s">
        <v>411</v>
      </c>
      <c r="H485" s="249">
        <v>2.377</v>
      </c>
      <c r="I485" s="250"/>
      <c r="J485" s="251">
        <f>ROUND(I485*H485,2)</f>
        <v>0</v>
      </c>
      <c r="K485" s="252"/>
      <c r="L485" s="43"/>
      <c r="M485" s="253" t="s">
        <v>1</v>
      </c>
      <c r="N485" s="254" t="s">
        <v>39</v>
      </c>
      <c r="O485" s="90"/>
      <c r="P485" s="255">
        <f>O485*H485</f>
        <v>0</v>
      </c>
      <c r="Q485" s="255">
        <v>0</v>
      </c>
      <c r="R485" s="255">
        <f>Q485*H485</f>
        <v>0</v>
      </c>
      <c r="S485" s="255">
        <v>0</v>
      </c>
      <c r="T485" s="256">
        <f>S485*H485</f>
        <v>0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R485" s="257" t="s">
        <v>366</v>
      </c>
      <c r="AT485" s="257" t="s">
        <v>204</v>
      </c>
      <c r="AU485" s="257" t="s">
        <v>85</v>
      </c>
      <c r="AY485" s="16" t="s">
        <v>202</v>
      </c>
      <c r="BE485" s="258">
        <f>IF(N485="základní",J485,0)</f>
        <v>0</v>
      </c>
      <c r="BF485" s="258">
        <f>IF(N485="snížená",J485,0)</f>
        <v>0</v>
      </c>
      <c r="BG485" s="258">
        <f>IF(N485="zákl. přenesená",J485,0)</f>
        <v>0</v>
      </c>
      <c r="BH485" s="258">
        <f>IF(N485="sníž. přenesená",J485,0)</f>
        <v>0</v>
      </c>
      <c r="BI485" s="258">
        <f>IF(N485="nulová",J485,0)</f>
        <v>0</v>
      </c>
      <c r="BJ485" s="16" t="s">
        <v>85</v>
      </c>
      <c r="BK485" s="258">
        <f>ROUND(I485*H485,2)</f>
        <v>0</v>
      </c>
      <c r="BL485" s="16" t="s">
        <v>366</v>
      </c>
      <c r="BM485" s="257" t="s">
        <v>1659</v>
      </c>
    </row>
    <row r="486" spans="1:63" s="12" customFormat="1" ht="22.8" customHeight="1">
      <c r="A486" s="12"/>
      <c r="B486" s="229"/>
      <c r="C486" s="230"/>
      <c r="D486" s="231" t="s">
        <v>72</v>
      </c>
      <c r="E486" s="243" t="s">
        <v>601</v>
      </c>
      <c r="F486" s="243" t="s">
        <v>602</v>
      </c>
      <c r="G486" s="230"/>
      <c r="H486" s="230"/>
      <c r="I486" s="233"/>
      <c r="J486" s="244">
        <f>BK486</f>
        <v>0</v>
      </c>
      <c r="K486" s="230"/>
      <c r="L486" s="235"/>
      <c r="M486" s="236"/>
      <c r="N486" s="237"/>
      <c r="O486" s="237"/>
      <c r="P486" s="238">
        <f>SUM(P487:P491)</f>
        <v>0</v>
      </c>
      <c r="Q486" s="237"/>
      <c r="R486" s="238">
        <f>SUM(R487:R491)</f>
        <v>0.38265079999999996</v>
      </c>
      <c r="S486" s="237"/>
      <c r="T486" s="239">
        <f>SUM(T487:T491)</f>
        <v>0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240" t="s">
        <v>85</v>
      </c>
      <c r="AT486" s="241" t="s">
        <v>72</v>
      </c>
      <c r="AU486" s="241" t="s">
        <v>80</v>
      </c>
      <c r="AY486" s="240" t="s">
        <v>202</v>
      </c>
      <c r="BK486" s="242">
        <f>SUM(BK487:BK491)</f>
        <v>0</v>
      </c>
    </row>
    <row r="487" spans="1:65" s="2" customFormat="1" ht="16.5" customHeight="1">
      <c r="A487" s="37"/>
      <c r="B487" s="38"/>
      <c r="C487" s="245" t="s">
        <v>248</v>
      </c>
      <c r="D487" s="245" t="s">
        <v>204</v>
      </c>
      <c r="E487" s="246" t="s">
        <v>603</v>
      </c>
      <c r="F487" s="247" t="s">
        <v>604</v>
      </c>
      <c r="G487" s="248" t="s">
        <v>231</v>
      </c>
      <c r="H487" s="249">
        <v>360</v>
      </c>
      <c r="I487" s="250"/>
      <c r="J487" s="251">
        <f>ROUND(I487*H487,2)</f>
        <v>0</v>
      </c>
      <c r="K487" s="252"/>
      <c r="L487" s="43"/>
      <c r="M487" s="253" t="s">
        <v>1</v>
      </c>
      <c r="N487" s="254" t="s">
        <v>39</v>
      </c>
      <c r="O487" s="90"/>
      <c r="P487" s="255">
        <f>O487*H487</f>
        <v>0</v>
      </c>
      <c r="Q487" s="255">
        <v>0</v>
      </c>
      <c r="R487" s="255">
        <f>Q487*H487</f>
        <v>0</v>
      </c>
      <c r="S487" s="255">
        <v>0</v>
      </c>
      <c r="T487" s="256">
        <f>S487*H487</f>
        <v>0</v>
      </c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R487" s="257" t="s">
        <v>366</v>
      </c>
      <c r="AT487" s="257" t="s">
        <v>204</v>
      </c>
      <c r="AU487" s="257" t="s">
        <v>85</v>
      </c>
      <c r="AY487" s="16" t="s">
        <v>202</v>
      </c>
      <c r="BE487" s="258">
        <f>IF(N487="základní",J487,0)</f>
        <v>0</v>
      </c>
      <c r="BF487" s="258">
        <f>IF(N487="snížená",J487,0)</f>
        <v>0</v>
      </c>
      <c r="BG487" s="258">
        <f>IF(N487="zákl. přenesená",J487,0)</f>
        <v>0</v>
      </c>
      <c r="BH487" s="258">
        <f>IF(N487="sníž. přenesená",J487,0)</f>
        <v>0</v>
      </c>
      <c r="BI487" s="258">
        <f>IF(N487="nulová",J487,0)</f>
        <v>0</v>
      </c>
      <c r="BJ487" s="16" t="s">
        <v>85</v>
      </c>
      <c r="BK487" s="258">
        <f>ROUND(I487*H487,2)</f>
        <v>0</v>
      </c>
      <c r="BL487" s="16" t="s">
        <v>366</v>
      </c>
      <c r="BM487" s="257" t="s">
        <v>1660</v>
      </c>
    </row>
    <row r="488" spans="1:65" s="2" customFormat="1" ht="16.5" customHeight="1">
      <c r="A488" s="37"/>
      <c r="B488" s="38"/>
      <c r="C488" s="281" t="s">
        <v>436</v>
      </c>
      <c r="D488" s="281" t="s">
        <v>116</v>
      </c>
      <c r="E488" s="282" t="s">
        <v>608</v>
      </c>
      <c r="F488" s="283" t="s">
        <v>609</v>
      </c>
      <c r="G488" s="284" t="s">
        <v>231</v>
      </c>
      <c r="H488" s="285">
        <v>378</v>
      </c>
      <c r="I488" s="286"/>
      <c r="J488" s="287">
        <f>ROUND(I488*H488,2)</f>
        <v>0</v>
      </c>
      <c r="K488" s="288"/>
      <c r="L488" s="289"/>
      <c r="M488" s="290" t="s">
        <v>1</v>
      </c>
      <c r="N488" s="291" t="s">
        <v>39</v>
      </c>
      <c r="O488" s="90"/>
      <c r="P488" s="255">
        <f>O488*H488</f>
        <v>0</v>
      </c>
      <c r="Q488" s="255">
        <v>0</v>
      </c>
      <c r="R488" s="255">
        <f>Q488*H488</f>
        <v>0</v>
      </c>
      <c r="S488" s="255">
        <v>0</v>
      </c>
      <c r="T488" s="256">
        <f>S488*H488</f>
        <v>0</v>
      </c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R488" s="257" t="s">
        <v>459</v>
      </c>
      <c r="AT488" s="257" t="s">
        <v>116</v>
      </c>
      <c r="AU488" s="257" t="s">
        <v>85</v>
      </c>
      <c r="AY488" s="16" t="s">
        <v>202</v>
      </c>
      <c r="BE488" s="258">
        <f>IF(N488="základní",J488,0)</f>
        <v>0</v>
      </c>
      <c r="BF488" s="258">
        <f>IF(N488="snížená",J488,0)</f>
        <v>0</v>
      </c>
      <c r="BG488" s="258">
        <f>IF(N488="zákl. přenesená",J488,0)</f>
        <v>0</v>
      </c>
      <c r="BH488" s="258">
        <f>IF(N488="sníž. přenesená",J488,0)</f>
        <v>0</v>
      </c>
      <c r="BI488" s="258">
        <f>IF(N488="nulová",J488,0)</f>
        <v>0</v>
      </c>
      <c r="BJ488" s="16" t="s">
        <v>85</v>
      </c>
      <c r="BK488" s="258">
        <f>ROUND(I488*H488,2)</f>
        <v>0</v>
      </c>
      <c r="BL488" s="16" t="s">
        <v>366</v>
      </c>
      <c r="BM488" s="257" t="s">
        <v>1661</v>
      </c>
    </row>
    <row r="489" spans="1:51" s="14" customFormat="1" ht="12">
      <c r="A489" s="14"/>
      <c r="B489" s="270"/>
      <c r="C489" s="271"/>
      <c r="D489" s="261" t="s">
        <v>210</v>
      </c>
      <c r="E489" s="271"/>
      <c r="F489" s="273" t="s">
        <v>1662</v>
      </c>
      <c r="G489" s="271"/>
      <c r="H489" s="274">
        <v>378</v>
      </c>
      <c r="I489" s="275"/>
      <c r="J489" s="271"/>
      <c r="K489" s="271"/>
      <c r="L489" s="276"/>
      <c r="M489" s="277"/>
      <c r="N489" s="278"/>
      <c r="O489" s="278"/>
      <c r="P489" s="278"/>
      <c r="Q489" s="278"/>
      <c r="R489" s="278"/>
      <c r="S489" s="278"/>
      <c r="T489" s="279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80" t="s">
        <v>210</v>
      </c>
      <c r="AU489" s="280" t="s">
        <v>85</v>
      </c>
      <c r="AV489" s="14" t="s">
        <v>85</v>
      </c>
      <c r="AW489" s="14" t="s">
        <v>4</v>
      </c>
      <c r="AX489" s="14" t="s">
        <v>80</v>
      </c>
      <c r="AY489" s="280" t="s">
        <v>202</v>
      </c>
    </row>
    <row r="490" spans="1:65" s="2" customFormat="1" ht="21.75" customHeight="1">
      <c r="A490" s="37"/>
      <c r="B490" s="38"/>
      <c r="C490" s="245" t="s">
        <v>277</v>
      </c>
      <c r="D490" s="245" t="s">
        <v>204</v>
      </c>
      <c r="E490" s="246" t="s">
        <v>613</v>
      </c>
      <c r="F490" s="247" t="s">
        <v>614</v>
      </c>
      <c r="G490" s="248" t="s">
        <v>231</v>
      </c>
      <c r="H490" s="249">
        <v>780.92</v>
      </c>
      <c r="I490" s="250"/>
      <c r="J490" s="251">
        <f>ROUND(I490*H490,2)</f>
        <v>0</v>
      </c>
      <c r="K490" s="252"/>
      <c r="L490" s="43"/>
      <c r="M490" s="253" t="s">
        <v>1</v>
      </c>
      <c r="N490" s="254" t="s">
        <v>39</v>
      </c>
      <c r="O490" s="90"/>
      <c r="P490" s="255">
        <f>O490*H490</f>
        <v>0</v>
      </c>
      <c r="Q490" s="255">
        <v>0.0002</v>
      </c>
      <c r="R490" s="255">
        <f>Q490*H490</f>
        <v>0.156184</v>
      </c>
      <c r="S490" s="255">
        <v>0</v>
      </c>
      <c r="T490" s="256">
        <f>S490*H490</f>
        <v>0</v>
      </c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R490" s="257" t="s">
        <v>366</v>
      </c>
      <c r="AT490" s="257" t="s">
        <v>204</v>
      </c>
      <c r="AU490" s="257" t="s">
        <v>85</v>
      </c>
      <c r="AY490" s="16" t="s">
        <v>202</v>
      </c>
      <c r="BE490" s="258">
        <f>IF(N490="základní",J490,0)</f>
        <v>0</v>
      </c>
      <c r="BF490" s="258">
        <f>IF(N490="snížená",J490,0)</f>
        <v>0</v>
      </c>
      <c r="BG490" s="258">
        <f>IF(N490="zákl. přenesená",J490,0)</f>
        <v>0</v>
      </c>
      <c r="BH490" s="258">
        <f>IF(N490="sníž. přenesená",J490,0)</f>
        <v>0</v>
      </c>
      <c r="BI490" s="258">
        <f>IF(N490="nulová",J490,0)</f>
        <v>0</v>
      </c>
      <c r="BJ490" s="16" t="s">
        <v>85</v>
      </c>
      <c r="BK490" s="258">
        <f>ROUND(I490*H490,2)</f>
        <v>0</v>
      </c>
      <c r="BL490" s="16" t="s">
        <v>366</v>
      </c>
      <c r="BM490" s="257" t="s">
        <v>1663</v>
      </c>
    </row>
    <row r="491" spans="1:65" s="2" customFormat="1" ht="21.75" customHeight="1">
      <c r="A491" s="37"/>
      <c r="B491" s="38"/>
      <c r="C491" s="245" t="s">
        <v>282</v>
      </c>
      <c r="D491" s="245" t="s">
        <v>204</v>
      </c>
      <c r="E491" s="246" t="s">
        <v>620</v>
      </c>
      <c r="F491" s="247" t="s">
        <v>621</v>
      </c>
      <c r="G491" s="248" t="s">
        <v>231</v>
      </c>
      <c r="H491" s="249">
        <v>780.92</v>
      </c>
      <c r="I491" s="250"/>
      <c r="J491" s="251">
        <f>ROUND(I491*H491,2)</f>
        <v>0</v>
      </c>
      <c r="K491" s="252"/>
      <c r="L491" s="43"/>
      <c r="M491" s="253" t="s">
        <v>1</v>
      </c>
      <c r="N491" s="254" t="s">
        <v>39</v>
      </c>
      <c r="O491" s="90"/>
      <c r="P491" s="255">
        <f>O491*H491</f>
        <v>0</v>
      </c>
      <c r="Q491" s="255">
        <v>0.00029</v>
      </c>
      <c r="R491" s="255">
        <f>Q491*H491</f>
        <v>0.2264668</v>
      </c>
      <c r="S491" s="255">
        <v>0</v>
      </c>
      <c r="T491" s="256">
        <f>S491*H491</f>
        <v>0</v>
      </c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R491" s="257" t="s">
        <v>366</v>
      </c>
      <c r="AT491" s="257" t="s">
        <v>204</v>
      </c>
      <c r="AU491" s="257" t="s">
        <v>85</v>
      </c>
      <c r="AY491" s="16" t="s">
        <v>202</v>
      </c>
      <c r="BE491" s="258">
        <f>IF(N491="základní",J491,0)</f>
        <v>0</v>
      </c>
      <c r="BF491" s="258">
        <f>IF(N491="snížená",J491,0)</f>
        <v>0</v>
      </c>
      <c r="BG491" s="258">
        <f>IF(N491="zákl. přenesená",J491,0)</f>
        <v>0</v>
      </c>
      <c r="BH491" s="258">
        <f>IF(N491="sníž. přenesená",J491,0)</f>
        <v>0</v>
      </c>
      <c r="BI491" s="258">
        <f>IF(N491="nulová",J491,0)</f>
        <v>0</v>
      </c>
      <c r="BJ491" s="16" t="s">
        <v>85</v>
      </c>
      <c r="BK491" s="258">
        <f>ROUND(I491*H491,2)</f>
        <v>0</v>
      </c>
      <c r="BL491" s="16" t="s">
        <v>366</v>
      </c>
      <c r="BM491" s="257" t="s">
        <v>1664</v>
      </c>
    </row>
    <row r="492" spans="1:63" s="12" customFormat="1" ht="25.9" customHeight="1">
      <c r="A492" s="12"/>
      <c r="B492" s="229"/>
      <c r="C492" s="230"/>
      <c r="D492" s="231" t="s">
        <v>72</v>
      </c>
      <c r="E492" s="232" t="s">
        <v>930</v>
      </c>
      <c r="F492" s="232" t="s">
        <v>931</v>
      </c>
      <c r="G492" s="230"/>
      <c r="H492" s="230"/>
      <c r="I492" s="233"/>
      <c r="J492" s="234">
        <f>BK492</f>
        <v>0</v>
      </c>
      <c r="K492" s="230"/>
      <c r="L492" s="235"/>
      <c r="M492" s="236"/>
      <c r="N492" s="237"/>
      <c r="O492" s="237"/>
      <c r="P492" s="238">
        <f>P493+P495+P497+P503</f>
        <v>0</v>
      </c>
      <c r="Q492" s="237"/>
      <c r="R492" s="238">
        <f>R493+R495+R497+R503</f>
        <v>0</v>
      </c>
      <c r="S492" s="237"/>
      <c r="T492" s="239">
        <f>T493+T495+T497+T503</f>
        <v>0</v>
      </c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R492" s="240" t="s">
        <v>293</v>
      </c>
      <c r="AT492" s="241" t="s">
        <v>72</v>
      </c>
      <c r="AU492" s="241" t="s">
        <v>73</v>
      </c>
      <c r="AY492" s="240" t="s">
        <v>202</v>
      </c>
      <c r="BK492" s="242">
        <f>BK493+BK495+BK497+BK503</f>
        <v>0</v>
      </c>
    </row>
    <row r="493" spans="1:63" s="12" customFormat="1" ht="22.8" customHeight="1">
      <c r="A493" s="12"/>
      <c r="B493" s="229"/>
      <c r="C493" s="230"/>
      <c r="D493" s="231" t="s">
        <v>72</v>
      </c>
      <c r="E493" s="243" t="s">
        <v>932</v>
      </c>
      <c r="F493" s="243" t="s">
        <v>933</v>
      </c>
      <c r="G493" s="230"/>
      <c r="H493" s="230"/>
      <c r="I493" s="233"/>
      <c r="J493" s="244">
        <f>BK493</f>
        <v>0</v>
      </c>
      <c r="K493" s="230"/>
      <c r="L493" s="235"/>
      <c r="M493" s="236"/>
      <c r="N493" s="237"/>
      <c r="O493" s="237"/>
      <c r="P493" s="238">
        <f>P494</f>
        <v>0</v>
      </c>
      <c r="Q493" s="237"/>
      <c r="R493" s="238">
        <f>R494</f>
        <v>0</v>
      </c>
      <c r="S493" s="237"/>
      <c r="T493" s="239">
        <f>T494</f>
        <v>0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40" t="s">
        <v>293</v>
      </c>
      <c r="AT493" s="241" t="s">
        <v>72</v>
      </c>
      <c r="AU493" s="241" t="s">
        <v>80</v>
      </c>
      <c r="AY493" s="240" t="s">
        <v>202</v>
      </c>
      <c r="BK493" s="242">
        <f>BK494</f>
        <v>0</v>
      </c>
    </row>
    <row r="494" spans="1:65" s="2" customFormat="1" ht="21.75" customHeight="1">
      <c r="A494" s="37"/>
      <c r="B494" s="38"/>
      <c r="C494" s="245" t="s">
        <v>1665</v>
      </c>
      <c r="D494" s="245" t="s">
        <v>204</v>
      </c>
      <c r="E494" s="246" t="s">
        <v>934</v>
      </c>
      <c r="F494" s="247" t="s">
        <v>935</v>
      </c>
      <c r="G494" s="248" t="s">
        <v>439</v>
      </c>
      <c r="H494" s="249">
        <v>1</v>
      </c>
      <c r="I494" s="250"/>
      <c r="J494" s="251">
        <f>ROUND(I494*H494,2)</f>
        <v>0</v>
      </c>
      <c r="K494" s="252"/>
      <c r="L494" s="43"/>
      <c r="M494" s="253" t="s">
        <v>1</v>
      </c>
      <c r="N494" s="254" t="s">
        <v>39</v>
      </c>
      <c r="O494" s="90"/>
      <c r="P494" s="255">
        <f>O494*H494</f>
        <v>0</v>
      </c>
      <c r="Q494" s="255">
        <v>0</v>
      </c>
      <c r="R494" s="255">
        <f>Q494*H494</f>
        <v>0</v>
      </c>
      <c r="S494" s="255">
        <v>0</v>
      </c>
      <c r="T494" s="256">
        <f>S494*H494</f>
        <v>0</v>
      </c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R494" s="257" t="s">
        <v>936</v>
      </c>
      <c r="AT494" s="257" t="s">
        <v>204</v>
      </c>
      <c r="AU494" s="257" t="s">
        <v>85</v>
      </c>
      <c r="AY494" s="16" t="s">
        <v>202</v>
      </c>
      <c r="BE494" s="258">
        <f>IF(N494="základní",J494,0)</f>
        <v>0</v>
      </c>
      <c r="BF494" s="258">
        <f>IF(N494="snížená",J494,0)</f>
        <v>0</v>
      </c>
      <c r="BG494" s="258">
        <f>IF(N494="zákl. přenesená",J494,0)</f>
        <v>0</v>
      </c>
      <c r="BH494" s="258">
        <f>IF(N494="sníž. přenesená",J494,0)</f>
        <v>0</v>
      </c>
      <c r="BI494" s="258">
        <f>IF(N494="nulová",J494,0)</f>
        <v>0</v>
      </c>
      <c r="BJ494" s="16" t="s">
        <v>85</v>
      </c>
      <c r="BK494" s="258">
        <f>ROUND(I494*H494,2)</f>
        <v>0</v>
      </c>
      <c r="BL494" s="16" t="s">
        <v>936</v>
      </c>
      <c r="BM494" s="257" t="s">
        <v>1666</v>
      </c>
    </row>
    <row r="495" spans="1:63" s="12" customFormat="1" ht="22.8" customHeight="1">
      <c r="A495" s="12"/>
      <c r="B495" s="229"/>
      <c r="C495" s="230"/>
      <c r="D495" s="231" t="s">
        <v>72</v>
      </c>
      <c r="E495" s="243" t="s">
        <v>962</v>
      </c>
      <c r="F495" s="243" t="s">
        <v>963</v>
      </c>
      <c r="G495" s="230"/>
      <c r="H495" s="230"/>
      <c r="I495" s="233"/>
      <c r="J495" s="244">
        <f>BK495</f>
        <v>0</v>
      </c>
      <c r="K495" s="230"/>
      <c r="L495" s="235"/>
      <c r="M495" s="236"/>
      <c r="N495" s="237"/>
      <c r="O495" s="237"/>
      <c r="P495" s="238">
        <f>P496</f>
        <v>0</v>
      </c>
      <c r="Q495" s="237"/>
      <c r="R495" s="238">
        <f>R496</f>
        <v>0</v>
      </c>
      <c r="S495" s="237"/>
      <c r="T495" s="239">
        <f>T496</f>
        <v>0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240" t="s">
        <v>293</v>
      </c>
      <c r="AT495" s="241" t="s">
        <v>72</v>
      </c>
      <c r="AU495" s="241" t="s">
        <v>80</v>
      </c>
      <c r="AY495" s="240" t="s">
        <v>202</v>
      </c>
      <c r="BK495" s="242">
        <f>BK496</f>
        <v>0</v>
      </c>
    </row>
    <row r="496" spans="1:65" s="2" customFormat="1" ht="16.5" customHeight="1">
      <c r="A496" s="37"/>
      <c r="B496" s="38"/>
      <c r="C496" s="245" t="s">
        <v>1667</v>
      </c>
      <c r="D496" s="245" t="s">
        <v>204</v>
      </c>
      <c r="E496" s="246" t="s">
        <v>964</v>
      </c>
      <c r="F496" s="247" t="s">
        <v>963</v>
      </c>
      <c r="G496" s="248" t="s">
        <v>439</v>
      </c>
      <c r="H496" s="249">
        <v>1</v>
      </c>
      <c r="I496" s="250"/>
      <c r="J496" s="251">
        <f>ROUND(I496*H496,2)</f>
        <v>0</v>
      </c>
      <c r="K496" s="252"/>
      <c r="L496" s="43"/>
      <c r="M496" s="253" t="s">
        <v>1</v>
      </c>
      <c r="N496" s="254" t="s">
        <v>39</v>
      </c>
      <c r="O496" s="90"/>
      <c r="P496" s="255">
        <f>O496*H496</f>
        <v>0</v>
      </c>
      <c r="Q496" s="255">
        <v>0</v>
      </c>
      <c r="R496" s="255">
        <f>Q496*H496</f>
        <v>0</v>
      </c>
      <c r="S496" s="255">
        <v>0</v>
      </c>
      <c r="T496" s="256">
        <f>S496*H496</f>
        <v>0</v>
      </c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R496" s="257" t="s">
        <v>936</v>
      </c>
      <c r="AT496" s="257" t="s">
        <v>204</v>
      </c>
      <c r="AU496" s="257" t="s">
        <v>85</v>
      </c>
      <c r="AY496" s="16" t="s">
        <v>202</v>
      </c>
      <c r="BE496" s="258">
        <f>IF(N496="základní",J496,0)</f>
        <v>0</v>
      </c>
      <c r="BF496" s="258">
        <f>IF(N496="snížená",J496,0)</f>
        <v>0</v>
      </c>
      <c r="BG496" s="258">
        <f>IF(N496="zákl. přenesená",J496,0)</f>
        <v>0</v>
      </c>
      <c r="BH496" s="258">
        <f>IF(N496="sníž. přenesená",J496,0)</f>
        <v>0</v>
      </c>
      <c r="BI496" s="258">
        <f>IF(N496="nulová",J496,0)</f>
        <v>0</v>
      </c>
      <c r="BJ496" s="16" t="s">
        <v>85</v>
      </c>
      <c r="BK496" s="258">
        <f>ROUND(I496*H496,2)</f>
        <v>0</v>
      </c>
      <c r="BL496" s="16" t="s">
        <v>936</v>
      </c>
      <c r="BM496" s="257" t="s">
        <v>1668</v>
      </c>
    </row>
    <row r="497" spans="1:63" s="12" customFormat="1" ht="22.8" customHeight="1">
      <c r="A497" s="12"/>
      <c r="B497" s="229"/>
      <c r="C497" s="230"/>
      <c r="D497" s="231" t="s">
        <v>72</v>
      </c>
      <c r="E497" s="243" t="s">
        <v>938</v>
      </c>
      <c r="F497" s="243" t="s">
        <v>939</v>
      </c>
      <c r="G497" s="230"/>
      <c r="H497" s="230"/>
      <c r="I497" s="233"/>
      <c r="J497" s="244">
        <f>BK497</f>
        <v>0</v>
      </c>
      <c r="K497" s="230"/>
      <c r="L497" s="235"/>
      <c r="M497" s="236"/>
      <c r="N497" s="237"/>
      <c r="O497" s="237"/>
      <c r="P497" s="238">
        <f>SUM(P498:P502)</f>
        <v>0</v>
      </c>
      <c r="Q497" s="237"/>
      <c r="R497" s="238">
        <f>SUM(R498:R502)</f>
        <v>0</v>
      </c>
      <c r="S497" s="237"/>
      <c r="T497" s="239">
        <f>SUM(T498:T502)</f>
        <v>0</v>
      </c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R497" s="240" t="s">
        <v>293</v>
      </c>
      <c r="AT497" s="241" t="s">
        <v>72</v>
      </c>
      <c r="AU497" s="241" t="s">
        <v>80</v>
      </c>
      <c r="AY497" s="240" t="s">
        <v>202</v>
      </c>
      <c r="BK497" s="242">
        <f>SUM(BK498:BK502)</f>
        <v>0</v>
      </c>
    </row>
    <row r="498" spans="1:65" s="2" customFormat="1" ht="21.75" customHeight="1">
      <c r="A498" s="37"/>
      <c r="B498" s="38"/>
      <c r="C498" s="245" t="s">
        <v>1669</v>
      </c>
      <c r="D498" s="245" t="s">
        <v>204</v>
      </c>
      <c r="E498" s="246" t="s">
        <v>940</v>
      </c>
      <c r="F498" s="247" t="s">
        <v>941</v>
      </c>
      <c r="G498" s="248" t="s">
        <v>439</v>
      </c>
      <c r="H498" s="249">
        <v>1</v>
      </c>
      <c r="I498" s="250"/>
      <c r="J498" s="251">
        <f>ROUND(I498*H498,2)</f>
        <v>0</v>
      </c>
      <c r="K498" s="252"/>
      <c r="L498" s="43"/>
      <c r="M498" s="253" t="s">
        <v>1</v>
      </c>
      <c r="N498" s="254" t="s">
        <v>39</v>
      </c>
      <c r="O498" s="90"/>
      <c r="P498" s="255">
        <f>O498*H498</f>
        <v>0</v>
      </c>
      <c r="Q498" s="255">
        <v>0</v>
      </c>
      <c r="R498" s="255">
        <f>Q498*H498</f>
        <v>0</v>
      </c>
      <c r="S498" s="255">
        <v>0</v>
      </c>
      <c r="T498" s="256">
        <f>S498*H498</f>
        <v>0</v>
      </c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R498" s="257" t="s">
        <v>936</v>
      </c>
      <c r="AT498" s="257" t="s">
        <v>204</v>
      </c>
      <c r="AU498" s="257" t="s">
        <v>85</v>
      </c>
      <c r="AY498" s="16" t="s">
        <v>202</v>
      </c>
      <c r="BE498" s="258">
        <f>IF(N498="základní",J498,0)</f>
        <v>0</v>
      </c>
      <c r="BF498" s="258">
        <f>IF(N498="snížená",J498,0)</f>
        <v>0</v>
      </c>
      <c r="BG498" s="258">
        <f>IF(N498="zákl. přenesená",J498,0)</f>
        <v>0</v>
      </c>
      <c r="BH498" s="258">
        <f>IF(N498="sníž. přenesená",J498,0)</f>
        <v>0</v>
      </c>
      <c r="BI498" s="258">
        <f>IF(N498="nulová",J498,0)</f>
        <v>0</v>
      </c>
      <c r="BJ498" s="16" t="s">
        <v>85</v>
      </c>
      <c r="BK498" s="258">
        <f>ROUND(I498*H498,2)</f>
        <v>0</v>
      </c>
      <c r="BL498" s="16" t="s">
        <v>936</v>
      </c>
      <c r="BM498" s="257" t="s">
        <v>1670</v>
      </c>
    </row>
    <row r="499" spans="1:65" s="2" customFormat="1" ht="16.5" customHeight="1">
      <c r="A499" s="37"/>
      <c r="B499" s="38"/>
      <c r="C499" s="245" t="s">
        <v>1671</v>
      </c>
      <c r="D499" s="245" t="s">
        <v>204</v>
      </c>
      <c r="E499" s="246" t="s">
        <v>946</v>
      </c>
      <c r="F499" s="247" t="s">
        <v>947</v>
      </c>
      <c r="G499" s="248" t="s">
        <v>439</v>
      </c>
      <c r="H499" s="249">
        <v>1</v>
      </c>
      <c r="I499" s="250"/>
      <c r="J499" s="251">
        <f>ROUND(I499*H499,2)</f>
        <v>0</v>
      </c>
      <c r="K499" s="252"/>
      <c r="L499" s="43"/>
      <c r="M499" s="253" t="s">
        <v>1</v>
      </c>
      <c r="N499" s="254" t="s">
        <v>39</v>
      </c>
      <c r="O499" s="90"/>
      <c r="P499" s="255">
        <f>O499*H499</f>
        <v>0</v>
      </c>
      <c r="Q499" s="255">
        <v>0</v>
      </c>
      <c r="R499" s="255">
        <f>Q499*H499</f>
        <v>0</v>
      </c>
      <c r="S499" s="255">
        <v>0</v>
      </c>
      <c r="T499" s="256">
        <f>S499*H499</f>
        <v>0</v>
      </c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R499" s="257" t="s">
        <v>936</v>
      </c>
      <c r="AT499" s="257" t="s">
        <v>204</v>
      </c>
      <c r="AU499" s="257" t="s">
        <v>85</v>
      </c>
      <c r="AY499" s="16" t="s">
        <v>202</v>
      </c>
      <c r="BE499" s="258">
        <f>IF(N499="základní",J499,0)</f>
        <v>0</v>
      </c>
      <c r="BF499" s="258">
        <f>IF(N499="snížená",J499,0)</f>
        <v>0</v>
      </c>
      <c r="BG499" s="258">
        <f>IF(N499="zákl. přenesená",J499,0)</f>
        <v>0</v>
      </c>
      <c r="BH499" s="258">
        <f>IF(N499="sníž. přenesená",J499,0)</f>
        <v>0</v>
      </c>
      <c r="BI499" s="258">
        <f>IF(N499="nulová",J499,0)</f>
        <v>0</v>
      </c>
      <c r="BJ499" s="16" t="s">
        <v>85</v>
      </c>
      <c r="BK499" s="258">
        <f>ROUND(I499*H499,2)</f>
        <v>0</v>
      </c>
      <c r="BL499" s="16" t="s">
        <v>936</v>
      </c>
      <c r="BM499" s="257" t="s">
        <v>1672</v>
      </c>
    </row>
    <row r="500" spans="1:65" s="2" customFormat="1" ht="21.75" customHeight="1">
      <c r="A500" s="37"/>
      <c r="B500" s="38"/>
      <c r="C500" s="245" t="s">
        <v>1673</v>
      </c>
      <c r="D500" s="245" t="s">
        <v>204</v>
      </c>
      <c r="E500" s="246" t="s">
        <v>943</v>
      </c>
      <c r="F500" s="247" t="s">
        <v>944</v>
      </c>
      <c r="G500" s="248" t="s">
        <v>439</v>
      </c>
      <c r="H500" s="249">
        <v>1</v>
      </c>
      <c r="I500" s="250"/>
      <c r="J500" s="251">
        <f>ROUND(I500*H500,2)</f>
        <v>0</v>
      </c>
      <c r="K500" s="252"/>
      <c r="L500" s="43"/>
      <c r="M500" s="253" t="s">
        <v>1</v>
      </c>
      <c r="N500" s="254" t="s">
        <v>39</v>
      </c>
      <c r="O500" s="90"/>
      <c r="P500" s="255">
        <f>O500*H500</f>
        <v>0</v>
      </c>
      <c r="Q500" s="255">
        <v>0</v>
      </c>
      <c r="R500" s="255">
        <f>Q500*H500</f>
        <v>0</v>
      </c>
      <c r="S500" s="255">
        <v>0</v>
      </c>
      <c r="T500" s="256">
        <f>S500*H500</f>
        <v>0</v>
      </c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R500" s="257" t="s">
        <v>936</v>
      </c>
      <c r="AT500" s="257" t="s">
        <v>204</v>
      </c>
      <c r="AU500" s="257" t="s">
        <v>85</v>
      </c>
      <c r="AY500" s="16" t="s">
        <v>202</v>
      </c>
      <c r="BE500" s="258">
        <f>IF(N500="základní",J500,0)</f>
        <v>0</v>
      </c>
      <c r="BF500" s="258">
        <f>IF(N500="snížená",J500,0)</f>
        <v>0</v>
      </c>
      <c r="BG500" s="258">
        <f>IF(N500="zákl. přenesená",J500,0)</f>
        <v>0</v>
      </c>
      <c r="BH500" s="258">
        <f>IF(N500="sníž. přenesená",J500,0)</f>
        <v>0</v>
      </c>
      <c r="BI500" s="258">
        <f>IF(N500="nulová",J500,0)</f>
        <v>0</v>
      </c>
      <c r="BJ500" s="16" t="s">
        <v>85</v>
      </c>
      <c r="BK500" s="258">
        <f>ROUND(I500*H500,2)</f>
        <v>0</v>
      </c>
      <c r="BL500" s="16" t="s">
        <v>936</v>
      </c>
      <c r="BM500" s="257" t="s">
        <v>1674</v>
      </c>
    </row>
    <row r="501" spans="1:65" s="2" customFormat="1" ht="16.5" customHeight="1">
      <c r="A501" s="37"/>
      <c r="B501" s="38"/>
      <c r="C501" s="245" t="s">
        <v>1675</v>
      </c>
      <c r="D501" s="245" t="s">
        <v>204</v>
      </c>
      <c r="E501" s="246" t="s">
        <v>949</v>
      </c>
      <c r="F501" s="247" t="s">
        <v>950</v>
      </c>
      <c r="G501" s="248" t="s">
        <v>439</v>
      </c>
      <c r="H501" s="249">
        <v>1</v>
      </c>
      <c r="I501" s="250"/>
      <c r="J501" s="251">
        <f>ROUND(I501*H501,2)</f>
        <v>0</v>
      </c>
      <c r="K501" s="252"/>
      <c r="L501" s="43"/>
      <c r="M501" s="253" t="s">
        <v>1</v>
      </c>
      <c r="N501" s="254" t="s">
        <v>39</v>
      </c>
      <c r="O501" s="90"/>
      <c r="P501" s="255">
        <f>O501*H501</f>
        <v>0</v>
      </c>
      <c r="Q501" s="255">
        <v>0</v>
      </c>
      <c r="R501" s="255">
        <f>Q501*H501</f>
        <v>0</v>
      </c>
      <c r="S501" s="255">
        <v>0</v>
      </c>
      <c r="T501" s="256">
        <f>S501*H501</f>
        <v>0</v>
      </c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R501" s="257" t="s">
        <v>936</v>
      </c>
      <c r="AT501" s="257" t="s">
        <v>204</v>
      </c>
      <c r="AU501" s="257" t="s">
        <v>85</v>
      </c>
      <c r="AY501" s="16" t="s">
        <v>202</v>
      </c>
      <c r="BE501" s="258">
        <f>IF(N501="základní",J501,0)</f>
        <v>0</v>
      </c>
      <c r="BF501" s="258">
        <f>IF(N501="snížená",J501,0)</f>
        <v>0</v>
      </c>
      <c r="BG501" s="258">
        <f>IF(N501="zákl. přenesená",J501,0)</f>
        <v>0</v>
      </c>
      <c r="BH501" s="258">
        <f>IF(N501="sníž. přenesená",J501,0)</f>
        <v>0</v>
      </c>
      <c r="BI501" s="258">
        <f>IF(N501="nulová",J501,0)</f>
        <v>0</v>
      </c>
      <c r="BJ501" s="16" t="s">
        <v>85</v>
      </c>
      <c r="BK501" s="258">
        <f>ROUND(I501*H501,2)</f>
        <v>0</v>
      </c>
      <c r="BL501" s="16" t="s">
        <v>936</v>
      </c>
      <c r="BM501" s="257" t="s">
        <v>1676</v>
      </c>
    </row>
    <row r="502" spans="1:65" s="2" customFormat="1" ht="21.75" customHeight="1">
      <c r="A502" s="37"/>
      <c r="B502" s="38"/>
      <c r="C502" s="245" t="s">
        <v>1677</v>
      </c>
      <c r="D502" s="245" t="s">
        <v>204</v>
      </c>
      <c r="E502" s="246" t="s">
        <v>952</v>
      </c>
      <c r="F502" s="247" t="s">
        <v>953</v>
      </c>
      <c r="G502" s="248" t="s">
        <v>439</v>
      </c>
      <c r="H502" s="249">
        <v>1</v>
      </c>
      <c r="I502" s="250"/>
      <c r="J502" s="251">
        <f>ROUND(I502*H502,2)</f>
        <v>0</v>
      </c>
      <c r="K502" s="252"/>
      <c r="L502" s="43"/>
      <c r="M502" s="253" t="s">
        <v>1</v>
      </c>
      <c r="N502" s="254" t="s">
        <v>39</v>
      </c>
      <c r="O502" s="90"/>
      <c r="P502" s="255">
        <f>O502*H502</f>
        <v>0</v>
      </c>
      <c r="Q502" s="255">
        <v>0</v>
      </c>
      <c r="R502" s="255">
        <f>Q502*H502</f>
        <v>0</v>
      </c>
      <c r="S502" s="255">
        <v>0</v>
      </c>
      <c r="T502" s="256">
        <f>S502*H502</f>
        <v>0</v>
      </c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R502" s="257" t="s">
        <v>936</v>
      </c>
      <c r="AT502" s="257" t="s">
        <v>204</v>
      </c>
      <c r="AU502" s="257" t="s">
        <v>85</v>
      </c>
      <c r="AY502" s="16" t="s">
        <v>202</v>
      </c>
      <c r="BE502" s="258">
        <f>IF(N502="základní",J502,0)</f>
        <v>0</v>
      </c>
      <c r="BF502" s="258">
        <f>IF(N502="snížená",J502,0)</f>
        <v>0</v>
      </c>
      <c r="BG502" s="258">
        <f>IF(N502="zákl. přenesená",J502,0)</f>
        <v>0</v>
      </c>
      <c r="BH502" s="258">
        <f>IF(N502="sníž. přenesená",J502,0)</f>
        <v>0</v>
      </c>
      <c r="BI502" s="258">
        <f>IF(N502="nulová",J502,0)</f>
        <v>0</v>
      </c>
      <c r="BJ502" s="16" t="s">
        <v>85</v>
      </c>
      <c r="BK502" s="258">
        <f>ROUND(I502*H502,2)</f>
        <v>0</v>
      </c>
      <c r="BL502" s="16" t="s">
        <v>936</v>
      </c>
      <c r="BM502" s="257" t="s">
        <v>1678</v>
      </c>
    </row>
    <row r="503" spans="1:63" s="12" customFormat="1" ht="22.8" customHeight="1">
      <c r="A503" s="12"/>
      <c r="B503" s="229"/>
      <c r="C503" s="230"/>
      <c r="D503" s="231" t="s">
        <v>72</v>
      </c>
      <c r="E503" s="243" t="s">
        <v>966</v>
      </c>
      <c r="F503" s="243" t="s">
        <v>967</v>
      </c>
      <c r="G503" s="230"/>
      <c r="H503" s="230"/>
      <c r="I503" s="233"/>
      <c r="J503" s="244">
        <f>BK503</f>
        <v>0</v>
      </c>
      <c r="K503" s="230"/>
      <c r="L503" s="235"/>
      <c r="M503" s="236"/>
      <c r="N503" s="237"/>
      <c r="O503" s="237"/>
      <c r="P503" s="238">
        <f>P504</f>
        <v>0</v>
      </c>
      <c r="Q503" s="237"/>
      <c r="R503" s="238">
        <f>R504</f>
        <v>0</v>
      </c>
      <c r="S503" s="237"/>
      <c r="T503" s="239">
        <f>T504</f>
        <v>0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240" t="s">
        <v>293</v>
      </c>
      <c r="AT503" s="241" t="s">
        <v>72</v>
      </c>
      <c r="AU503" s="241" t="s">
        <v>80</v>
      </c>
      <c r="AY503" s="240" t="s">
        <v>202</v>
      </c>
      <c r="BK503" s="242">
        <f>BK504</f>
        <v>0</v>
      </c>
    </row>
    <row r="504" spans="1:65" s="2" customFormat="1" ht="16.5" customHeight="1">
      <c r="A504" s="37"/>
      <c r="B504" s="38"/>
      <c r="C504" s="245" t="s">
        <v>1679</v>
      </c>
      <c r="D504" s="245" t="s">
        <v>204</v>
      </c>
      <c r="E504" s="246" t="s">
        <v>968</v>
      </c>
      <c r="F504" s="247" t="s">
        <v>969</v>
      </c>
      <c r="G504" s="248" t="s">
        <v>439</v>
      </c>
      <c r="H504" s="249">
        <v>1</v>
      </c>
      <c r="I504" s="250"/>
      <c r="J504" s="251">
        <f>ROUND(I504*H504,2)</f>
        <v>0</v>
      </c>
      <c r="K504" s="252"/>
      <c r="L504" s="43"/>
      <c r="M504" s="295" t="s">
        <v>1</v>
      </c>
      <c r="N504" s="296" t="s">
        <v>39</v>
      </c>
      <c r="O504" s="297"/>
      <c r="P504" s="298">
        <f>O504*H504</f>
        <v>0</v>
      </c>
      <c r="Q504" s="298">
        <v>0</v>
      </c>
      <c r="R504" s="298">
        <f>Q504*H504</f>
        <v>0</v>
      </c>
      <c r="S504" s="298">
        <v>0</v>
      </c>
      <c r="T504" s="299">
        <f>S504*H504</f>
        <v>0</v>
      </c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R504" s="257" t="s">
        <v>936</v>
      </c>
      <c r="AT504" s="257" t="s">
        <v>204</v>
      </c>
      <c r="AU504" s="257" t="s">
        <v>85</v>
      </c>
      <c r="AY504" s="16" t="s">
        <v>202</v>
      </c>
      <c r="BE504" s="258">
        <f>IF(N504="základní",J504,0)</f>
        <v>0</v>
      </c>
      <c r="BF504" s="258">
        <f>IF(N504="snížená",J504,0)</f>
        <v>0</v>
      </c>
      <c r="BG504" s="258">
        <f>IF(N504="zákl. přenesená",J504,0)</f>
        <v>0</v>
      </c>
      <c r="BH504" s="258">
        <f>IF(N504="sníž. přenesená",J504,0)</f>
        <v>0</v>
      </c>
      <c r="BI504" s="258">
        <f>IF(N504="nulová",J504,0)</f>
        <v>0</v>
      </c>
      <c r="BJ504" s="16" t="s">
        <v>85</v>
      </c>
      <c r="BK504" s="258">
        <f>ROUND(I504*H504,2)</f>
        <v>0</v>
      </c>
      <c r="BL504" s="16" t="s">
        <v>936</v>
      </c>
      <c r="BM504" s="257" t="s">
        <v>1680</v>
      </c>
    </row>
    <row r="505" spans="1:31" s="2" customFormat="1" ht="6.95" customHeight="1">
      <c r="A505" s="37"/>
      <c r="B505" s="65"/>
      <c r="C505" s="66"/>
      <c r="D505" s="66"/>
      <c r="E505" s="66"/>
      <c r="F505" s="66"/>
      <c r="G505" s="66"/>
      <c r="H505" s="66"/>
      <c r="I505" s="192"/>
      <c r="J505" s="66"/>
      <c r="K505" s="66"/>
      <c r="L505" s="43"/>
      <c r="M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</row>
  </sheetData>
  <sheetProtection password="CC35" sheet="1" objects="1" scenarios="1" formatColumns="0" formatRows="0" autoFilter="0"/>
  <autoFilter ref="C146:K504"/>
  <mergeCells count="9">
    <mergeCell ref="E7:H7"/>
    <mergeCell ref="E9:H9"/>
    <mergeCell ref="E18:H18"/>
    <mergeCell ref="E27:H27"/>
    <mergeCell ref="E85:H85"/>
    <mergeCell ref="E87:H87"/>
    <mergeCell ref="E137:H137"/>
    <mergeCell ref="E139:H13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160</v>
      </c>
      <c r="L8" s="19"/>
    </row>
    <row r="9" spans="2:12" s="1" customFormat="1" ht="16.5" customHeight="1">
      <c r="B9" s="19"/>
      <c r="E9" s="153" t="s">
        <v>971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162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1681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164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1682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ROUND(J140,2)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ROUND((SUM(BE140:BE402)),2)</f>
        <v>0</v>
      </c>
      <c r="G37" s="37"/>
      <c r="H37" s="37"/>
      <c r="I37" s="171">
        <v>0.21</v>
      </c>
      <c r="J37" s="170">
        <f>ROUND(((SUM(BE140:BE402))*I37),2)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ROUND((SUM(BF140:BF402)),2)</f>
        <v>0</v>
      </c>
      <c r="G38" s="37"/>
      <c r="H38" s="37"/>
      <c r="I38" s="171">
        <v>0.15</v>
      </c>
      <c r="J38" s="170">
        <f>ROUND(((SUM(BF140:BF402))*I38),2)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ROUND((SUM(BG140:BG402)),2)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ROUND((SUM(BH140:BH402)),2)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ROUND((SUM(BI140:BI402)),2)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971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162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1681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164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M.a - Stavební přípomoce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167</v>
      </c>
      <c r="D98" s="199"/>
      <c r="E98" s="199"/>
      <c r="F98" s="199"/>
      <c r="G98" s="199"/>
      <c r="H98" s="199"/>
      <c r="I98" s="200"/>
      <c r="J98" s="201" t="s">
        <v>168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169</v>
      </c>
      <c r="D100" s="39"/>
      <c r="E100" s="39"/>
      <c r="F100" s="39"/>
      <c r="G100" s="39"/>
      <c r="H100" s="39"/>
      <c r="I100" s="155"/>
      <c r="J100" s="109">
        <f>J140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170</v>
      </c>
    </row>
    <row r="101" spans="1:31" s="9" customFormat="1" ht="24.95" customHeight="1">
      <c r="A101" s="9"/>
      <c r="B101" s="203"/>
      <c r="C101" s="204"/>
      <c r="D101" s="205" t="s">
        <v>171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172</v>
      </c>
      <c r="E102" s="212"/>
      <c r="F102" s="212"/>
      <c r="G102" s="212"/>
      <c r="H102" s="212"/>
      <c r="I102" s="213"/>
      <c r="J102" s="214">
        <f>J142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173</v>
      </c>
      <c r="E103" s="212"/>
      <c r="F103" s="212"/>
      <c r="G103" s="212"/>
      <c r="H103" s="212"/>
      <c r="I103" s="213"/>
      <c r="J103" s="214">
        <f>J175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1"/>
      <c r="D104" s="211" t="s">
        <v>174</v>
      </c>
      <c r="E104" s="212"/>
      <c r="F104" s="212"/>
      <c r="G104" s="212"/>
      <c r="H104" s="212"/>
      <c r="I104" s="213"/>
      <c r="J104" s="214">
        <f>J218</f>
        <v>0</v>
      </c>
      <c r="K104" s="131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1"/>
      <c r="D105" s="211" t="s">
        <v>175</v>
      </c>
      <c r="E105" s="212"/>
      <c r="F105" s="212"/>
      <c r="G105" s="212"/>
      <c r="H105" s="212"/>
      <c r="I105" s="213"/>
      <c r="J105" s="214">
        <f>J240</f>
        <v>0</v>
      </c>
      <c r="K105" s="131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0"/>
      <c r="C106" s="131"/>
      <c r="D106" s="211" t="s">
        <v>176</v>
      </c>
      <c r="E106" s="212"/>
      <c r="F106" s="212"/>
      <c r="G106" s="212"/>
      <c r="H106" s="212"/>
      <c r="I106" s="213"/>
      <c r="J106" s="214">
        <f>J243</f>
        <v>0</v>
      </c>
      <c r="K106" s="131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0"/>
      <c r="C107" s="131"/>
      <c r="D107" s="211" t="s">
        <v>177</v>
      </c>
      <c r="E107" s="212"/>
      <c r="F107" s="212"/>
      <c r="G107" s="212"/>
      <c r="H107" s="212"/>
      <c r="I107" s="213"/>
      <c r="J107" s="214">
        <f>J286</f>
        <v>0</v>
      </c>
      <c r="K107" s="131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0"/>
      <c r="C108" s="131"/>
      <c r="D108" s="211" t="s">
        <v>178</v>
      </c>
      <c r="E108" s="212"/>
      <c r="F108" s="212"/>
      <c r="G108" s="212"/>
      <c r="H108" s="212"/>
      <c r="I108" s="213"/>
      <c r="J108" s="214">
        <f>J325</f>
        <v>0</v>
      </c>
      <c r="K108" s="131"/>
      <c r="L108" s="2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0"/>
      <c r="C109" s="131"/>
      <c r="D109" s="211" t="s">
        <v>179</v>
      </c>
      <c r="E109" s="212"/>
      <c r="F109" s="212"/>
      <c r="G109" s="212"/>
      <c r="H109" s="212"/>
      <c r="I109" s="213"/>
      <c r="J109" s="214">
        <f>J332</f>
        <v>0</v>
      </c>
      <c r="K109" s="131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203"/>
      <c r="C110" s="204"/>
      <c r="D110" s="205" t="s">
        <v>180</v>
      </c>
      <c r="E110" s="206"/>
      <c r="F110" s="206"/>
      <c r="G110" s="206"/>
      <c r="H110" s="206"/>
      <c r="I110" s="207"/>
      <c r="J110" s="208">
        <f>J335</f>
        <v>0</v>
      </c>
      <c r="K110" s="204"/>
      <c r="L110" s="20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210"/>
      <c r="C111" s="131"/>
      <c r="D111" s="211" t="s">
        <v>181</v>
      </c>
      <c r="E111" s="212"/>
      <c r="F111" s="212"/>
      <c r="G111" s="212"/>
      <c r="H111" s="212"/>
      <c r="I111" s="213"/>
      <c r="J111" s="214">
        <f>J336</f>
        <v>0</v>
      </c>
      <c r="K111" s="131"/>
      <c r="L111" s="2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0"/>
      <c r="C112" s="131"/>
      <c r="D112" s="211" t="s">
        <v>182</v>
      </c>
      <c r="E112" s="212"/>
      <c r="F112" s="212"/>
      <c r="G112" s="212"/>
      <c r="H112" s="212"/>
      <c r="I112" s="213"/>
      <c r="J112" s="214">
        <f>J349</f>
        <v>0</v>
      </c>
      <c r="K112" s="131"/>
      <c r="L112" s="2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0"/>
      <c r="C113" s="131"/>
      <c r="D113" s="211" t="s">
        <v>183</v>
      </c>
      <c r="E113" s="212"/>
      <c r="F113" s="212"/>
      <c r="G113" s="212"/>
      <c r="H113" s="212"/>
      <c r="I113" s="213"/>
      <c r="J113" s="214">
        <f>J360</f>
        <v>0</v>
      </c>
      <c r="K113" s="131"/>
      <c r="L113" s="21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0"/>
      <c r="C114" s="131"/>
      <c r="D114" s="211" t="s">
        <v>184</v>
      </c>
      <c r="E114" s="212"/>
      <c r="F114" s="212"/>
      <c r="G114" s="212"/>
      <c r="H114" s="212"/>
      <c r="I114" s="213"/>
      <c r="J114" s="214">
        <f>J371</f>
        <v>0</v>
      </c>
      <c r="K114" s="131"/>
      <c r="L114" s="21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0"/>
      <c r="C115" s="131"/>
      <c r="D115" s="211" t="s">
        <v>185</v>
      </c>
      <c r="E115" s="212"/>
      <c r="F115" s="212"/>
      <c r="G115" s="212"/>
      <c r="H115" s="212"/>
      <c r="I115" s="213"/>
      <c r="J115" s="214">
        <f>J374</f>
        <v>0</v>
      </c>
      <c r="K115" s="131"/>
      <c r="L115" s="21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0"/>
      <c r="C116" s="131"/>
      <c r="D116" s="211" t="s">
        <v>186</v>
      </c>
      <c r="E116" s="212"/>
      <c r="F116" s="212"/>
      <c r="G116" s="212"/>
      <c r="H116" s="212"/>
      <c r="I116" s="213"/>
      <c r="J116" s="214">
        <f>J390</f>
        <v>0</v>
      </c>
      <c r="K116" s="131"/>
      <c r="L116" s="21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65"/>
      <c r="C118" s="66"/>
      <c r="D118" s="66"/>
      <c r="E118" s="66"/>
      <c r="F118" s="66"/>
      <c r="G118" s="66"/>
      <c r="H118" s="66"/>
      <c r="I118" s="192"/>
      <c r="J118" s="66"/>
      <c r="K118" s="66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22" spans="1:31" s="2" customFormat="1" ht="6.95" customHeight="1">
      <c r="A122" s="37"/>
      <c r="B122" s="67"/>
      <c r="C122" s="68"/>
      <c r="D122" s="68"/>
      <c r="E122" s="68"/>
      <c r="F122" s="68"/>
      <c r="G122" s="68"/>
      <c r="H122" s="68"/>
      <c r="I122" s="195"/>
      <c r="J122" s="68"/>
      <c r="K122" s="68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4.95" customHeight="1">
      <c r="A123" s="37"/>
      <c r="B123" s="38"/>
      <c r="C123" s="22" t="s">
        <v>187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16</v>
      </c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9"/>
      <c r="D126" s="39"/>
      <c r="E126" s="196" t="str">
        <f>E7</f>
        <v xml:space="preserve">Stavební úpravy (TZB)  BD v Milíně, blok A, M, O - III. etapa</v>
      </c>
      <c r="F126" s="31"/>
      <c r="G126" s="31"/>
      <c r="H126" s="31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2:12" s="1" customFormat="1" ht="12" customHeight="1">
      <c r="B127" s="20"/>
      <c r="C127" s="31" t="s">
        <v>160</v>
      </c>
      <c r="D127" s="21"/>
      <c r="E127" s="21"/>
      <c r="F127" s="21"/>
      <c r="G127" s="21"/>
      <c r="H127" s="21"/>
      <c r="I127" s="146"/>
      <c r="J127" s="21"/>
      <c r="K127" s="21"/>
      <c r="L127" s="19"/>
    </row>
    <row r="128" spans="2:12" s="1" customFormat="1" ht="16.5" customHeight="1">
      <c r="B128" s="20"/>
      <c r="C128" s="21"/>
      <c r="D128" s="21"/>
      <c r="E128" s="196" t="s">
        <v>971</v>
      </c>
      <c r="F128" s="21"/>
      <c r="G128" s="21"/>
      <c r="H128" s="21"/>
      <c r="I128" s="146"/>
      <c r="J128" s="21"/>
      <c r="K128" s="21"/>
      <c r="L128" s="19"/>
    </row>
    <row r="129" spans="2:12" s="1" customFormat="1" ht="12" customHeight="1">
      <c r="B129" s="20"/>
      <c r="C129" s="31" t="s">
        <v>162</v>
      </c>
      <c r="D129" s="21"/>
      <c r="E129" s="21"/>
      <c r="F129" s="21"/>
      <c r="G129" s="21"/>
      <c r="H129" s="21"/>
      <c r="I129" s="146"/>
      <c r="J129" s="21"/>
      <c r="K129" s="21"/>
      <c r="L129" s="19"/>
    </row>
    <row r="130" spans="1:31" s="2" customFormat="1" ht="16.5" customHeight="1">
      <c r="A130" s="37"/>
      <c r="B130" s="38"/>
      <c r="C130" s="39"/>
      <c r="D130" s="39"/>
      <c r="E130" s="197" t="s">
        <v>1681</v>
      </c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164</v>
      </c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6.5" customHeight="1">
      <c r="A132" s="37"/>
      <c r="B132" s="38"/>
      <c r="C132" s="39"/>
      <c r="D132" s="39"/>
      <c r="E132" s="75" t="str">
        <f>E13</f>
        <v>M.a - Stavební přípomoce</v>
      </c>
      <c r="F132" s="39"/>
      <c r="G132" s="39"/>
      <c r="H132" s="39"/>
      <c r="I132" s="155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6.95" customHeight="1">
      <c r="A133" s="37"/>
      <c r="B133" s="38"/>
      <c r="C133" s="39"/>
      <c r="D133" s="39"/>
      <c r="E133" s="39"/>
      <c r="F133" s="39"/>
      <c r="G133" s="39"/>
      <c r="H133" s="39"/>
      <c r="I133" s="155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2" customHeight="1">
      <c r="A134" s="37"/>
      <c r="B134" s="38"/>
      <c r="C134" s="31" t="s">
        <v>20</v>
      </c>
      <c r="D134" s="39"/>
      <c r="E134" s="39"/>
      <c r="F134" s="26" t="str">
        <f>F16</f>
        <v xml:space="preserve"> </v>
      </c>
      <c r="G134" s="39"/>
      <c r="H134" s="39"/>
      <c r="I134" s="157" t="s">
        <v>22</v>
      </c>
      <c r="J134" s="78" t="str">
        <f>IF(J16="","",J16)</f>
        <v>16. 3. 2020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9"/>
      <c r="D135" s="39"/>
      <c r="E135" s="39"/>
      <c r="F135" s="39"/>
      <c r="G135" s="39"/>
      <c r="H135" s="39"/>
      <c r="I135" s="155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5.15" customHeight="1">
      <c r="A136" s="37"/>
      <c r="B136" s="38"/>
      <c r="C136" s="31" t="s">
        <v>24</v>
      </c>
      <c r="D136" s="39"/>
      <c r="E136" s="39"/>
      <c r="F136" s="26" t="str">
        <f>E19</f>
        <v xml:space="preserve"> </v>
      </c>
      <c r="G136" s="39"/>
      <c r="H136" s="39"/>
      <c r="I136" s="157" t="s">
        <v>29</v>
      </c>
      <c r="J136" s="35" t="str">
        <f>E25</f>
        <v xml:space="preserve"> </v>
      </c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5.15" customHeight="1">
      <c r="A137" s="37"/>
      <c r="B137" s="38"/>
      <c r="C137" s="31" t="s">
        <v>27</v>
      </c>
      <c r="D137" s="39"/>
      <c r="E137" s="39"/>
      <c r="F137" s="26" t="str">
        <f>IF(E22="","",E22)</f>
        <v>Vyplň údaj</v>
      </c>
      <c r="G137" s="39"/>
      <c r="H137" s="39"/>
      <c r="I137" s="157" t="s">
        <v>31</v>
      </c>
      <c r="J137" s="35" t="str">
        <f>E28</f>
        <v xml:space="preserve"> </v>
      </c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0.3" customHeight="1">
      <c r="A138" s="37"/>
      <c r="B138" s="38"/>
      <c r="C138" s="39"/>
      <c r="D138" s="39"/>
      <c r="E138" s="39"/>
      <c r="F138" s="39"/>
      <c r="G138" s="39"/>
      <c r="H138" s="39"/>
      <c r="I138" s="155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11" customFormat="1" ht="29.25" customHeight="1">
      <c r="A139" s="216"/>
      <c r="B139" s="217"/>
      <c r="C139" s="218" t="s">
        <v>188</v>
      </c>
      <c r="D139" s="219" t="s">
        <v>58</v>
      </c>
      <c r="E139" s="219" t="s">
        <v>54</v>
      </c>
      <c r="F139" s="219" t="s">
        <v>55</v>
      </c>
      <c r="G139" s="219" t="s">
        <v>189</v>
      </c>
      <c r="H139" s="219" t="s">
        <v>190</v>
      </c>
      <c r="I139" s="220" t="s">
        <v>191</v>
      </c>
      <c r="J139" s="221" t="s">
        <v>168</v>
      </c>
      <c r="K139" s="222" t="s">
        <v>192</v>
      </c>
      <c r="L139" s="223"/>
      <c r="M139" s="99" t="s">
        <v>1</v>
      </c>
      <c r="N139" s="100" t="s">
        <v>37</v>
      </c>
      <c r="O139" s="100" t="s">
        <v>193</v>
      </c>
      <c r="P139" s="100" t="s">
        <v>194</v>
      </c>
      <c r="Q139" s="100" t="s">
        <v>195</v>
      </c>
      <c r="R139" s="100" t="s">
        <v>196</v>
      </c>
      <c r="S139" s="100" t="s">
        <v>197</v>
      </c>
      <c r="T139" s="101" t="s">
        <v>198</v>
      </c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</row>
    <row r="140" spans="1:63" s="2" customFormat="1" ht="22.8" customHeight="1">
      <c r="A140" s="37"/>
      <c r="B140" s="38"/>
      <c r="C140" s="106" t="s">
        <v>199</v>
      </c>
      <c r="D140" s="39"/>
      <c r="E140" s="39"/>
      <c r="F140" s="39"/>
      <c r="G140" s="39"/>
      <c r="H140" s="39"/>
      <c r="I140" s="155"/>
      <c r="J140" s="224">
        <f>BK140</f>
        <v>0</v>
      </c>
      <c r="K140" s="39"/>
      <c r="L140" s="43"/>
      <c r="M140" s="102"/>
      <c r="N140" s="225"/>
      <c r="O140" s="103"/>
      <c r="P140" s="226">
        <f>P141+P335</f>
        <v>0</v>
      </c>
      <c r="Q140" s="103"/>
      <c r="R140" s="226">
        <f>R141+R335</f>
        <v>16.2821544</v>
      </c>
      <c r="S140" s="103"/>
      <c r="T140" s="227">
        <f>T141+T335</f>
        <v>5.2258000000000004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72</v>
      </c>
      <c r="AU140" s="16" t="s">
        <v>170</v>
      </c>
      <c r="BK140" s="228">
        <f>BK141+BK335</f>
        <v>0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200</v>
      </c>
      <c r="F141" s="232" t="s">
        <v>201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P142+P175+P218+P240+P243+P286+P325+P332</f>
        <v>0</v>
      </c>
      <c r="Q141" s="237"/>
      <c r="R141" s="238">
        <f>R142+R175+R218+R240+R243+R286+R325+R332</f>
        <v>13.324114</v>
      </c>
      <c r="S141" s="237"/>
      <c r="T141" s="239">
        <f>T142+T175+T218+T240+T243+T286+T325+T332</f>
        <v>5.2258000000000004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202</v>
      </c>
      <c r="BK141" s="242">
        <f>BK142+BK175+BK218+BK240+BK243+BK286+BK325+BK332</f>
        <v>0</v>
      </c>
    </row>
    <row r="142" spans="1:63" s="12" customFormat="1" ht="22.8" customHeight="1">
      <c r="A142" s="12"/>
      <c r="B142" s="229"/>
      <c r="C142" s="230"/>
      <c r="D142" s="231" t="s">
        <v>72</v>
      </c>
      <c r="E142" s="243" t="s">
        <v>90</v>
      </c>
      <c r="F142" s="243" t="s">
        <v>203</v>
      </c>
      <c r="G142" s="230"/>
      <c r="H142" s="230"/>
      <c r="I142" s="233"/>
      <c r="J142" s="244">
        <f>BK142</f>
        <v>0</v>
      </c>
      <c r="K142" s="230"/>
      <c r="L142" s="235"/>
      <c r="M142" s="236"/>
      <c r="N142" s="237"/>
      <c r="O142" s="237"/>
      <c r="P142" s="238">
        <f>SUM(P143:P174)</f>
        <v>0</v>
      </c>
      <c r="Q142" s="237"/>
      <c r="R142" s="238">
        <f>SUM(R143:R174)</f>
        <v>10.555475999999999</v>
      </c>
      <c r="S142" s="237"/>
      <c r="T142" s="239">
        <f>SUM(T143:T174)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80</v>
      </c>
      <c r="AY142" s="240" t="s">
        <v>202</v>
      </c>
      <c r="BK142" s="242">
        <f>SUM(BK143:BK174)</f>
        <v>0</v>
      </c>
    </row>
    <row r="143" spans="1:65" s="2" customFormat="1" ht="21.75" customHeight="1">
      <c r="A143" s="37"/>
      <c r="B143" s="38"/>
      <c r="C143" s="245" t="s">
        <v>80</v>
      </c>
      <c r="D143" s="245" t="s">
        <v>204</v>
      </c>
      <c r="E143" s="246" t="s">
        <v>205</v>
      </c>
      <c r="F143" s="247" t="s">
        <v>206</v>
      </c>
      <c r="G143" s="248" t="s">
        <v>207</v>
      </c>
      <c r="H143" s="249">
        <v>76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0.12021</v>
      </c>
      <c r="R143" s="255">
        <f>Q143*H143</f>
        <v>9.135959999999999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208</v>
      </c>
      <c r="AT143" s="257" t="s">
        <v>204</v>
      </c>
      <c r="AU143" s="257" t="s">
        <v>85</v>
      </c>
      <c r="AY143" s="16" t="s">
        <v>202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208</v>
      </c>
      <c r="BM143" s="257" t="s">
        <v>1683</v>
      </c>
    </row>
    <row r="144" spans="1:51" s="13" customFormat="1" ht="12">
      <c r="A144" s="13"/>
      <c r="B144" s="259"/>
      <c r="C144" s="260"/>
      <c r="D144" s="261" t="s">
        <v>210</v>
      </c>
      <c r="E144" s="262" t="s">
        <v>1</v>
      </c>
      <c r="F144" s="263" t="s">
        <v>211</v>
      </c>
      <c r="G144" s="260"/>
      <c r="H144" s="262" t="s">
        <v>1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210</v>
      </c>
      <c r="AU144" s="269" t="s">
        <v>85</v>
      </c>
      <c r="AV144" s="13" t="s">
        <v>80</v>
      </c>
      <c r="AW144" s="13" t="s">
        <v>30</v>
      </c>
      <c r="AX144" s="13" t="s">
        <v>73</v>
      </c>
      <c r="AY144" s="269" t="s">
        <v>202</v>
      </c>
    </row>
    <row r="145" spans="1:51" s="14" customFormat="1" ht="12">
      <c r="A145" s="14"/>
      <c r="B145" s="270"/>
      <c r="C145" s="271"/>
      <c r="D145" s="261" t="s">
        <v>210</v>
      </c>
      <c r="E145" s="272" t="s">
        <v>1</v>
      </c>
      <c r="F145" s="273" t="s">
        <v>1684</v>
      </c>
      <c r="G145" s="271"/>
      <c r="H145" s="274">
        <v>6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210</v>
      </c>
      <c r="AU145" s="280" t="s">
        <v>85</v>
      </c>
      <c r="AV145" s="14" t="s">
        <v>85</v>
      </c>
      <c r="AW145" s="14" t="s">
        <v>30</v>
      </c>
      <c r="AX145" s="14" t="s">
        <v>73</v>
      </c>
      <c r="AY145" s="280" t="s">
        <v>202</v>
      </c>
    </row>
    <row r="146" spans="1:51" s="14" customFormat="1" ht="12">
      <c r="A146" s="14"/>
      <c r="B146" s="270"/>
      <c r="C146" s="271"/>
      <c r="D146" s="261" t="s">
        <v>210</v>
      </c>
      <c r="E146" s="272" t="s">
        <v>1</v>
      </c>
      <c r="F146" s="273" t="s">
        <v>1685</v>
      </c>
      <c r="G146" s="271"/>
      <c r="H146" s="274">
        <v>5</v>
      </c>
      <c r="I146" s="275"/>
      <c r="J146" s="271"/>
      <c r="K146" s="271"/>
      <c r="L146" s="276"/>
      <c r="M146" s="277"/>
      <c r="N146" s="278"/>
      <c r="O146" s="278"/>
      <c r="P146" s="278"/>
      <c r="Q146" s="278"/>
      <c r="R146" s="278"/>
      <c r="S146" s="278"/>
      <c r="T146" s="27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0" t="s">
        <v>210</v>
      </c>
      <c r="AU146" s="280" t="s">
        <v>85</v>
      </c>
      <c r="AV146" s="14" t="s">
        <v>85</v>
      </c>
      <c r="AW146" s="14" t="s">
        <v>30</v>
      </c>
      <c r="AX146" s="14" t="s">
        <v>73</v>
      </c>
      <c r="AY146" s="280" t="s">
        <v>202</v>
      </c>
    </row>
    <row r="147" spans="1:51" s="14" customFormat="1" ht="12">
      <c r="A147" s="14"/>
      <c r="B147" s="270"/>
      <c r="C147" s="271"/>
      <c r="D147" s="261" t="s">
        <v>210</v>
      </c>
      <c r="E147" s="272" t="s">
        <v>1</v>
      </c>
      <c r="F147" s="273" t="s">
        <v>214</v>
      </c>
      <c r="G147" s="271"/>
      <c r="H147" s="274">
        <v>6</v>
      </c>
      <c r="I147" s="275"/>
      <c r="J147" s="271"/>
      <c r="K147" s="271"/>
      <c r="L147" s="276"/>
      <c r="M147" s="277"/>
      <c r="N147" s="278"/>
      <c r="O147" s="278"/>
      <c r="P147" s="278"/>
      <c r="Q147" s="278"/>
      <c r="R147" s="278"/>
      <c r="S147" s="278"/>
      <c r="T147" s="27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0" t="s">
        <v>210</v>
      </c>
      <c r="AU147" s="280" t="s">
        <v>85</v>
      </c>
      <c r="AV147" s="14" t="s">
        <v>85</v>
      </c>
      <c r="AW147" s="14" t="s">
        <v>30</v>
      </c>
      <c r="AX147" s="14" t="s">
        <v>73</v>
      </c>
      <c r="AY147" s="280" t="s">
        <v>202</v>
      </c>
    </row>
    <row r="148" spans="1:51" s="14" customFormat="1" ht="12">
      <c r="A148" s="14"/>
      <c r="B148" s="270"/>
      <c r="C148" s="271"/>
      <c r="D148" s="261" t="s">
        <v>210</v>
      </c>
      <c r="E148" s="272" t="s">
        <v>1</v>
      </c>
      <c r="F148" s="273" t="s">
        <v>1686</v>
      </c>
      <c r="G148" s="271"/>
      <c r="H148" s="274">
        <v>6</v>
      </c>
      <c r="I148" s="275"/>
      <c r="J148" s="271"/>
      <c r="K148" s="271"/>
      <c r="L148" s="276"/>
      <c r="M148" s="277"/>
      <c r="N148" s="278"/>
      <c r="O148" s="278"/>
      <c r="P148" s="278"/>
      <c r="Q148" s="278"/>
      <c r="R148" s="278"/>
      <c r="S148" s="278"/>
      <c r="T148" s="27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0" t="s">
        <v>210</v>
      </c>
      <c r="AU148" s="280" t="s">
        <v>85</v>
      </c>
      <c r="AV148" s="14" t="s">
        <v>85</v>
      </c>
      <c r="AW148" s="14" t="s">
        <v>30</v>
      </c>
      <c r="AX148" s="14" t="s">
        <v>73</v>
      </c>
      <c r="AY148" s="280" t="s">
        <v>202</v>
      </c>
    </row>
    <row r="149" spans="1:51" s="14" customFormat="1" ht="12">
      <c r="A149" s="14"/>
      <c r="B149" s="270"/>
      <c r="C149" s="271"/>
      <c r="D149" s="261" t="s">
        <v>210</v>
      </c>
      <c r="E149" s="272" t="s">
        <v>1</v>
      </c>
      <c r="F149" s="273" t="s">
        <v>1687</v>
      </c>
      <c r="G149" s="271"/>
      <c r="H149" s="274">
        <v>6</v>
      </c>
      <c r="I149" s="275"/>
      <c r="J149" s="271"/>
      <c r="K149" s="271"/>
      <c r="L149" s="276"/>
      <c r="M149" s="277"/>
      <c r="N149" s="278"/>
      <c r="O149" s="278"/>
      <c r="P149" s="278"/>
      <c r="Q149" s="278"/>
      <c r="R149" s="278"/>
      <c r="S149" s="278"/>
      <c r="T149" s="27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0" t="s">
        <v>210</v>
      </c>
      <c r="AU149" s="280" t="s">
        <v>85</v>
      </c>
      <c r="AV149" s="14" t="s">
        <v>85</v>
      </c>
      <c r="AW149" s="14" t="s">
        <v>30</v>
      </c>
      <c r="AX149" s="14" t="s">
        <v>73</v>
      </c>
      <c r="AY149" s="280" t="s">
        <v>202</v>
      </c>
    </row>
    <row r="150" spans="1:51" s="14" customFormat="1" ht="12">
      <c r="A150" s="14"/>
      <c r="B150" s="270"/>
      <c r="C150" s="271"/>
      <c r="D150" s="261" t="s">
        <v>210</v>
      </c>
      <c r="E150" s="272" t="s">
        <v>1</v>
      </c>
      <c r="F150" s="273" t="s">
        <v>1688</v>
      </c>
      <c r="G150" s="271"/>
      <c r="H150" s="274">
        <v>7</v>
      </c>
      <c r="I150" s="275"/>
      <c r="J150" s="271"/>
      <c r="K150" s="271"/>
      <c r="L150" s="276"/>
      <c r="M150" s="277"/>
      <c r="N150" s="278"/>
      <c r="O150" s="278"/>
      <c r="P150" s="278"/>
      <c r="Q150" s="278"/>
      <c r="R150" s="278"/>
      <c r="S150" s="278"/>
      <c r="T150" s="27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0" t="s">
        <v>210</v>
      </c>
      <c r="AU150" s="280" t="s">
        <v>85</v>
      </c>
      <c r="AV150" s="14" t="s">
        <v>85</v>
      </c>
      <c r="AW150" s="14" t="s">
        <v>30</v>
      </c>
      <c r="AX150" s="14" t="s">
        <v>73</v>
      </c>
      <c r="AY150" s="280" t="s">
        <v>202</v>
      </c>
    </row>
    <row r="151" spans="1:51" s="14" customFormat="1" ht="12">
      <c r="A151" s="14"/>
      <c r="B151" s="270"/>
      <c r="C151" s="271"/>
      <c r="D151" s="261" t="s">
        <v>210</v>
      </c>
      <c r="E151" s="272" t="s">
        <v>1</v>
      </c>
      <c r="F151" s="273" t="s">
        <v>220</v>
      </c>
      <c r="G151" s="271"/>
      <c r="H151" s="274">
        <v>7</v>
      </c>
      <c r="I151" s="275"/>
      <c r="J151" s="271"/>
      <c r="K151" s="271"/>
      <c r="L151" s="276"/>
      <c r="M151" s="277"/>
      <c r="N151" s="278"/>
      <c r="O151" s="278"/>
      <c r="P151" s="278"/>
      <c r="Q151" s="278"/>
      <c r="R151" s="278"/>
      <c r="S151" s="278"/>
      <c r="T151" s="27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0" t="s">
        <v>210</v>
      </c>
      <c r="AU151" s="280" t="s">
        <v>85</v>
      </c>
      <c r="AV151" s="14" t="s">
        <v>85</v>
      </c>
      <c r="AW151" s="14" t="s">
        <v>30</v>
      </c>
      <c r="AX151" s="14" t="s">
        <v>73</v>
      </c>
      <c r="AY151" s="280" t="s">
        <v>202</v>
      </c>
    </row>
    <row r="152" spans="1:51" s="14" customFormat="1" ht="12">
      <c r="A152" s="14"/>
      <c r="B152" s="270"/>
      <c r="C152" s="271"/>
      <c r="D152" s="261" t="s">
        <v>210</v>
      </c>
      <c r="E152" s="272" t="s">
        <v>1</v>
      </c>
      <c r="F152" s="273" t="s">
        <v>221</v>
      </c>
      <c r="G152" s="271"/>
      <c r="H152" s="274">
        <v>7</v>
      </c>
      <c r="I152" s="275"/>
      <c r="J152" s="271"/>
      <c r="K152" s="271"/>
      <c r="L152" s="276"/>
      <c r="M152" s="277"/>
      <c r="N152" s="278"/>
      <c r="O152" s="278"/>
      <c r="P152" s="278"/>
      <c r="Q152" s="278"/>
      <c r="R152" s="278"/>
      <c r="S152" s="278"/>
      <c r="T152" s="27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0" t="s">
        <v>210</v>
      </c>
      <c r="AU152" s="280" t="s">
        <v>85</v>
      </c>
      <c r="AV152" s="14" t="s">
        <v>85</v>
      </c>
      <c r="AW152" s="14" t="s">
        <v>30</v>
      </c>
      <c r="AX152" s="14" t="s">
        <v>73</v>
      </c>
      <c r="AY152" s="280" t="s">
        <v>202</v>
      </c>
    </row>
    <row r="153" spans="1:51" s="14" customFormat="1" ht="12">
      <c r="A153" s="14"/>
      <c r="B153" s="270"/>
      <c r="C153" s="271"/>
      <c r="D153" s="261" t="s">
        <v>210</v>
      </c>
      <c r="E153" s="272" t="s">
        <v>1</v>
      </c>
      <c r="F153" s="273" t="s">
        <v>1689</v>
      </c>
      <c r="G153" s="271"/>
      <c r="H153" s="274">
        <v>6</v>
      </c>
      <c r="I153" s="275"/>
      <c r="J153" s="271"/>
      <c r="K153" s="271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210</v>
      </c>
      <c r="AU153" s="280" t="s">
        <v>85</v>
      </c>
      <c r="AV153" s="14" t="s">
        <v>85</v>
      </c>
      <c r="AW153" s="14" t="s">
        <v>30</v>
      </c>
      <c r="AX153" s="14" t="s">
        <v>73</v>
      </c>
      <c r="AY153" s="280" t="s">
        <v>202</v>
      </c>
    </row>
    <row r="154" spans="1:51" s="14" customFormat="1" ht="12">
      <c r="A154" s="14"/>
      <c r="B154" s="270"/>
      <c r="C154" s="271"/>
      <c r="D154" s="261" t="s">
        <v>210</v>
      </c>
      <c r="E154" s="272" t="s">
        <v>1</v>
      </c>
      <c r="F154" s="273" t="s">
        <v>1690</v>
      </c>
      <c r="G154" s="271"/>
      <c r="H154" s="274">
        <v>7</v>
      </c>
      <c r="I154" s="275"/>
      <c r="J154" s="271"/>
      <c r="K154" s="271"/>
      <c r="L154" s="276"/>
      <c r="M154" s="277"/>
      <c r="N154" s="278"/>
      <c r="O154" s="278"/>
      <c r="P154" s="278"/>
      <c r="Q154" s="278"/>
      <c r="R154" s="278"/>
      <c r="S154" s="278"/>
      <c r="T154" s="27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0" t="s">
        <v>210</v>
      </c>
      <c r="AU154" s="280" t="s">
        <v>85</v>
      </c>
      <c r="AV154" s="14" t="s">
        <v>85</v>
      </c>
      <c r="AW154" s="14" t="s">
        <v>30</v>
      </c>
      <c r="AX154" s="14" t="s">
        <v>73</v>
      </c>
      <c r="AY154" s="280" t="s">
        <v>202</v>
      </c>
    </row>
    <row r="155" spans="1:51" s="14" customFormat="1" ht="12">
      <c r="A155" s="14"/>
      <c r="B155" s="270"/>
      <c r="C155" s="271"/>
      <c r="D155" s="261" t="s">
        <v>210</v>
      </c>
      <c r="E155" s="272" t="s">
        <v>1</v>
      </c>
      <c r="F155" s="273" t="s">
        <v>224</v>
      </c>
      <c r="G155" s="271"/>
      <c r="H155" s="274">
        <v>7</v>
      </c>
      <c r="I155" s="275"/>
      <c r="J155" s="271"/>
      <c r="K155" s="271"/>
      <c r="L155" s="276"/>
      <c r="M155" s="277"/>
      <c r="N155" s="278"/>
      <c r="O155" s="278"/>
      <c r="P155" s="278"/>
      <c r="Q155" s="278"/>
      <c r="R155" s="278"/>
      <c r="S155" s="278"/>
      <c r="T155" s="27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0" t="s">
        <v>210</v>
      </c>
      <c r="AU155" s="280" t="s">
        <v>85</v>
      </c>
      <c r="AV155" s="14" t="s">
        <v>85</v>
      </c>
      <c r="AW155" s="14" t="s">
        <v>30</v>
      </c>
      <c r="AX155" s="14" t="s">
        <v>73</v>
      </c>
      <c r="AY155" s="280" t="s">
        <v>202</v>
      </c>
    </row>
    <row r="156" spans="1:51" s="14" customFormat="1" ht="12">
      <c r="A156" s="14"/>
      <c r="B156" s="270"/>
      <c r="C156" s="271"/>
      <c r="D156" s="261" t="s">
        <v>210</v>
      </c>
      <c r="E156" s="272" t="s">
        <v>1</v>
      </c>
      <c r="F156" s="273" t="s">
        <v>225</v>
      </c>
      <c r="G156" s="271"/>
      <c r="H156" s="274">
        <v>6</v>
      </c>
      <c r="I156" s="275"/>
      <c r="J156" s="271"/>
      <c r="K156" s="271"/>
      <c r="L156" s="276"/>
      <c r="M156" s="277"/>
      <c r="N156" s="278"/>
      <c r="O156" s="278"/>
      <c r="P156" s="278"/>
      <c r="Q156" s="278"/>
      <c r="R156" s="278"/>
      <c r="S156" s="278"/>
      <c r="T156" s="27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0" t="s">
        <v>210</v>
      </c>
      <c r="AU156" s="280" t="s">
        <v>85</v>
      </c>
      <c r="AV156" s="14" t="s">
        <v>85</v>
      </c>
      <c r="AW156" s="14" t="s">
        <v>30</v>
      </c>
      <c r="AX156" s="14" t="s">
        <v>73</v>
      </c>
      <c r="AY156" s="280" t="s">
        <v>202</v>
      </c>
    </row>
    <row r="157" spans="1:65" s="2" customFormat="1" ht="21.75" customHeight="1">
      <c r="A157" s="37"/>
      <c r="B157" s="38"/>
      <c r="C157" s="245" t="s">
        <v>261</v>
      </c>
      <c r="D157" s="245" t="s">
        <v>204</v>
      </c>
      <c r="E157" s="246" t="s">
        <v>229</v>
      </c>
      <c r="F157" s="247" t="s">
        <v>230</v>
      </c>
      <c r="G157" s="248" t="s">
        <v>231</v>
      </c>
      <c r="H157" s="249">
        <v>8.4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0.04564</v>
      </c>
      <c r="R157" s="255">
        <f>Q157*H157</f>
        <v>0.383376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208</v>
      </c>
      <c r="AT157" s="257" t="s">
        <v>204</v>
      </c>
      <c r="AU157" s="257" t="s">
        <v>85</v>
      </c>
      <c r="AY157" s="16" t="s">
        <v>202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208</v>
      </c>
      <c r="BM157" s="257" t="s">
        <v>1691</v>
      </c>
    </row>
    <row r="158" spans="1:51" s="13" customFormat="1" ht="12">
      <c r="A158" s="13"/>
      <c r="B158" s="259"/>
      <c r="C158" s="260"/>
      <c r="D158" s="261" t="s">
        <v>210</v>
      </c>
      <c r="E158" s="262" t="s">
        <v>1</v>
      </c>
      <c r="F158" s="263" t="s">
        <v>233</v>
      </c>
      <c r="G158" s="260"/>
      <c r="H158" s="262" t="s">
        <v>1</v>
      </c>
      <c r="I158" s="264"/>
      <c r="J158" s="260"/>
      <c r="K158" s="260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210</v>
      </c>
      <c r="AU158" s="269" t="s">
        <v>85</v>
      </c>
      <c r="AV158" s="13" t="s">
        <v>80</v>
      </c>
      <c r="AW158" s="13" t="s">
        <v>30</v>
      </c>
      <c r="AX158" s="13" t="s">
        <v>73</v>
      </c>
      <c r="AY158" s="269" t="s">
        <v>202</v>
      </c>
    </row>
    <row r="159" spans="1:51" s="14" customFormat="1" ht="12">
      <c r="A159" s="14"/>
      <c r="B159" s="270"/>
      <c r="C159" s="271"/>
      <c r="D159" s="261" t="s">
        <v>210</v>
      </c>
      <c r="E159" s="272" t="s">
        <v>1</v>
      </c>
      <c r="F159" s="273" t="s">
        <v>1692</v>
      </c>
      <c r="G159" s="271"/>
      <c r="H159" s="274">
        <v>0.525</v>
      </c>
      <c r="I159" s="275"/>
      <c r="J159" s="271"/>
      <c r="K159" s="271"/>
      <c r="L159" s="276"/>
      <c r="M159" s="277"/>
      <c r="N159" s="278"/>
      <c r="O159" s="278"/>
      <c r="P159" s="278"/>
      <c r="Q159" s="278"/>
      <c r="R159" s="278"/>
      <c r="S159" s="278"/>
      <c r="T159" s="27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0" t="s">
        <v>210</v>
      </c>
      <c r="AU159" s="280" t="s">
        <v>85</v>
      </c>
      <c r="AV159" s="14" t="s">
        <v>85</v>
      </c>
      <c r="AW159" s="14" t="s">
        <v>30</v>
      </c>
      <c r="AX159" s="14" t="s">
        <v>73</v>
      </c>
      <c r="AY159" s="280" t="s">
        <v>202</v>
      </c>
    </row>
    <row r="160" spans="1:51" s="14" customFormat="1" ht="12">
      <c r="A160" s="14"/>
      <c r="B160" s="270"/>
      <c r="C160" s="271"/>
      <c r="D160" s="261" t="s">
        <v>210</v>
      </c>
      <c r="E160" s="272" t="s">
        <v>1</v>
      </c>
      <c r="F160" s="273" t="s">
        <v>1693</v>
      </c>
      <c r="G160" s="271"/>
      <c r="H160" s="274">
        <v>0.525</v>
      </c>
      <c r="I160" s="275"/>
      <c r="J160" s="271"/>
      <c r="K160" s="271"/>
      <c r="L160" s="276"/>
      <c r="M160" s="277"/>
      <c r="N160" s="278"/>
      <c r="O160" s="278"/>
      <c r="P160" s="278"/>
      <c r="Q160" s="278"/>
      <c r="R160" s="278"/>
      <c r="S160" s="278"/>
      <c r="T160" s="27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0" t="s">
        <v>210</v>
      </c>
      <c r="AU160" s="280" t="s">
        <v>85</v>
      </c>
      <c r="AV160" s="14" t="s">
        <v>85</v>
      </c>
      <c r="AW160" s="14" t="s">
        <v>30</v>
      </c>
      <c r="AX160" s="14" t="s">
        <v>73</v>
      </c>
      <c r="AY160" s="280" t="s">
        <v>202</v>
      </c>
    </row>
    <row r="161" spans="1:51" s="14" customFormat="1" ht="12">
      <c r="A161" s="14"/>
      <c r="B161" s="270"/>
      <c r="C161" s="271"/>
      <c r="D161" s="261" t="s">
        <v>210</v>
      </c>
      <c r="E161" s="272" t="s">
        <v>1</v>
      </c>
      <c r="F161" s="273" t="s">
        <v>1694</v>
      </c>
      <c r="G161" s="271"/>
      <c r="H161" s="274">
        <v>0.525</v>
      </c>
      <c r="I161" s="275"/>
      <c r="J161" s="271"/>
      <c r="K161" s="271"/>
      <c r="L161" s="276"/>
      <c r="M161" s="277"/>
      <c r="N161" s="278"/>
      <c r="O161" s="278"/>
      <c r="P161" s="278"/>
      <c r="Q161" s="278"/>
      <c r="R161" s="278"/>
      <c r="S161" s="278"/>
      <c r="T161" s="27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0" t="s">
        <v>210</v>
      </c>
      <c r="AU161" s="280" t="s">
        <v>85</v>
      </c>
      <c r="AV161" s="14" t="s">
        <v>85</v>
      </c>
      <c r="AW161" s="14" t="s">
        <v>30</v>
      </c>
      <c r="AX161" s="14" t="s">
        <v>73</v>
      </c>
      <c r="AY161" s="280" t="s">
        <v>202</v>
      </c>
    </row>
    <row r="162" spans="1:51" s="13" customFormat="1" ht="12">
      <c r="A162" s="13"/>
      <c r="B162" s="259"/>
      <c r="C162" s="260"/>
      <c r="D162" s="261" t="s">
        <v>210</v>
      </c>
      <c r="E162" s="262" t="s">
        <v>1</v>
      </c>
      <c r="F162" s="263" t="s">
        <v>238</v>
      </c>
      <c r="G162" s="260"/>
      <c r="H162" s="262" t="s">
        <v>1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210</v>
      </c>
      <c r="AU162" s="269" t="s">
        <v>85</v>
      </c>
      <c r="AV162" s="13" t="s">
        <v>80</v>
      </c>
      <c r="AW162" s="13" t="s">
        <v>30</v>
      </c>
      <c r="AX162" s="13" t="s">
        <v>73</v>
      </c>
      <c r="AY162" s="269" t="s">
        <v>202</v>
      </c>
    </row>
    <row r="163" spans="1:51" s="14" customFormat="1" ht="12">
      <c r="A163" s="14"/>
      <c r="B163" s="270"/>
      <c r="C163" s="271"/>
      <c r="D163" s="261" t="s">
        <v>210</v>
      </c>
      <c r="E163" s="272" t="s">
        <v>1</v>
      </c>
      <c r="F163" s="273" t="s">
        <v>1695</v>
      </c>
      <c r="G163" s="271"/>
      <c r="H163" s="274">
        <v>2.275</v>
      </c>
      <c r="I163" s="275"/>
      <c r="J163" s="271"/>
      <c r="K163" s="271"/>
      <c r="L163" s="276"/>
      <c r="M163" s="277"/>
      <c r="N163" s="278"/>
      <c r="O163" s="278"/>
      <c r="P163" s="278"/>
      <c r="Q163" s="278"/>
      <c r="R163" s="278"/>
      <c r="S163" s="278"/>
      <c r="T163" s="27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0" t="s">
        <v>210</v>
      </c>
      <c r="AU163" s="280" t="s">
        <v>85</v>
      </c>
      <c r="AV163" s="14" t="s">
        <v>85</v>
      </c>
      <c r="AW163" s="14" t="s">
        <v>30</v>
      </c>
      <c r="AX163" s="14" t="s">
        <v>73</v>
      </c>
      <c r="AY163" s="280" t="s">
        <v>202</v>
      </c>
    </row>
    <row r="164" spans="1:51" s="14" customFormat="1" ht="12">
      <c r="A164" s="14"/>
      <c r="B164" s="270"/>
      <c r="C164" s="271"/>
      <c r="D164" s="261" t="s">
        <v>210</v>
      </c>
      <c r="E164" s="272" t="s">
        <v>1</v>
      </c>
      <c r="F164" s="273" t="s">
        <v>1696</v>
      </c>
      <c r="G164" s="271"/>
      <c r="H164" s="274">
        <v>2.275</v>
      </c>
      <c r="I164" s="275"/>
      <c r="J164" s="271"/>
      <c r="K164" s="271"/>
      <c r="L164" s="276"/>
      <c r="M164" s="277"/>
      <c r="N164" s="278"/>
      <c r="O164" s="278"/>
      <c r="P164" s="278"/>
      <c r="Q164" s="278"/>
      <c r="R164" s="278"/>
      <c r="S164" s="278"/>
      <c r="T164" s="27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0" t="s">
        <v>210</v>
      </c>
      <c r="AU164" s="280" t="s">
        <v>85</v>
      </c>
      <c r="AV164" s="14" t="s">
        <v>85</v>
      </c>
      <c r="AW164" s="14" t="s">
        <v>30</v>
      </c>
      <c r="AX164" s="14" t="s">
        <v>73</v>
      </c>
      <c r="AY164" s="280" t="s">
        <v>202</v>
      </c>
    </row>
    <row r="165" spans="1:51" s="14" customFormat="1" ht="12">
      <c r="A165" s="14"/>
      <c r="B165" s="270"/>
      <c r="C165" s="271"/>
      <c r="D165" s="261" t="s">
        <v>210</v>
      </c>
      <c r="E165" s="272" t="s">
        <v>1</v>
      </c>
      <c r="F165" s="273" t="s">
        <v>1697</v>
      </c>
      <c r="G165" s="271"/>
      <c r="H165" s="274">
        <v>2.275</v>
      </c>
      <c r="I165" s="275"/>
      <c r="J165" s="271"/>
      <c r="K165" s="271"/>
      <c r="L165" s="276"/>
      <c r="M165" s="277"/>
      <c r="N165" s="278"/>
      <c r="O165" s="278"/>
      <c r="P165" s="278"/>
      <c r="Q165" s="278"/>
      <c r="R165" s="278"/>
      <c r="S165" s="278"/>
      <c r="T165" s="27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0" t="s">
        <v>210</v>
      </c>
      <c r="AU165" s="280" t="s">
        <v>85</v>
      </c>
      <c r="AV165" s="14" t="s">
        <v>85</v>
      </c>
      <c r="AW165" s="14" t="s">
        <v>30</v>
      </c>
      <c r="AX165" s="14" t="s">
        <v>73</v>
      </c>
      <c r="AY165" s="280" t="s">
        <v>202</v>
      </c>
    </row>
    <row r="166" spans="1:65" s="2" customFormat="1" ht="21.75" customHeight="1">
      <c r="A166" s="37"/>
      <c r="B166" s="38"/>
      <c r="C166" s="245" t="s">
        <v>85</v>
      </c>
      <c r="D166" s="245" t="s">
        <v>204</v>
      </c>
      <c r="E166" s="246" t="s">
        <v>243</v>
      </c>
      <c r="F166" s="247" t="s">
        <v>244</v>
      </c>
      <c r="G166" s="248" t="s">
        <v>231</v>
      </c>
      <c r="H166" s="249">
        <v>8.4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0.12335</v>
      </c>
      <c r="R166" s="255">
        <f>Q166*H166</f>
        <v>1.03614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208</v>
      </c>
      <c r="AT166" s="257" t="s">
        <v>204</v>
      </c>
      <c r="AU166" s="257" t="s">
        <v>85</v>
      </c>
      <c r="AY166" s="16" t="s">
        <v>202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208</v>
      </c>
      <c r="BM166" s="257" t="s">
        <v>1698</v>
      </c>
    </row>
    <row r="167" spans="1:51" s="13" customFormat="1" ht="12">
      <c r="A167" s="13"/>
      <c r="B167" s="259"/>
      <c r="C167" s="260"/>
      <c r="D167" s="261" t="s">
        <v>210</v>
      </c>
      <c r="E167" s="262" t="s">
        <v>1</v>
      </c>
      <c r="F167" s="263" t="s">
        <v>233</v>
      </c>
      <c r="G167" s="260"/>
      <c r="H167" s="262" t="s">
        <v>1</v>
      </c>
      <c r="I167" s="264"/>
      <c r="J167" s="260"/>
      <c r="K167" s="260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210</v>
      </c>
      <c r="AU167" s="269" t="s">
        <v>85</v>
      </c>
      <c r="AV167" s="13" t="s">
        <v>80</v>
      </c>
      <c r="AW167" s="13" t="s">
        <v>30</v>
      </c>
      <c r="AX167" s="13" t="s">
        <v>73</v>
      </c>
      <c r="AY167" s="269" t="s">
        <v>202</v>
      </c>
    </row>
    <row r="168" spans="1:51" s="14" customFormat="1" ht="12">
      <c r="A168" s="14"/>
      <c r="B168" s="270"/>
      <c r="C168" s="271"/>
      <c r="D168" s="261" t="s">
        <v>210</v>
      </c>
      <c r="E168" s="272" t="s">
        <v>1</v>
      </c>
      <c r="F168" s="273" t="s">
        <v>1692</v>
      </c>
      <c r="G168" s="271"/>
      <c r="H168" s="274">
        <v>0.525</v>
      </c>
      <c r="I168" s="275"/>
      <c r="J168" s="271"/>
      <c r="K168" s="271"/>
      <c r="L168" s="276"/>
      <c r="M168" s="277"/>
      <c r="N168" s="278"/>
      <c r="O168" s="278"/>
      <c r="P168" s="278"/>
      <c r="Q168" s="278"/>
      <c r="R168" s="278"/>
      <c r="S168" s="278"/>
      <c r="T168" s="27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0" t="s">
        <v>210</v>
      </c>
      <c r="AU168" s="280" t="s">
        <v>85</v>
      </c>
      <c r="AV168" s="14" t="s">
        <v>85</v>
      </c>
      <c r="AW168" s="14" t="s">
        <v>30</v>
      </c>
      <c r="AX168" s="14" t="s">
        <v>73</v>
      </c>
      <c r="AY168" s="280" t="s">
        <v>202</v>
      </c>
    </row>
    <row r="169" spans="1:51" s="14" customFormat="1" ht="12">
      <c r="A169" s="14"/>
      <c r="B169" s="270"/>
      <c r="C169" s="271"/>
      <c r="D169" s="261" t="s">
        <v>210</v>
      </c>
      <c r="E169" s="272" t="s">
        <v>1</v>
      </c>
      <c r="F169" s="273" t="s">
        <v>1693</v>
      </c>
      <c r="G169" s="271"/>
      <c r="H169" s="274">
        <v>0.525</v>
      </c>
      <c r="I169" s="275"/>
      <c r="J169" s="271"/>
      <c r="K169" s="271"/>
      <c r="L169" s="276"/>
      <c r="M169" s="277"/>
      <c r="N169" s="278"/>
      <c r="O169" s="278"/>
      <c r="P169" s="278"/>
      <c r="Q169" s="278"/>
      <c r="R169" s="278"/>
      <c r="S169" s="278"/>
      <c r="T169" s="27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0" t="s">
        <v>210</v>
      </c>
      <c r="AU169" s="280" t="s">
        <v>85</v>
      </c>
      <c r="AV169" s="14" t="s">
        <v>85</v>
      </c>
      <c r="AW169" s="14" t="s">
        <v>30</v>
      </c>
      <c r="AX169" s="14" t="s">
        <v>73</v>
      </c>
      <c r="AY169" s="280" t="s">
        <v>202</v>
      </c>
    </row>
    <row r="170" spans="1:51" s="14" customFormat="1" ht="12">
      <c r="A170" s="14"/>
      <c r="B170" s="270"/>
      <c r="C170" s="271"/>
      <c r="D170" s="261" t="s">
        <v>210</v>
      </c>
      <c r="E170" s="272" t="s">
        <v>1</v>
      </c>
      <c r="F170" s="273" t="s">
        <v>1694</v>
      </c>
      <c r="G170" s="271"/>
      <c r="H170" s="274">
        <v>0.525</v>
      </c>
      <c r="I170" s="275"/>
      <c r="J170" s="271"/>
      <c r="K170" s="271"/>
      <c r="L170" s="276"/>
      <c r="M170" s="277"/>
      <c r="N170" s="278"/>
      <c r="O170" s="278"/>
      <c r="P170" s="278"/>
      <c r="Q170" s="278"/>
      <c r="R170" s="278"/>
      <c r="S170" s="278"/>
      <c r="T170" s="27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0" t="s">
        <v>210</v>
      </c>
      <c r="AU170" s="280" t="s">
        <v>85</v>
      </c>
      <c r="AV170" s="14" t="s">
        <v>85</v>
      </c>
      <c r="AW170" s="14" t="s">
        <v>30</v>
      </c>
      <c r="AX170" s="14" t="s">
        <v>73</v>
      </c>
      <c r="AY170" s="280" t="s">
        <v>202</v>
      </c>
    </row>
    <row r="171" spans="1:51" s="13" customFormat="1" ht="12">
      <c r="A171" s="13"/>
      <c r="B171" s="259"/>
      <c r="C171" s="260"/>
      <c r="D171" s="261" t="s">
        <v>210</v>
      </c>
      <c r="E171" s="262" t="s">
        <v>1</v>
      </c>
      <c r="F171" s="263" t="s">
        <v>238</v>
      </c>
      <c r="G171" s="260"/>
      <c r="H171" s="262" t="s">
        <v>1</v>
      </c>
      <c r="I171" s="264"/>
      <c r="J171" s="260"/>
      <c r="K171" s="260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210</v>
      </c>
      <c r="AU171" s="269" t="s">
        <v>85</v>
      </c>
      <c r="AV171" s="13" t="s">
        <v>80</v>
      </c>
      <c r="AW171" s="13" t="s">
        <v>30</v>
      </c>
      <c r="AX171" s="13" t="s">
        <v>73</v>
      </c>
      <c r="AY171" s="269" t="s">
        <v>202</v>
      </c>
    </row>
    <row r="172" spans="1:51" s="14" customFormat="1" ht="12">
      <c r="A172" s="14"/>
      <c r="B172" s="270"/>
      <c r="C172" s="271"/>
      <c r="D172" s="261" t="s">
        <v>210</v>
      </c>
      <c r="E172" s="272" t="s">
        <v>1</v>
      </c>
      <c r="F172" s="273" t="s">
        <v>1695</v>
      </c>
      <c r="G172" s="271"/>
      <c r="H172" s="274">
        <v>2.275</v>
      </c>
      <c r="I172" s="275"/>
      <c r="J172" s="271"/>
      <c r="K172" s="271"/>
      <c r="L172" s="276"/>
      <c r="M172" s="277"/>
      <c r="N172" s="278"/>
      <c r="O172" s="278"/>
      <c r="P172" s="278"/>
      <c r="Q172" s="278"/>
      <c r="R172" s="278"/>
      <c r="S172" s="278"/>
      <c r="T172" s="27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0" t="s">
        <v>210</v>
      </c>
      <c r="AU172" s="280" t="s">
        <v>85</v>
      </c>
      <c r="AV172" s="14" t="s">
        <v>85</v>
      </c>
      <c r="AW172" s="14" t="s">
        <v>30</v>
      </c>
      <c r="AX172" s="14" t="s">
        <v>73</v>
      </c>
      <c r="AY172" s="280" t="s">
        <v>202</v>
      </c>
    </row>
    <row r="173" spans="1:51" s="14" customFormat="1" ht="12">
      <c r="A173" s="14"/>
      <c r="B173" s="270"/>
      <c r="C173" s="271"/>
      <c r="D173" s="261" t="s">
        <v>210</v>
      </c>
      <c r="E173" s="272" t="s">
        <v>1</v>
      </c>
      <c r="F173" s="273" t="s">
        <v>1696</v>
      </c>
      <c r="G173" s="271"/>
      <c r="H173" s="274">
        <v>2.275</v>
      </c>
      <c r="I173" s="275"/>
      <c r="J173" s="271"/>
      <c r="K173" s="271"/>
      <c r="L173" s="276"/>
      <c r="M173" s="277"/>
      <c r="N173" s="278"/>
      <c r="O173" s="278"/>
      <c r="P173" s="278"/>
      <c r="Q173" s="278"/>
      <c r="R173" s="278"/>
      <c r="S173" s="278"/>
      <c r="T173" s="27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0" t="s">
        <v>210</v>
      </c>
      <c r="AU173" s="280" t="s">
        <v>85</v>
      </c>
      <c r="AV173" s="14" t="s">
        <v>85</v>
      </c>
      <c r="AW173" s="14" t="s">
        <v>30</v>
      </c>
      <c r="AX173" s="14" t="s">
        <v>73</v>
      </c>
      <c r="AY173" s="280" t="s">
        <v>202</v>
      </c>
    </row>
    <row r="174" spans="1:51" s="14" customFormat="1" ht="12">
      <c r="A174" s="14"/>
      <c r="B174" s="270"/>
      <c r="C174" s="271"/>
      <c r="D174" s="261" t="s">
        <v>210</v>
      </c>
      <c r="E174" s="272" t="s">
        <v>1</v>
      </c>
      <c r="F174" s="273" t="s">
        <v>1697</v>
      </c>
      <c r="G174" s="271"/>
      <c r="H174" s="274">
        <v>2.275</v>
      </c>
      <c r="I174" s="275"/>
      <c r="J174" s="271"/>
      <c r="K174" s="271"/>
      <c r="L174" s="276"/>
      <c r="M174" s="277"/>
      <c r="N174" s="278"/>
      <c r="O174" s="278"/>
      <c r="P174" s="278"/>
      <c r="Q174" s="278"/>
      <c r="R174" s="278"/>
      <c r="S174" s="278"/>
      <c r="T174" s="27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0" t="s">
        <v>210</v>
      </c>
      <c r="AU174" s="280" t="s">
        <v>85</v>
      </c>
      <c r="AV174" s="14" t="s">
        <v>85</v>
      </c>
      <c r="AW174" s="14" t="s">
        <v>30</v>
      </c>
      <c r="AX174" s="14" t="s">
        <v>73</v>
      </c>
      <c r="AY174" s="280" t="s">
        <v>202</v>
      </c>
    </row>
    <row r="175" spans="1:63" s="12" customFormat="1" ht="22.8" customHeight="1">
      <c r="A175" s="12"/>
      <c r="B175" s="229"/>
      <c r="C175" s="230"/>
      <c r="D175" s="231" t="s">
        <v>72</v>
      </c>
      <c r="E175" s="243" t="s">
        <v>246</v>
      </c>
      <c r="F175" s="243" t="s">
        <v>247</v>
      </c>
      <c r="G175" s="230"/>
      <c r="H175" s="230"/>
      <c r="I175" s="233"/>
      <c r="J175" s="244">
        <f>BK175</f>
        <v>0</v>
      </c>
      <c r="K175" s="230"/>
      <c r="L175" s="235"/>
      <c r="M175" s="236"/>
      <c r="N175" s="237"/>
      <c r="O175" s="237"/>
      <c r="P175" s="238">
        <f>SUM(P176:P217)</f>
        <v>0</v>
      </c>
      <c r="Q175" s="237"/>
      <c r="R175" s="238">
        <f>SUM(R176:R217)</f>
        <v>1.038264</v>
      </c>
      <c r="S175" s="237"/>
      <c r="T175" s="239">
        <f>SUM(T176:T217)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0" t="s">
        <v>80</v>
      </c>
      <c r="AT175" s="241" t="s">
        <v>72</v>
      </c>
      <c r="AU175" s="241" t="s">
        <v>80</v>
      </c>
      <c r="AY175" s="240" t="s">
        <v>202</v>
      </c>
      <c r="BK175" s="242">
        <f>SUM(BK176:BK217)</f>
        <v>0</v>
      </c>
    </row>
    <row r="176" spans="1:65" s="2" customFormat="1" ht="21.75" customHeight="1">
      <c r="A176" s="37"/>
      <c r="B176" s="38"/>
      <c r="C176" s="245" t="s">
        <v>266</v>
      </c>
      <c r="D176" s="245" t="s">
        <v>204</v>
      </c>
      <c r="E176" s="246" t="s">
        <v>249</v>
      </c>
      <c r="F176" s="247" t="s">
        <v>250</v>
      </c>
      <c r="G176" s="248" t="s">
        <v>231</v>
      </c>
      <c r="H176" s="249">
        <v>23.52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0.00026</v>
      </c>
      <c r="R176" s="255">
        <f>Q176*H176</f>
        <v>0.0061151999999999995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208</v>
      </c>
      <c r="AT176" s="257" t="s">
        <v>204</v>
      </c>
      <c r="AU176" s="257" t="s">
        <v>85</v>
      </c>
      <c r="AY176" s="16" t="s">
        <v>202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208</v>
      </c>
      <c r="BM176" s="257" t="s">
        <v>1699</v>
      </c>
    </row>
    <row r="177" spans="1:51" s="13" customFormat="1" ht="12">
      <c r="A177" s="13"/>
      <c r="B177" s="259"/>
      <c r="C177" s="260"/>
      <c r="D177" s="261" t="s">
        <v>210</v>
      </c>
      <c r="E177" s="262" t="s">
        <v>1</v>
      </c>
      <c r="F177" s="263" t="s">
        <v>233</v>
      </c>
      <c r="G177" s="260"/>
      <c r="H177" s="262" t="s">
        <v>1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210</v>
      </c>
      <c r="AU177" s="269" t="s">
        <v>85</v>
      </c>
      <c r="AV177" s="13" t="s">
        <v>80</v>
      </c>
      <c r="AW177" s="13" t="s">
        <v>30</v>
      </c>
      <c r="AX177" s="13" t="s">
        <v>73</v>
      </c>
      <c r="AY177" s="269" t="s">
        <v>202</v>
      </c>
    </row>
    <row r="178" spans="1:51" s="14" customFormat="1" ht="12">
      <c r="A178" s="14"/>
      <c r="B178" s="270"/>
      <c r="C178" s="271"/>
      <c r="D178" s="261" t="s">
        <v>210</v>
      </c>
      <c r="E178" s="272" t="s">
        <v>1</v>
      </c>
      <c r="F178" s="273" t="s">
        <v>1700</v>
      </c>
      <c r="G178" s="271"/>
      <c r="H178" s="274">
        <v>1.05</v>
      </c>
      <c r="I178" s="275"/>
      <c r="J178" s="271"/>
      <c r="K178" s="271"/>
      <c r="L178" s="276"/>
      <c r="M178" s="277"/>
      <c r="N178" s="278"/>
      <c r="O178" s="278"/>
      <c r="P178" s="278"/>
      <c r="Q178" s="278"/>
      <c r="R178" s="278"/>
      <c r="S178" s="278"/>
      <c r="T178" s="27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0" t="s">
        <v>210</v>
      </c>
      <c r="AU178" s="280" t="s">
        <v>85</v>
      </c>
      <c r="AV178" s="14" t="s">
        <v>85</v>
      </c>
      <c r="AW178" s="14" t="s">
        <v>30</v>
      </c>
      <c r="AX178" s="14" t="s">
        <v>73</v>
      </c>
      <c r="AY178" s="280" t="s">
        <v>202</v>
      </c>
    </row>
    <row r="179" spans="1:51" s="14" customFormat="1" ht="12">
      <c r="A179" s="14"/>
      <c r="B179" s="270"/>
      <c r="C179" s="271"/>
      <c r="D179" s="261" t="s">
        <v>210</v>
      </c>
      <c r="E179" s="272" t="s">
        <v>1</v>
      </c>
      <c r="F179" s="273" t="s">
        <v>1701</v>
      </c>
      <c r="G179" s="271"/>
      <c r="H179" s="274">
        <v>1.05</v>
      </c>
      <c r="I179" s="275"/>
      <c r="J179" s="271"/>
      <c r="K179" s="271"/>
      <c r="L179" s="276"/>
      <c r="M179" s="277"/>
      <c r="N179" s="278"/>
      <c r="O179" s="278"/>
      <c r="P179" s="278"/>
      <c r="Q179" s="278"/>
      <c r="R179" s="278"/>
      <c r="S179" s="278"/>
      <c r="T179" s="27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0" t="s">
        <v>210</v>
      </c>
      <c r="AU179" s="280" t="s">
        <v>85</v>
      </c>
      <c r="AV179" s="14" t="s">
        <v>85</v>
      </c>
      <c r="AW179" s="14" t="s">
        <v>30</v>
      </c>
      <c r="AX179" s="14" t="s">
        <v>73</v>
      </c>
      <c r="AY179" s="280" t="s">
        <v>202</v>
      </c>
    </row>
    <row r="180" spans="1:51" s="14" customFormat="1" ht="12">
      <c r="A180" s="14"/>
      <c r="B180" s="270"/>
      <c r="C180" s="271"/>
      <c r="D180" s="261" t="s">
        <v>210</v>
      </c>
      <c r="E180" s="272" t="s">
        <v>1</v>
      </c>
      <c r="F180" s="273" t="s">
        <v>1702</v>
      </c>
      <c r="G180" s="271"/>
      <c r="H180" s="274">
        <v>1.05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210</v>
      </c>
      <c r="AU180" s="280" t="s">
        <v>85</v>
      </c>
      <c r="AV180" s="14" t="s">
        <v>85</v>
      </c>
      <c r="AW180" s="14" t="s">
        <v>30</v>
      </c>
      <c r="AX180" s="14" t="s">
        <v>73</v>
      </c>
      <c r="AY180" s="280" t="s">
        <v>202</v>
      </c>
    </row>
    <row r="181" spans="1:51" s="13" customFormat="1" ht="12">
      <c r="A181" s="13"/>
      <c r="B181" s="259"/>
      <c r="C181" s="260"/>
      <c r="D181" s="261" t="s">
        <v>210</v>
      </c>
      <c r="E181" s="262" t="s">
        <v>1</v>
      </c>
      <c r="F181" s="263" t="s">
        <v>238</v>
      </c>
      <c r="G181" s="260"/>
      <c r="H181" s="262" t="s">
        <v>1</v>
      </c>
      <c r="I181" s="264"/>
      <c r="J181" s="260"/>
      <c r="K181" s="260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210</v>
      </c>
      <c r="AU181" s="269" t="s">
        <v>85</v>
      </c>
      <c r="AV181" s="13" t="s">
        <v>80</v>
      </c>
      <c r="AW181" s="13" t="s">
        <v>30</v>
      </c>
      <c r="AX181" s="13" t="s">
        <v>73</v>
      </c>
      <c r="AY181" s="269" t="s">
        <v>202</v>
      </c>
    </row>
    <row r="182" spans="1:51" s="14" customFormat="1" ht="12">
      <c r="A182" s="14"/>
      <c r="B182" s="270"/>
      <c r="C182" s="271"/>
      <c r="D182" s="261" t="s">
        <v>210</v>
      </c>
      <c r="E182" s="272" t="s">
        <v>1</v>
      </c>
      <c r="F182" s="273" t="s">
        <v>1703</v>
      </c>
      <c r="G182" s="271"/>
      <c r="H182" s="274">
        <v>4.55</v>
      </c>
      <c r="I182" s="275"/>
      <c r="J182" s="271"/>
      <c r="K182" s="271"/>
      <c r="L182" s="276"/>
      <c r="M182" s="277"/>
      <c r="N182" s="278"/>
      <c r="O182" s="278"/>
      <c r="P182" s="278"/>
      <c r="Q182" s="278"/>
      <c r="R182" s="278"/>
      <c r="S182" s="278"/>
      <c r="T182" s="27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0" t="s">
        <v>210</v>
      </c>
      <c r="AU182" s="280" t="s">
        <v>85</v>
      </c>
      <c r="AV182" s="14" t="s">
        <v>85</v>
      </c>
      <c r="AW182" s="14" t="s">
        <v>30</v>
      </c>
      <c r="AX182" s="14" t="s">
        <v>73</v>
      </c>
      <c r="AY182" s="280" t="s">
        <v>202</v>
      </c>
    </row>
    <row r="183" spans="1:51" s="14" customFormat="1" ht="12">
      <c r="A183" s="14"/>
      <c r="B183" s="270"/>
      <c r="C183" s="271"/>
      <c r="D183" s="261" t="s">
        <v>210</v>
      </c>
      <c r="E183" s="272" t="s">
        <v>1</v>
      </c>
      <c r="F183" s="273" t="s">
        <v>1704</v>
      </c>
      <c r="G183" s="271"/>
      <c r="H183" s="274">
        <v>4.55</v>
      </c>
      <c r="I183" s="275"/>
      <c r="J183" s="271"/>
      <c r="K183" s="271"/>
      <c r="L183" s="276"/>
      <c r="M183" s="277"/>
      <c r="N183" s="278"/>
      <c r="O183" s="278"/>
      <c r="P183" s="278"/>
      <c r="Q183" s="278"/>
      <c r="R183" s="278"/>
      <c r="S183" s="278"/>
      <c r="T183" s="27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0" t="s">
        <v>210</v>
      </c>
      <c r="AU183" s="280" t="s">
        <v>85</v>
      </c>
      <c r="AV183" s="14" t="s">
        <v>85</v>
      </c>
      <c r="AW183" s="14" t="s">
        <v>30</v>
      </c>
      <c r="AX183" s="14" t="s">
        <v>73</v>
      </c>
      <c r="AY183" s="280" t="s">
        <v>202</v>
      </c>
    </row>
    <row r="184" spans="1:51" s="14" customFormat="1" ht="12">
      <c r="A184" s="14"/>
      <c r="B184" s="270"/>
      <c r="C184" s="271"/>
      <c r="D184" s="261" t="s">
        <v>210</v>
      </c>
      <c r="E184" s="272" t="s">
        <v>1</v>
      </c>
      <c r="F184" s="273" t="s">
        <v>1705</v>
      </c>
      <c r="G184" s="271"/>
      <c r="H184" s="274">
        <v>4.55</v>
      </c>
      <c r="I184" s="275"/>
      <c r="J184" s="271"/>
      <c r="K184" s="271"/>
      <c r="L184" s="276"/>
      <c r="M184" s="277"/>
      <c r="N184" s="278"/>
      <c r="O184" s="278"/>
      <c r="P184" s="278"/>
      <c r="Q184" s="278"/>
      <c r="R184" s="278"/>
      <c r="S184" s="278"/>
      <c r="T184" s="27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0" t="s">
        <v>210</v>
      </c>
      <c r="AU184" s="280" t="s">
        <v>85</v>
      </c>
      <c r="AV184" s="14" t="s">
        <v>85</v>
      </c>
      <c r="AW184" s="14" t="s">
        <v>30</v>
      </c>
      <c r="AX184" s="14" t="s">
        <v>73</v>
      </c>
      <c r="AY184" s="280" t="s">
        <v>202</v>
      </c>
    </row>
    <row r="185" spans="1:51" s="14" customFormat="1" ht="12">
      <c r="A185" s="14"/>
      <c r="B185" s="270"/>
      <c r="C185" s="271"/>
      <c r="D185" s="261" t="s">
        <v>210</v>
      </c>
      <c r="E185" s="271"/>
      <c r="F185" s="273" t="s">
        <v>1587</v>
      </c>
      <c r="G185" s="271"/>
      <c r="H185" s="274">
        <v>23.52</v>
      </c>
      <c r="I185" s="275"/>
      <c r="J185" s="271"/>
      <c r="K185" s="271"/>
      <c r="L185" s="276"/>
      <c r="M185" s="277"/>
      <c r="N185" s="278"/>
      <c r="O185" s="278"/>
      <c r="P185" s="278"/>
      <c r="Q185" s="278"/>
      <c r="R185" s="278"/>
      <c r="S185" s="278"/>
      <c r="T185" s="27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0" t="s">
        <v>210</v>
      </c>
      <c r="AU185" s="280" t="s">
        <v>85</v>
      </c>
      <c r="AV185" s="14" t="s">
        <v>85</v>
      </c>
      <c r="AW185" s="14" t="s">
        <v>4</v>
      </c>
      <c r="AX185" s="14" t="s">
        <v>80</v>
      </c>
      <c r="AY185" s="280" t="s">
        <v>202</v>
      </c>
    </row>
    <row r="186" spans="1:65" s="2" customFormat="1" ht="21.75" customHeight="1">
      <c r="A186" s="37"/>
      <c r="B186" s="38"/>
      <c r="C186" s="245" t="s">
        <v>228</v>
      </c>
      <c r="D186" s="245" t="s">
        <v>204</v>
      </c>
      <c r="E186" s="246" t="s">
        <v>262</v>
      </c>
      <c r="F186" s="247" t="s">
        <v>263</v>
      </c>
      <c r="G186" s="248" t="s">
        <v>231</v>
      </c>
      <c r="H186" s="249">
        <v>11.76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0.00438</v>
      </c>
      <c r="R186" s="255">
        <f>Q186*H186</f>
        <v>0.0515088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208</v>
      </c>
      <c r="AT186" s="257" t="s">
        <v>204</v>
      </c>
      <c r="AU186" s="257" t="s">
        <v>85</v>
      </c>
      <c r="AY186" s="16" t="s">
        <v>202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208</v>
      </c>
      <c r="BM186" s="257" t="s">
        <v>1706</v>
      </c>
    </row>
    <row r="187" spans="1:51" s="13" customFormat="1" ht="12">
      <c r="A187" s="13"/>
      <c r="B187" s="259"/>
      <c r="C187" s="260"/>
      <c r="D187" s="261" t="s">
        <v>210</v>
      </c>
      <c r="E187" s="262" t="s">
        <v>1</v>
      </c>
      <c r="F187" s="263" t="s">
        <v>233</v>
      </c>
      <c r="G187" s="260"/>
      <c r="H187" s="262" t="s">
        <v>1</v>
      </c>
      <c r="I187" s="264"/>
      <c r="J187" s="260"/>
      <c r="K187" s="260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210</v>
      </c>
      <c r="AU187" s="269" t="s">
        <v>85</v>
      </c>
      <c r="AV187" s="13" t="s">
        <v>80</v>
      </c>
      <c r="AW187" s="13" t="s">
        <v>30</v>
      </c>
      <c r="AX187" s="13" t="s">
        <v>73</v>
      </c>
      <c r="AY187" s="269" t="s">
        <v>202</v>
      </c>
    </row>
    <row r="188" spans="1:51" s="14" customFormat="1" ht="12">
      <c r="A188" s="14"/>
      <c r="B188" s="270"/>
      <c r="C188" s="271"/>
      <c r="D188" s="261" t="s">
        <v>210</v>
      </c>
      <c r="E188" s="272" t="s">
        <v>1</v>
      </c>
      <c r="F188" s="273" t="s">
        <v>1692</v>
      </c>
      <c r="G188" s="271"/>
      <c r="H188" s="274">
        <v>0.525</v>
      </c>
      <c r="I188" s="275"/>
      <c r="J188" s="271"/>
      <c r="K188" s="271"/>
      <c r="L188" s="276"/>
      <c r="M188" s="277"/>
      <c r="N188" s="278"/>
      <c r="O188" s="278"/>
      <c r="P188" s="278"/>
      <c r="Q188" s="278"/>
      <c r="R188" s="278"/>
      <c r="S188" s="278"/>
      <c r="T188" s="27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0" t="s">
        <v>210</v>
      </c>
      <c r="AU188" s="280" t="s">
        <v>85</v>
      </c>
      <c r="AV188" s="14" t="s">
        <v>85</v>
      </c>
      <c r="AW188" s="14" t="s">
        <v>30</v>
      </c>
      <c r="AX188" s="14" t="s">
        <v>73</v>
      </c>
      <c r="AY188" s="280" t="s">
        <v>202</v>
      </c>
    </row>
    <row r="189" spans="1:51" s="14" customFormat="1" ht="12">
      <c r="A189" s="14"/>
      <c r="B189" s="270"/>
      <c r="C189" s="271"/>
      <c r="D189" s="261" t="s">
        <v>210</v>
      </c>
      <c r="E189" s="272" t="s">
        <v>1</v>
      </c>
      <c r="F189" s="273" t="s">
        <v>1693</v>
      </c>
      <c r="G189" s="271"/>
      <c r="H189" s="274">
        <v>0.525</v>
      </c>
      <c r="I189" s="275"/>
      <c r="J189" s="271"/>
      <c r="K189" s="271"/>
      <c r="L189" s="276"/>
      <c r="M189" s="277"/>
      <c r="N189" s="278"/>
      <c r="O189" s="278"/>
      <c r="P189" s="278"/>
      <c r="Q189" s="278"/>
      <c r="R189" s="278"/>
      <c r="S189" s="278"/>
      <c r="T189" s="27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0" t="s">
        <v>210</v>
      </c>
      <c r="AU189" s="280" t="s">
        <v>85</v>
      </c>
      <c r="AV189" s="14" t="s">
        <v>85</v>
      </c>
      <c r="AW189" s="14" t="s">
        <v>30</v>
      </c>
      <c r="AX189" s="14" t="s">
        <v>73</v>
      </c>
      <c r="AY189" s="280" t="s">
        <v>202</v>
      </c>
    </row>
    <row r="190" spans="1:51" s="14" customFormat="1" ht="12">
      <c r="A190" s="14"/>
      <c r="B190" s="270"/>
      <c r="C190" s="271"/>
      <c r="D190" s="261" t="s">
        <v>210</v>
      </c>
      <c r="E190" s="272" t="s">
        <v>1</v>
      </c>
      <c r="F190" s="273" t="s">
        <v>1694</v>
      </c>
      <c r="G190" s="271"/>
      <c r="H190" s="274">
        <v>0.525</v>
      </c>
      <c r="I190" s="275"/>
      <c r="J190" s="271"/>
      <c r="K190" s="271"/>
      <c r="L190" s="276"/>
      <c r="M190" s="277"/>
      <c r="N190" s="278"/>
      <c r="O190" s="278"/>
      <c r="P190" s="278"/>
      <c r="Q190" s="278"/>
      <c r="R190" s="278"/>
      <c r="S190" s="278"/>
      <c r="T190" s="27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0" t="s">
        <v>210</v>
      </c>
      <c r="AU190" s="280" t="s">
        <v>85</v>
      </c>
      <c r="AV190" s="14" t="s">
        <v>85</v>
      </c>
      <c r="AW190" s="14" t="s">
        <v>30</v>
      </c>
      <c r="AX190" s="14" t="s">
        <v>73</v>
      </c>
      <c r="AY190" s="280" t="s">
        <v>202</v>
      </c>
    </row>
    <row r="191" spans="1:51" s="13" customFormat="1" ht="12">
      <c r="A191" s="13"/>
      <c r="B191" s="259"/>
      <c r="C191" s="260"/>
      <c r="D191" s="261" t="s">
        <v>210</v>
      </c>
      <c r="E191" s="262" t="s">
        <v>1</v>
      </c>
      <c r="F191" s="263" t="s">
        <v>238</v>
      </c>
      <c r="G191" s="260"/>
      <c r="H191" s="262" t="s">
        <v>1</v>
      </c>
      <c r="I191" s="264"/>
      <c r="J191" s="260"/>
      <c r="K191" s="260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210</v>
      </c>
      <c r="AU191" s="269" t="s">
        <v>85</v>
      </c>
      <c r="AV191" s="13" t="s">
        <v>80</v>
      </c>
      <c r="AW191" s="13" t="s">
        <v>30</v>
      </c>
      <c r="AX191" s="13" t="s">
        <v>73</v>
      </c>
      <c r="AY191" s="269" t="s">
        <v>202</v>
      </c>
    </row>
    <row r="192" spans="1:51" s="14" customFormat="1" ht="12">
      <c r="A192" s="14"/>
      <c r="B192" s="270"/>
      <c r="C192" s="271"/>
      <c r="D192" s="261" t="s">
        <v>210</v>
      </c>
      <c r="E192" s="272" t="s">
        <v>1</v>
      </c>
      <c r="F192" s="273" t="s">
        <v>1695</v>
      </c>
      <c r="G192" s="271"/>
      <c r="H192" s="274">
        <v>2.275</v>
      </c>
      <c r="I192" s="275"/>
      <c r="J192" s="271"/>
      <c r="K192" s="271"/>
      <c r="L192" s="276"/>
      <c r="M192" s="277"/>
      <c r="N192" s="278"/>
      <c r="O192" s="278"/>
      <c r="P192" s="278"/>
      <c r="Q192" s="278"/>
      <c r="R192" s="278"/>
      <c r="S192" s="278"/>
      <c r="T192" s="27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0" t="s">
        <v>210</v>
      </c>
      <c r="AU192" s="280" t="s">
        <v>85</v>
      </c>
      <c r="AV192" s="14" t="s">
        <v>85</v>
      </c>
      <c r="AW192" s="14" t="s">
        <v>30</v>
      </c>
      <c r="AX192" s="14" t="s">
        <v>73</v>
      </c>
      <c r="AY192" s="280" t="s">
        <v>202</v>
      </c>
    </row>
    <row r="193" spans="1:51" s="14" customFormat="1" ht="12">
      <c r="A193" s="14"/>
      <c r="B193" s="270"/>
      <c r="C193" s="271"/>
      <c r="D193" s="261" t="s">
        <v>210</v>
      </c>
      <c r="E193" s="272" t="s">
        <v>1</v>
      </c>
      <c r="F193" s="273" t="s">
        <v>1696</v>
      </c>
      <c r="G193" s="271"/>
      <c r="H193" s="274">
        <v>2.275</v>
      </c>
      <c r="I193" s="275"/>
      <c r="J193" s="271"/>
      <c r="K193" s="271"/>
      <c r="L193" s="276"/>
      <c r="M193" s="277"/>
      <c r="N193" s="278"/>
      <c r="O193" s="278"/>
      <c r="P193" s="278"/>
      <c r="Q193" s="278"/>
      <c r="R193" s="278"/>
      <c r="S193" s="278"/>
      <c r="T193" s="27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0" t="s">
        <v>210</v>
      </c>
      <c r="AU193" s="280" t="s">
        <v>85</v>
      </c>
      <c r="AV193" s="14" t="s">
        <v>85</v>
      </c>
      <c r="AW193" s="14" t="s">
        <v>30</v>
      </c>
      <c r="AX193" s="14" t="s">
        <v>73</v>
      </c>
      <c r="AY193" s="280" t="s">
        <v>202</v>
      </c>
    </row>
    <row r="194" spans="1:51" s="14" customFormat="1" ht="12">
      <c r="A194" s="14"/>
      <c r="B194" s="270"/>
      <c r="C194" s="271"/>
      <c r="D194" s="261" t="s">
        <v>210</v>
      </c>
      <c r="E194" s="272" t="s">
        <v>1</v>
      </c>
      <c r="F194" s="273" t="s">
        <v>1697</v>
      </c>
      <c r="G194" s="271"/>
      <c r="H194" s="274">
        <v>2.275</v>
      </c>
      <c r="I194" s="275"/>
      <c r="J194" s="271"/>
      <c r="K194" s="271"/>
      <c r="L194" s="276"/>
      <c r="M194" s="277"/>
      <c r="N194" s="278"/>
      <c r="O194" s="278"/>
      <c r="P194" s="278"/>
      <c r="Q194" s="278"/>
      <c r="R194" s="278"/>
      <c r="S194" s="278"/>
      <c r="T194" s="27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0" t="s">
        <v>210</v>
      </c>
      <c r="AU194" s="280" t="s">
        <v>85</v>
      </c>
      <c r="AV194" s="14" t="s">
        <v>85</v>
      </c>
      <c r="AW194" s="14" t="s">
        <v>30</v>
      </c>
      <c r="AX194" s="14" t="s">
        <v>73</v>
      </c>
      <c r="AY194" s="280" t="s">
        <v>202</v>
      </c>
    </row>
    <row r="195" spans="1:51" s="14" customFormat="1" ht="12">
      <c r="A195" s="14"/>
      <c r="B195" s="270"/>
      <c r="C195" s="271"/>
      <c r="D195" s="261" t="s">
        <v>210</v>
      </c>
      <c r="E195" s="271"/>
      <c r="F195" s="273" t="s">
        <v>1589</v>
      </c>
      <c r="G195" s="271"/>
      <c r="H195" s="274">
        <v>11.76</v>
      </c>
      <c r="I195" s="275"/>
      <c r="J195" s="271"/>
      <c r="K195" s="271"/>
      <c r="L195" s="276"/>
      <c r="M195" s="277"/>
      <c r="N195" s="278"/>
      <c r="O195" s="278"/>
      <c r="P195" s="278"/>
      <c r="Q195" s="278"/>
      <c r="R195" s="278"/>
      <c r="S195" s="278"/>
      <c r="T195" s="27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0" t="s">
        <v>210</v>
      </c>
      <c r="AU195" s="280" t="s">
        <v>85</v>
      </c>
      <c r="AV195" s="14" t="s">
        <v>85</v>
      </c>
      <c r="AW195" s="14" t="s">
        <v>4</v>
      </c>
      <c r="AX195" s="14" t="s">
        <v>80</v>
      </c>
      <c r="AY195" s="280" t="s">
        <v>202</v>
      </c>
    </row>
    <row r="196" spans="1:65" s="2" customFormat="1" ht="21.75" customHeight="1">
      <c r="A196" s="37"/>
      <c r="B196" s="38"/>
      <c r="C196" s="245" t="s">
        <v>248</v>
      </c>
      <c r="D196" s="245" t="s">
        <v>204</v>
      </c>
      <c r="E196" s="246" t="s">
        <v>267</v>
      </c>
      <c r="F196" s="247" t="s">
        <v>268</v>
      </c>
      <c r="G196" s="248" t="s">
        <v>231</v>
      </c>
      <c r="H196" s="249">
        <v>11.76</v>
      </c>
      <c r="I196" s="250"/>
      <c r="J196" s="251">
        <f>ROUND(I196*H196,2)</f>
        <v>0</v>
      </c>
      <c r="K196" s="252"/>
      <c r="L196" s="43"/>
      <c r="M196" s="253" t="s">
        <v>1</v>
      </c>
      <c r="N196" s="254" t="s">
        <v>39</v>
      </c>
      <c r="O196" s="90"/>
      <c r="P196" s="255">
        <f>O196*H196</f>
        <v>0</v>
      </c>
      <c r="Q196" s="255">
        <v>0.003</v>
      </c>
      <c r="R196" s="255">
        <f>Q196*H196</f>
        <v>0.03528</v>
      </c>
      <c r="S196" s="255">
        <v>0</v>
      </c>
      <c r="T196" s="256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57" t="s">
        <v>208</v>
      </c>
      <c r="AT196" s="257" t="s">
        <v>204</v>
      </c>
      <c r="AU196" s="257" t="s">
        <v>85</v>
      </c>
      <c r="AY196" s="16" t="s">
        <v>202</v>
      </c>
      <c r="BE196" s="258">
        <f>IF(N196="základní",J196,0)</f>
        <v>0</v>
      </c>
      <c r="BF196" s="258">
        <f>IF(N196="snížená",J196,0)</f>
        <v>0</v>
      </c>
      <c r="BG196" s="258">
        <f>IF(N196="zákl. přenesená",J196,0)</f>
        <v>0</v>
      </c>
      <c r="BH196" s="258">
        <f>IF(N196="sníž. přenesená",J196,0)</f>
        <v>0</v>
      </c>
      <c r="BI196" s="258">
        <f>IF(N196="nulová",J196,0)</f>
        <v>0</v>
      </c>
      <c r="BJ196" s="16" t="s">
        <v>85</v>
      </c>
      <c r="BK196" s="258">
        <f>ROUND(I196*H196,2)</f>
        <v>0</v>
      </c>
      <c r="BL196" s="16" t="s">
        <v>208</v>
      </c>
      <c r="BM196" s="257" t="s">
        <v>1707</v>
      </c>
    </row>
    <row r="197" spans="1:51" s="13" customFormat="1" ht="12">
      <c r="A197" s="13"/>
      <c r="B197" s="259"/>
      <c r="C197" s="260"/>
      <c r="D197" s="261" t="s">
        <v>210</v>
      </c>
      <c r="E197" s="262" t="s">
        <v>1</v>
      </c>
      <c r="F197" s="263" t="s">
        <v>233</v>
      </c>
      <c r="G197" s="260"/>
      <c r="H197" s="262" t="s">
        <v>1</v>
      </c>
      <c r="I197" s="264"/>
      <c r="J197" s="260"/>
      <c r="K197" s="260"/>
      <c r="L197" s="265"/>
      <c r="M197" s="266"/>
      <c r="N197" s="267"/>
      <c r="O197" s="267"/>
      <c r="P197" s="267"/>
      <c r="Q197" s="267"/>
      <c r="R197" s="267"/>
      <c r="S197" s="267"/>
      <c r="T197" s="26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9" t="s">
        <v>210</v>
      </c>
      <c r="AU197" s="269" t="s">
        <v>85</v>
      </c>
      <c r="AV197" s="13" t="s">
        <v>80</v>
      </c>
      <c r="AW197" s="13" t="s">
        <v>30</v>
      </c>
      <c r="AX197" s="13" t="s">
        <v>73</v>
      </c>
      <c r="AY197" s="269" t="s">
        <v>202</v>
      </c>
    </row>
    <row r="198" spans="1:51" s="14" customFormat="1" ht="12">
      <c r="A198" s="14"/>
      <c r="B198" s="270"/>
      <c r="C198" s="271"/>
      <c r="D198" s="261" t="s">
        <v>210</v>
      </c>
      <c r="E198" s="272" t="s">
        <v>1</v>
      </c>
      <c r="F198" s="273" t="s">
        <v>1692</v>
      </c>
      <c r="G198" s="271"/>
      <c r="H198" s="274">
        <v>0.525</v>
      </c>
      <c r="I198" s="275"/>
      <c r="J198" s="271"/>
      <c r="K198" s="271"/>
      <c r="L198" s="276"/>
      <c r="M198" s="277"/>
      <c r="N198" s="278"/>
      <c r="O198" s="278"/>
      <c r="P198" s="278"/>
      <c r="Q198" s="278"/>
      <c r="R198" s="278"/>
      <c r="S198" s="278"/>
      <c r="T198" s="27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0" t="s">
        <v>210</v>
      </c>
      <c r="AU198" s="280" t="s">
        <v>85</v>
      </c>
      <c r="AV198" s="14" t="s">
        <v>85</v>
      </c>
      <c r="AW198" s="14" t="s">
        <v>30</v>
      </c>
      <c r="AX198" s="14" t="s">
        <v>73</v>
      </c>
      <c r="AY198" s="280" t="s">
        <v>202</v>
      </c>
    </row>
    <row r="199" spans="1:51" s="14" customFormat="1" ht="12">
      <c r="A199" s="14"/>
      <c r="B199" s="270"/>
      <c r="C199" s="271"/>
      <c r="D199" s="261" t="s">
        <v>210</v>
      </c>
      <c r="E199" s="272" t="s">
        <v>1</v>
      </c>
      <c r="F199" s="273" t="s">
        <v>1693</v>
      </c>
      <c r="G199" s="271"/>
      <c r="H199" s="274">
        <v>0.525</v>
      </c>
      <c r="I199" s="275"/>
      <c r="J199" s="271"/>
      <c r="K199" s="271"/>
      <c r="L199" s="276"/>
      <c r="M199" s="277"/>
      <c r="N199" s="278"/>
      <c r="O199" s="278"/>
      <c r="P199" s="278"/>
      <c r="Q199" s="278"/>
      <c r="R199" s="278"/>
      <c r="S199" s="278"/>
      <c r="T199" s="27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0" t="s">
        <v>210</v>
      </c>
      <c r="AU199" s="280" t="s">
        <v>85</v>
      </c>
      <c r="AV199" s="14" t="s">
        <v>85</v>
      </c>
      <c r="AW199" s="14" t="s">
        <v>30</v>
      </c>
      <c r="AX199" s="14" t="s">
        <v>73</v>
      </c>
      <c r="AY199" s="280" t="s">
        <v>202</v>
      </c>
    </row>
    <row r="200" spans="1:51" s="14" customFormat="1" ht="12">
      <c r="A200" s="14"/>
      <c r="B200" s="270"/>
      <c r="C200" s="271"/>
      <c r="D200" s="261" t="s">
        <v>210</v>
      </c>
      <c r="E200" s="272" t="s">
        <v>1</v>
      </c>
      <c r="F200" s="273" t="s">
        <v>1694</v>
      </c>
      <c r="G200" s="271"/>
      <c r="H200" s="274">
        <v>0.525</v>
      </c>
      <c r="I200" s="275"/>
      <c r="J200" s="271"/>
      <c r="K200" s="271"/>
      <c r="L200" s="276"/>
      <c r="M200" s="277"/>
      <c r="N200" s="278"/>
      <c r="O200" s="278"/>
      <c r="P200" s="278"/>
      <c r="Q200" s="278"/>
      <c r="R200" s="278"/>
      <c r="S200" s="278"/>
      <c r="T200" s="27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0" t="s">
        <v>210</v>
      </c>
      <c r="AU200" s="280" t="s">
        <v>85</v>
      </c>
      <c r="AV200" s="14" t="s">
        <v>85</v>
      </c>
      <c r="AW200" s="14" t="s">
        <v>30</v>
      </c>
      <c r="AX200" s="14" t="s">
        <v>73</v>
      </c>
      <c r="AY200" s="280" t="s">
        <v>202</v>
      </c>
    </row>
    <row r="201" spans="1:51" s="13" customFormat="1" ht="12">
      <c r="A201" s="13"/>
      <c r="B201" s="259"/>
      <c r="C201" s="260"/>
      <c r="D201" s="261" t="s">
        <v>210</v>
      </c>
      <c r="E201" s="262" t="s">
        <v>1</v>
      </c>
      <c r="F201" s="263" t="s">
        <v>238</v>
      </c>
      <c r="G201" s="260"/>
      <c r="H201" s="262" t="s">
        <v>1</v>
      </c>
      <c r="I201" s="264"/>
      <c r="J201" s="260"/>
      <c r="K201" s="260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210</v>
      </c>
      <c r="AU201" s="269" t="s">
        <v>85</v>
      </c>
      <c r="AV201" s="13" t="s">
        <v>80</v>
      </c>
      <c r="AW201" s="13" t="s">
        <v>30</v>
      </c>
      <c r="AX201" s="13" t="s">
        <v>73</v>
      </c>
      <c r="AY201" s="269" t="s">
        <v>202</v>
      </c>
    </row>
    <row r="202" spans="1:51" s="14" customFormat="1" ht="12">
      <c r="A202" s="14"/>
      <c r="B202" s="270"/>
      <c r="C202" s="271"/>
      <c r="D202" s="261" t="s">
        <v>210</v>
      </c>
      <c r="E202" s="272" t="s">
        <v>1</v>
      </c>
      <c r="F202" s="273" t="s">
        <v>1695</v>
      </c>
      <c r="G202" s="271"/>
      <c r="H202" s="274">
        <v>2.275</v>
      </c>
      <c r="I202" s="275"/>
      <c r="J202" s="271"/>
      <c r="K202" s="271"/>
      <c r="L202" s="276"/>
      <c r="M202" s="277"/>
      <c r="N202" s="278"/>
      <c r="O202" s="278"/>
      <c r="P202" s="278"/>
      <c r="Q202" s="278"/>
      <c r="R202" s="278"/>
      <c r="S202" s="278"/>
      <c r="T202" s="27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0" t="s">
        <v>210</v>
      </c>
      <c r="AU202" s="280" t="s">
        <v>85</v>
      </c>
      <c r="AV202" s="14" t="s">
        <v>85</v>
      </c>
      <c r="AW202" s="14" t="s">
        <v>30</v>
      </c>
      <c r="AX202" s="14" t="s">
        <v>73</v>
      </c>
      <c r="AY202" s="280" t="s">
        <v>202</v>
      </c>
    </row>
    <row r="203" spans="1:51" s="14" customFormat="1" ht="12">
      <c r="A203" s="14"/>
      <c r="B203" s="270"/>
      <c r="C203" s="271"/>
      <c r="D203" s="261" t="s">
        <v>210</v>
      </c>
      <c r="E203" s="272" t="s">
        <v>1</v>
      </c>
      <c r="F203" s="273" t="s">
        <v>1696</v>
      </c>
      <c r="G203" s="271"/>
      <c r="H203" s="274">
        <v>2.275</v>
      </c>
      <c r="I203" s="275"/>
      <c r="J203" s="271"/>
      <c r="K203" s="271"/>
      <c r="L203" s="276"/>
      <c r="M203" s="277"/>
      <c r="N203" s="278"/>
      <c r="O203" s="278"/>
      <c r="P203" s="278"/>
      <c r="Q203" s="278"/>
      <c r="R203" s="278"/>
      <c r="S203" s="278"/>
      <c r="T203" s="27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80" t="s">
        <v>210</v>
      </c>
      <c r="AU203" s="280" t="s">
        <v>85</v>
      </c>
      <c r="AV203" s="14" t="s">
        <v>85</v>
      </c>
      <c r="AW203" s="14" t="s">
        <v>30</v>
      </c>
      <c r="AX203" s="14" t="s">
        <v>73</v>
      </c>
      <c r="AY203" s="280" t="s">
        <v>202</v>
      </c>
    </row>
    <row r="204" spans="1:51" s="14" customFormat="1" ht="12">
      <c r="A204" s="14"/>
      <c r="B204" s="270"/>
      <c r="C204" s="271"/>
      <c r="D204" s="261" t="s">
        <v>210</v>
      </c>
      <c r="E204" s="272" t="s">
        <v>1</v>
      </c>
      <c r="F204" s="273" t="s">
        <v>1697</v>
      </c>
      <c r="G204" s="271"/>
      <c r="H204" s="274">
        <v>2.275</v>
      </c>
      <c r="I204" s="275"/>
      <c r="J204" s="271"/>
      <c r="K204" s="271"/>
      <c r="L204" s="276"/>
      <c r="M204" s="277"/>
      <c r="N204" s="278"/>
      <c r="O204" s="278"/>
      <c r="P204" s="278"/>
      <c r="Q204" s="278"/>
      <c r="R204" s="278"/>
      <c r="S204" s="278"/>
      <c r="T204" s="27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0" t="s">
        <v>210</v>
      </c>
      <c r="AU204" s="280" t="s">
        <v>85</v>
      </c>
      <c r="AV204" s="14" t="s">
        <v>85</v>
      </c>
      <c r="AW204" s="14" t="s">
        <v>30</v>
      </c>
      <c r="AX204" s="14" t="s">
        <v>73</v>
      </c>
      <c r="AY204" s="280" t="s">
        <v>202</v>
      </c>
    </row>
    <row r="205" spans="1:51" s="14" customFormat="1" ht="12">
      <c r="A205" s="14"/>
      <c r="B205" s="270"/>
      <c r="C205" s="271"/>
      <c r="D205" s="261" t="s">
        <v>210</v>
      </c>
      <c r="E205" s="271"/>
      <c r="F205" s="273" t="s">
        <v>1589</v>
      </c>
      <c r="G205" s="271"/>
      <c r="H205" s="274">
        <v>11.76</v>
      </c>
      <c r="I205" s="275"/>
      <c r="J205" s="271"/>
      <c r="K205" s="271"/>
      <c r="L205" s="276"/>
      <c r="M205" s="277"/>
      <c r="N205" s="278"/>
      <c r="O205" s="278"/>
      <c r="P205" s="278"/>
      <c r="Q205" s="278"/>
      <c r="R205" s="278"/>
      <c r="S205" s="278"/>
      <c r="T205" s="27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0" t="s">
        <v>210</v>
      </c>
      <c r="AU205" s="280" t="s">
        <v>85</v>
      </c>
      <c r="AV205" s="14" t="s">
        <v>85</v>
      </c>
      <c r="AW205" s="14" t="s">
        <v>4</v>
      </c>
      <c r="AX205" s="14" t="s">
        <v>80</v>
      </c>
      <c r="AY205" s="280" t="s">
        <v>202</v>
      </c>
    </row>
    <row r="206" spans="1:65" s="2" customFormat="1" ht="21.75" customHeight="1">
      <c r="A206" s="37"/>
      <c r="B206" s="38"/>
      <c r="C206" s="245" t="s">
        <v>90</v>
      </c>
      <c r="D206" s="245" t="s">
        <v>204</v>
      </c>
      <c r="E206" s="246" t="s">
        <v>270</v>
      </c>
      <c r="F206" s="247" t="s">
        <v>271</v>
      </c>
      <c r="G206" s="248" t="s">
        <v>207</v>
      </c>
      <c r="H206" s="249">
        <v>6</v>
      </c>
      <c r="I206" s="250"/>
      <c r="J206" s="251">
        <f>ROUND(I206*H206,2)</f>
        <v>0</v>
      </c>
      <c r="K206" s="252"/>
      <c r="L206" s="43"/>
      <c r="M206" s="253" t="s">
        <v>1</v>
      </c>
      <c r="N206" s="254" t="s">
        <v>39</v>
      </c>
      <c r="O206" s="90"/>
      <c r="P206" s="255">
        <f>O206*H206</f>
        <v>0</v>
      </c>
      <c r="Q206" s="255">
        <v>0.1575</v>
      </c>
      <c r="R206" s="255">
        <f>Q206*H206</f>
        <v>0.9450000000000001</v>
      </c>
      <c r="S206" s="255">
        <v>0</v>
      </c>
      <c r="T206" s="256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57" t="s">
        <v>208</v>
      </c>
      <c r="AT206" s="257" t="s">
        <v>204</v>
      </c>
      <c r="AU206" s="257" t="s">
        <v>85</v>
      </c>
      <c r="AY206" s="16" t="s">
        <v>202</v>
      </c>
      <c r="BE206" s="258">
        <f>IF(N206="základní",J206,0)</f>
        <v>0</v>
      </c>
      <c r="BF206" s="258">
        <f>IF(N206="snížená",J206,0)</f>
        <v>0</v>
      </c>
      <c r="BG206" s="258">
        <f>IF(N206="zákl. přenesená",J206,0)</f>
        <v>0</v>
      </c>
      <c r="BH206" s="258">
        <f>IF(N206="sníž. přenesená",J206,0)</f>
        <v>0</v>
      </c>
      <c r="BI206" s="258">
        <f>IF(N206="nulová",J206,0)</f>
        <v>0</v>
      </c>
      <c r="BJ206" s="16" t="s">
        <v>85</v>
      </c>
      <c r="BK206" s="258">
        <f>ROUND(I206*H206,2)</f>
        <v>0</v>
      </c>
      <c r="BL206" s="16" t="s">
        <v>208</v>
      </c>
      <c r="BM206" s="257" t="s">
        <v>1708</v>
      </c>
    </row>
    <row r="207" spans="1:51" s="13" customFormat="1" ht="12">
      <c r="A207" s="13"/>
      <c r="B207" s="259"/>
      <c r="C207" s="260"/>
      <c r="D207" s="261" t="s">
        <v>210</v>
      </c>
      <c r="E207" s="262" t="s">
        <v>1</v>
      </c>
      <c r="F207" s="263" t="s">
        <v>233</v>
      </c>
      <c r="G207" s="260"/>
      <c r="H207" s="262" t="s">
        <v>1</v>
      </c>
      <c r="I207" s="264"/>
      <c r="J207" s="260"/>
      <c r="K207" s="260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210</v>
      </c>
      <c r="AU207" s="269" t="s">
        <v>85</v>
      </c>
      <c r="AV207" s="13" t="s">
        <v>80</v>
      </c>
      <c r="AW207" s="13" t="s">
        <v>30</v>
      </c>
      <c r="AX207" s="13" t="s">
        <v>73</v>
      </c>
      <c r="AY207" s="269" t="s">
        <v>202</v>
      </c>
    </row>
    <row r="208" spans="1:51" s="14" customFormat="1" ht="12">
      <c r="A208" s="14"/>
      <c r="B208" s="270"/>
      <c r="C208" s="271"/>
      <c r="D208" s="261" t="s">
        <v>210</v>
      </c>
      <c r="E208" s="272" t="s">
        <v>1</v>
      </c>
      <c r="F208" s="273" t="s">
        <v>1709</v>
      </c>
      <c r="G208" s="271"/>
      <c r="H208" s="274">
        <v>1</v>
      </c>
      <c r="I208" s="275"/>
      <c r="J208" s="271"/>
      <c r="K208" s="271"/>
      <c r="L208" s="276"/>
      <c r="M208" s="277"/>
      <c r="N208" s="278"/>
      <c r="O208" s="278"/>
      <c r="P208" s="278"/>
      <c r="Q208" s="278"/>
      <c r="R208" s="278"/>
      <c r="S208" s="278"/>
      <c r="T208" s="27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0" t="s">
        <v>210</v>
      </c>
      <c r="AU208" s="280" t="s">
        <v>85</v>
      </c>
      <c r="AV208" s="14" t="s">
        <v>85</v>
      </c>
      <c r="AW208" s="14" t="s">
        <v>30</v>
      </c>
      <c r="AX208" s="14" t="s">
        <v>73</v>
      </c>
      <c r="AY208" s="280" t="s">
        <v>202</v>
      </c>
    </row>
    <row r="209" spans="1:51" s="14" customFormat="1" ht="12">
      <c r="A209" s="14"/>
      <c r="B209" s="270"/>
      <c r="C209" s="271"/>
      <c r="D209" s="261" t="s">
        <v>210</v>
      </c>
      <c r="E209" s="272" t="s">
        <v>1</v>
      </c>
      <c r="F209" s="273" t="s">
        <v>1710</v>
      </c>
      <c r="G209" s="271"/>
      <c r="H209" s="274">
        <v>1</v>
      </c>
      <c r="I209" s="275"/>
      <c r="J209" s="271"/>
      <c r="K209" s="271"/>
      <c r="L209" s="276"/>
      <c r="M209" s="277"/>
      <c r="N209" s="278"/>
      <c r="O209" s="278"/>
      <c r="P209" s="278"/>
      <c r="Q209" s="278"/>
      <c r="R209" s="278"/>
      <c r="S209" s="278"/>
      <c r="T209" s="27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0" t="s">
        <v>210</v>
      </c>
      <c r="AU209" s="280" t="s">
        <v>85</v>
      </c>
      <c r="AV209" s="14" t="s">
        <v>85</v>
      </c>
      <c r="AW209" s="14" t="s">
        <v>30</v>
      </c>
      <c r="AX209" s="14" t="s">
        <v>73</v>
      </c>
      <c r="AY209" s="280" t="s">
        <v>202</v>
      </c>
    </row>
    <row r="210" spans="1:51" s="14" customFormat="1" ht="12">
      <c r="A210" s="14"/>
      <c r="B210" s="270"/>
      <c r="C210" s="271"/>
      <c r="D210" s="261" t="s">
        <v>210</v>
      </c>
      <c r="E210" s="272" t="s">
        <v>1</v>
      </c>
      <c r="F210" s="273" t="s">
        <v>1711</v>
      </c>
      <c r="G210" s="271"/>
      <c r="H210" s="274">
        <v>1</v>
      </c>
      <c r="I210" s="275"/>
      <c r="J210" s="271"/>
      <c r="K210" s="271"/>
      <c r="L210" s="276"/>
      <c r="M210" s="277"/>
      <c r="N210" s="278"/>
      <c r="O210" s="278"/>
      <c r="P210" s="278"/>
      <c r="Q210" s="278"/>
      <c r="R210" s="278"/>
      <c r="S210" s="278"/>
      <c r="T210" s="27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0" t="s">
        <v>210</v>
      </c>
      <c r="AU210" s="280" t="s">
        <v>85</v>
      </c>
      <c r="AV210" s="14" t="s">
        <v>85</v>
      </c>
      <c r="AW210" s="14" t="s">
        <v>30</v>
      </c>
      <c r="AX210" s="14" t="s">
        <v>73</v>
      </c>
      <c r="AY210" s="280" t="s">
        <v>202</v>
      </c>
    </row>
    <row r="211" spans="1:51" s="13" customFormat="1" ht="12">
      <c r="A211" s="13"/>
      <c r="B211" s="259"/>
      <c r="C211" s="260"/>
      <c r="D211" s="261" t="s">
        <v>210</v>
      </c>
      <c r="E211" s="262" t="s">
        <v>1</v>
      </c>
      <c r="F211" s="263" t="s">
        <v>238</v>
      </c>
      <c r="G211" s="260"/>
      <c r="H211" s="262" t="s">
        <v>1</v>
      </c>
      <c r="I211" s="264"/>
      <c r="J211" s="260"/>
      <c r="K211" s="260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210</v>
      </c>
      <c r="AU211" s="269" t="s">
        <v>85</v>
      </c>
      <c r="AV211" s="13" t="s">
        <v>80</v>
      </c>
      <c r="AW211" s="13" t="s">
        <v>30</v>
      </c>
      <c r="AX211" s="13" t="s">
        <v>73</v>
      </c>
      <c r="AY211" s="269" t="s">
        <v>202</v>
      </c>
    </row>
    <row r="212" spans="1:51" s="14" customFormat="1" ht="12">
      <c r="A212" s="14"/>
      <c r="B212" s="270"/>
      <c r="C212" s="271"/>
      <c r="D212" s="261" t="s">
        <v>210</v>
      </c>
      <c r="E212" s="272" t="s">
        <v>1</v>
      </c>
      <c r="F212" s="273" t="s">
        <v>1709</v>
      </c>
      <c r="G212" s="271"/>
      <c r="H212" s="274">
        <v>1</v>
      </c>
      <c r="I212" s="275"/>
      <c r="J212" s="271"/>
      <c r="K212" s="271"/>
      <c r="L212" s="276"/>
      <c r="M212" s="277"/>
      <c r="N212" s="278"/>
      <c r="O212" s="278"/>
      <c r="P212" s="278"/>
      <c r="Q212" s="278"/>
      <c r="R212" s="278"/>
      <c r="S212" s="278"/>
      <c r="T212" s="27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0" t="s">
        <v>210</v>
      </c>
      <c r="AU212" s="280" t="s">
        <v>85</v>
      </c>
      <c r="AV212" s="14" t="s">
        <v>85</v>
      </c>
      <c r="AW212" s="14" t="s">
        <v>30</v>
      </c>
      <c r="AX212" s="14" t="s">
        <v>73</v>
      </c>
      <c r="AY212" s="280" t="s">
        <v>202</v>
      </c>
    </row>
    <row r="213" spans="1:51" s="14" customFormat="1" ht="12">
      <c r="A213" s="14"/>
      <c r="B213" s="270"/>
      <c r="C213" s="271"/>
      <c r="D213" s="261" t="s">
        <v>210</v>
      </c>
      <c r="E213" s="272" t="s">
        <v>1</v>
      </c>
      <c r="F213" s="273" t="s">
        <v>1710</v>
      </c>
      <c r="G213" s="271"/>
      <c r="H213" s="274">
        <v>1</v>
      </c>
      <c r="I213" s="275"/>
      <c r="J213" s="271"/>
      <c r="K213" s="271"/>
      <c r="L213" s="276"/>
      <c r="M213" s="277"/>
      <c r="N213" s="278"/>
      <c r="O213" s="278"/>
      <c r="P213" s="278"/>
      <c r="Q213" s="278"/>
      <c r="R213" s="278"/>
      <c r="S213" s="278"/>
      <c r="T213" s="27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0" t="s">
        <v>210</v>
      </c>
      <c r="AU213" s="280" t="s">
        <v>85</v>
      </c>
      <c r="AV213" s="14" t="s">
        <v>85</v>
      </c>
      <c r="AW213" s="14" t="s">
        <v>30</v>
      </c>
      <c r="AX213" s="14" t="s">
        <v>73</v>
      </c>
      <c r="AY213" s="280" t="s">
        <v>202</v>
      </c>
    </row>
    <row r="214" spans="1:51" s="14" customFormat="1" ht="12">
      <c r="A214" s="14"/>
      <c r="B214" s="270"/>
      <c r="C214" s="271"/>
      <c r="D214" s="261" t="s">
        <v>210</v>
      </c>
      <c r="E214" s="272" t="s">
        <v>1</v>
      </c>
      <c r="F214" s="273" t="s">
        <v>1711</v>
      </c>
      <c r="G214" s="271"/>
      <c r="H214" s="274">
        <v>1</v>
      </c>
      <c r="I214" s="275"/>
      <c r="J214" s="271"/>
      <c r="K214" s="271"/>
      <c r="L214" s="276"/>
      <c r="M214" s="277"/>
      <c r="N214" s="278"/>
      <c r="O214" s="278"/>
      <c r="P214" s="278"/>
      <c r="Q214" s="278"/>
      <c r="R214" s="278"/>
      <c r="S214" s="278"/>
      <c r="T214" s="27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80" t="s">
        <v>210</v>
      </c>
      <c r="AU214" s="280" t="s">
        <v>85</v>
      </c>
      <c r="AV214" s="14" t="s">
        <v>85</v>
      </c>
      <c r="AW214" s="14" t="s">
        <v>30</v>
      </c>
      <c r="AX214" s="14" t="s">
        <v>73</v>
      </c>
      <c r="AY214" s="280" t="s">
        <v>202</v>
      </c>
    </row>
    <row r="215" spans="1:65" s="2" customFormat="1" ht="21.75" customHeight="1">
      <c r="A215" s="37"/>
      <c r="B215" s="38"/>
      <c r="C215" s="245" t="s">
        <v>277</v>
      </c>
      <c r="D215" s="245" t="s">
        <v>204</v>
      </c>
      <c r="E215" s="246" t="s">
        <v>278</v>
      </c>
      <c r="F215" s="247" t="s">
        <v>279</v>
      </c>
      <c r="G215" s="248" t="s">
        <v>207</v>
      </c>
      <c r="H215" s="249">
        <v>12</v>
      </c>
      <c r="I215" s="250"/>
      <c r="J215" s="251">
        <f>ROUND(I215*H215,2)</f>
        <v>0</v>
      </c>
      <c r="K215" s="252"/>
      <c r="L215" s="43"/>
      <c r="M215" s="253" t="s">
        <v>1</v>
      </c>
      <c r="N215" s="254" t="s">
        <v>39</v>
      </c>
      <c r="O215" s="90"/>
      <c r="P215" s="255">
        <f>O215*H215</f>
        <v>0</v>
      </c>
      <c r="Q215" s="255">
        <v>0</v>
      </c>
      <c r="R215" s="255">
        <f>Q215*H215</f>
        <v>0</v>
      </c>
      <c r="S215" s="255">
        <v>0</v>
      </c>
      <c r="T215" s="256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57" t="s">
        <v>208</v>
      </c>
      <c r="AT215" s="257" t="s">
        <v>204</v>
      </c>
      <c r="AU215" s="257" t="s">
        <v>85</v>
      </c>
      <c r="AY215" s="16" t="s">
        <v>202</v>
      </c>
      <c r="BE215" s="258">
        <f>IF(N215="základní",J215,0)</f>
        <v>0</v>
      </c>
      <c r="BF215" s="258">
        <f>IF(N215="snížená",J215,0)</f>
        <v>0</v>
      </c>
      <c r="BG215" s="258">
        <f>IF(N215="zákl. přenesená",J215,0)</f>
        <v>0</v>
      </c>
      <c r="BH215" s="258">
        <f>IF(N215="sníž. přenesená",J215,0)</f>
        <v>0</v>
      </c>
      <c r="BI215" s="258">
        <f>IF(N215="nulová",J215,0)</f>
        <v>0</v>
      </c>
      <c r="BJ215" s="16" t="s">
        <v>85</v>
      </c>
      <c r="BK215" s="258">
        <f>ROUND(I215*H215,2)</f>
        <v>0</v>
      </c>
      <c r="BL215" s="16" t="s">
        <v>208</v>
      </c>
      <c r="BM215" s="257" t="s">
        <v>1712</v>
      </c>
    </row>
    <row r="216" spans="1:51" s="14" customFormat="1" ht="12">
      <c r="A216" s="14"/>
      <c r="B216" s="270"/>
      <c r="C216" s="271"/>
      <c r="D216" s="261" t="s">
        <v>210</v>
      </c>
      <c r="E216" s="272" t="s">
        <v>1</v>
      </c>
      <c r="F216" s="273" t="s">
        <v>1713</v>
      </c>
      <c r="G216" s="271"/>
      <c r="H216" s="274">
        <v>12</v>
      </c>
      <c r="I216" s="275"/>
      <c r="J216" s="271"/>
      <c r="K216" s="271"/>
      <c r="L216" s="276"/>
      <c r="M216" s="277"/>
      <c r="N216" s="278"/>
      <c r="O216" s="278"/>
      <c r="P216" s="278"/>
      <c r="Q216" s="278"/>
      <c r="R216" s="278"/>
      <c r="S216" s="278"/>
      <c r="T216" s="27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0" t="s">
        <v>210</v>
      </c>
      <c r="AU216" s="280" t="s">
        <v>85</v>
      </c>
      <c r="AV216" s="14" t="s">
        <v>85</v>
      </c>
      <c r="AW216" s="14" t="s">
        <v>30</v>
      </c>
      <c r="AX216" s="14" t="s">
        <v>80</v>
      </c>
      <c r="AY216" s="280" t="s">
        <v>202</v>
      </c>
    </row>
    <row r="217" spans="1:65" s="2" customFormat="1" ht="16.5" customHeight="1">
      <c r="A217" s="37"/>
      <c r="B217" s="38"/>
      <c r="C217" s="281" t="s">
        <v>282</v>
      </c>
      <c r="D217" s="281" t="s">
        <v>116</v>
      </c>
      <c r="E217" s="282" t="s">
        <v>283</v>
      </c>
      <c r="F217" s="283" t="s">
        <v>284</v>
      </c>
      <c r="G217" s="284" t="s">
        <v>207</v>
      </c>
      <c r="H217" s="285">
        <v>12</v>
      </c>
      <c r="I217" s="286"/>
      <c r="J217" s="287">
        <f>ROUND(I217*H217,2)</f>
        <v>0</v>
      </c>
      <c r="K217" s="288"/>
      <c r="L217" s="289"/>
      <c r="M217" s="290" t="s">
        <v>1</v>
      </c>
      <c r="N217" s="291" t="s">
        <v>39</v>
      </c>
      <c r="O217" s="90"/>
      <c r="P217" s="255">
        <f>O217*H217</f>
        <v>0</v>
      </c>
      <c r="Q217" s="255">
        <v>3E-05</v>
      </c>
      <c r="R217" s="255">
        <f>Q217*H217</f>
        <v>0.00036</v>
      </c>
      <c r="S217" s="255">
        <v>0</v>
      </c>
      <c r="T217" s="256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7" t="s">
        <v>285</v>
      </c>
      <c r="AT217" s="257" t="s">
        <v>116</v>
      </c>
      <c r="AU217" s="257" t="s">
        <v>85</v>
      </c>
      <c r="AY217" s="16" t="s">
        <v>202</v>
      </c>
      <c r="BE217" s="258">
        <f>IF(N217="základní",J217,0)</f>
        <v>0</v>
      </c>
      <c r="BF217" s="258">
        <f>IF(N217="snížená",J217,0)</f>
        <v>0</v>
      </c>
      <c r="BG217" s="258">
        <f>IF(N217="zákl. přenesená",J217,0)</f>
        <v>0</v>
      </c>
      <c r="BH217" s="258">
        <f>IF(N217="sníž. přenesená",J217,0)</f>
        <v>0</v>
      </c>
      <c r="BI217" s="258">
        <f>IF(N217="nulová",J217,0)</f>
        <v>0</v>
      </c>
      <c r="BJ217" s="16" t="s">
        <v>85</v>
      </c>
      <c r="BK217" s="258">
        <f>ROUND(I217*H217,2)</f>
        <v>0</v>
      </c>
      <c r="BL217" s="16" t="s">
        <v>208</v>
      </c>
      <c r="BM217" s="257" t="s">
        <v>1714</v>
      </c>
    </row>
    <row r="218" spans="1:63" s="12" customFormat="1" ht="22.8" customHeight="1">
      <c r="A218" s="12"/>
      <c r="B218" s="229"/>
      <c r="C218" s="230"/>
      <c r="D218" s="231" t="s">
        <v>72</v>
      </c>
      <c r="E218" s="243" t="s">
        <v>287</v>
      </c>
      <c r="F218" s="243" t="s">
        <v>288</v>
      </c>
      <c r="G218" s="230"/>
      <c r="H218" s="230"/>
      <c r="I218" s="233"/>
      <c r="J218" s="244">
        <f>BK218</f>
        <v>0</v>
      </c>
      <c r="K218" s="230"/>
      <c r="L218" s="235"/>
      <c r="M218" s="236"/>
      <c r="N218" s="237"/>
      <c r="O218" s="237"/>
      <c r="P218" s="238">
        <f>SUM(P219:P239)</f>
        <v>0</v>
      </c>
      <c r="Q218" s="237"/>
      <c r="R218" s="238">
        <f>SUM(R219:R239)</f>
        <v>1.6728000000000003</v>
      </c>
      <c r="S218" s="237"/>
      <c r="T218" s="239">
        <f>SUM(T219:T239)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40" t="s">
        <v>80</v>
      </c>
      <c r="AT218" s="241" t="s">
        <v>72</v>
      </c>
      <c r="AU218" s="241" t="s">
        <v>80</v>
      </c>
      <c r="AY218" s="240" t="s">
        <v>202</v>
      </c>
      <c r="BK218" s="242">
        <f>SUM(BK219:BK239)</f>
        <v>0</v>
      </c>
    </row>
    <row r="219" spans="1:65" s="2" customFormat="1" ht="21.75" customHeight="1">
      <c r="A219" s="37"/>
      <c r="B219" s="38"/>
      <c r="C219" s="245" t="s">
        <v>208</v>
      </c>
      <c r="D219" s="245" t="s">
        <v>204</v>
      </c>
      <c r="E219" s="246" t="s">
        <v>289</v>
      </c>
      <c r="F219" s="247" t="s">
        <v>290</v>
      </c>
      <c r="G219" s="248" t="s">
        <v>207</v>
      </c>
      <c r="H219" s="249">
        <v>12</v>
      </c>
      <c r="I219" s="250"/>
      <c r="J219" s="251">
        <f>ROUND(I219*H219,2)</f>
        <v>0</v>
      </c>
      <c r="K219" s="252"/>
      <c r="L219" s="43"/>
      <c r="M219" s="253" t="s">
        <v>1</v>
      </c>
      <c r="N219" s="254" t="s">
        <v>39</v>
      </c>
      <c r="O219" s="90"/>
      <c r="P219" s="255">
        <f>O219*H219</f>
        <v>0</v>
      </c>
      <c r="Q219" s="255">
        <v>0.0102</v>
      </c>
      <c r="R219" s="255">
        <f>Q219*H219</f>
        <v>0.12240000000000001</v>
      </c>
      <c r="S219" s="255">
        <v>0</v>
      </c>
      <c r="T219" s="256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57" t="s">
        <v>208</v>
      </c>
      <c r="AT219" s="257" t="s">
        <v>204</v>
      </c>
      <c r="AU219" s="257" t="s">
        <v>85</v>
      </c>
      <c r="AY219" s="16" t="s">
        <v>202</v>
      </c>
      <c r="BE219" s="258">
        <f>IF(N219="základní",J219,0)</f>
        <v>0</v>
      </c>
      <c r="BF219" s="258">
        <f>IF(N219="snížená",J219,0)</f>
        <v>0</v>
      </c>
      <c r="BG219" s="258">
        <f>IF(N219="zákl. přenesená",J219,0)</f>
        <v>0</v>
      </c>
      <c r="BH219" s="258">
        <f>IF(N219="sníž. přenesená",J219,0)</f>
        <v>0</v>
      </c>
      <c r="BI219" s="258">
        <f>IF(N219="nulová",J219,0)</f>
        <v>0</v>
      </c>
      <c r="BJ219" s="16" t="s">
        <v>85</v>
      </c>
      <c r="BK219" s="258">
        <f>ROUND(I219*H219,2)</f>
        <v>0</v>
      </c>
      <c r="BL219" s="16" t="s">
        <v>208</v>
      </c>
      <c r="BM219" s="257" t="s">
        <v>1715</v>
      </c>
    </row>
    <row r="220" spans="1:51" s="14" customFormat="1" ht="12">
      <c r="A220" s="14"/>
      <c r="B220" s="270"/>
      <c r="C220" s="271"/>
      <c r="D220" s="261" t="s">
        <v>210</v>
      </c>
      <c r="E220" s="272" t="s">
        <v>1</v>
      </c>
      <c r="F220" s="273" t="s">
        <v>1716</v>
      </c>
      <c r="G220" s="271"/>
      <c r="H220" s="274">
        <v>12</v>
      </c>
      <c r="I220" s="275"/>
      <c r="J220" s="271"/>
      <c r="K220" s="271"/>
      <c r="L220" s="276"/>
      <c r="M220" s="277"/>
      <c r="N220" s="278"/>
      <c r="O220" s="278"/>
      <c r="P220" s="278"/>
      <c r="Q220" s="278"/>
      <c r="R220" s="278"/>
      <c r="S220" s="278"/>
      <c r="T220" s="27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80" t="s">
        <v>210</v>
      </c>
      <c r="AU220" s="280" t="s">
        <v>85</v>
      </c>
      <c r="AV220" s="14" t="s">
        <v>85</v>
      </c>
      <c r="AW220" s="14" t="s">
        <v>30</v>
      </c>
      <c r="AX220" s="14" t="s">
        <v>73</v>
      </c>
      <c r="AY220" s="280" t="s">
        <v>202</v>
      </c>
    </row>
    <row r="221" spans="1:65" s="2" customFormat="1" ht="21.75" customHeight="1">
      <c r="A221" s="37"/>
      <c r="B221" s="38"/>
      <c r="C221" s="245" t="s">
        <v>293</v>
      </c>
      <c r="D221" s="245" t="s">
        <v>204</v>
      </c>
      <c r="E221" s="246" t="s">
        <v>294</v>
      </c>
      <c r="F221" s="247" t="s">
        <v>295</v>
      </c>
      <c r="G221" s="248" t="s">
        <v>207</v>
      </c>
      <c r="H221" s="249">
        <v>152</v>
      </c>
      <c r="I221" s="250"/>
      <c r="J221" s="251">
        <f>ROUND(I221*H221,2)</f>
        <v>0</v>
      </c>
      <c r="K221" s="252"/>
      <c r="L221" s="43"/>
      <c r="M221" s="253" t="s">
        <v>1</v>
      </c>
      <c r="N221" s="254" t="s">
        <v>39</v>
      </c>
      <c r="O221" s="90"/>
      <c r="P221" s="255">
        <f>O221*H221</f>
        <v>0</v>
      </c>
      <c r="Q221" s="255">
        <v>0.0102</v>
      </c>
      <c r="R221" s="255">
        <f>Q221*H221</f>
        <v>1.5504000000000002</v>
      </c>
      <c r="S221" s="255">
        <v>0</v>
      </c>
      <c r="T221" s="256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57" t="s">
        <v>208</v>
      </c>
      <c r="AT221" s="257" t="s">
        <v>204</v>
      </c>
      <c r="AU221" s="257" t="s">
        <v>85</v>
      </c>
      <c r="AY221" s="16" t="s">
        <v>202</v>
      </c>
      <c r="BE221" s="258">
        <f>IF(N221="základní",J221,0)</f>
        <v>0</v>
      </c>
      <c r="BF221" s="258">
        <f>IF(N221="snížená",J221,0)</f>
        <v>0</v>
      </c>
      <c r="BG221" s="258">
        <f>IF(N221="zákl. přenesená",J221,0)</f>
        <v>0</v>
      </c>
      <c r="BH221" s="258">
        <f>IF(N221="sníž. přenesená",J221,0)</f>
        <v>0</v>
      </c>
      <c r="BI221" s="258">
        <f>IF(N221="nulová",J221,0)</f>
        <v>0</v>
      </c>
      <c r="BJ221" s="16" t="s">
        <v>85</v>
      </c>
      <c r="BK221" s="258">
        <f>ROUND(I221*H221,2)</f>
        <v>0</v>
      </c>
      <c r="BL221" s="16" t="s">
        <v>208</v>
      </c>
      <c r="BM221" s="257" t="s">
        <v>1717</v>
      </c>
    </row>
    <row r="222" spans="1:51" s="13" customFormat="1" ht="12">
      <c r="A222" s="13"/>
      <c r="B222" s="259"/>
      <c r="C222" s="260"/>
      <c r="D222" s="261" t="s">
        <v>210</v>
      </c>
      <c r="E222" s="262" t="s">
        <v>1</v>
      </c>
      <c r="F222" s="263" t="s">
        <v>211</v>
      </c>
      <c r="G222" s="260"/>
      <c r="H222" s="262" t="s">
        <v>1</v>
      </c>
      <c r="I222" s="264"/>
      <c r="J222" s="260"/>
      <c r="K222" s="260"/>
      <c r="L222" s="265"/>
      <c r="M222" s="266"/>
      <c r="N222" s="267"/>
      <c r="O222" s="267"/>
      <c r="P222" s="267"/>
      <c r="Q222" s="267"/>
      <c r="R222" s="267"/>
      <c r="S222" s="267"/>
      <c r="T222" s="26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9" t="s">
        <v>210</v>
      </c>
      <c r="AU222" s="269" t="s">
        <v>85</v>
      </c>
      <c r="AV222" s="13" t="s">
        <v>80</v>
      </c>
      <c r="AW222" s="13" t="s">
        <v>30</v>
      </c>
      <c r="AX222" s="13" t="s">
        <v>73</v>
      </c>
      <c r="AY222" s="269" t="s">
        <v>202</v>
      </c>
    </row>
    <row r="223" spans="1:51" s="14" customFormat="1" ht="12">
      <c r="A223" s="14"/>
      <c r="B223" s="270"/>
      <c r="C223" s="271"/>
      <c r="D223" s="261" t="s">
        <v>210</v>
      </c>
      <c r="E223" s="272" t="s">
        <v>1</v>
      </c>
      <c r="F223" s="273" t="s">
        <v>1684</v>
      </c>
      <c r="G223" s="271"/>
      <c r="H223" s="274">
        <v>6</v>
      </c>
      <c r="I223" s="275"/>
      <c r="J223" s="271"/>
      <c r="K223" s="271"/>
      <c r="L223" s="276"/>
      <c r="M223" s="277"/>
      <c r="N223" s="278"/>
      <c r="O223" s="278"/>
      <c r="P223" s="278"/>
      <c r="Q223" s="278"/>
      <c r="R223" s="278"/>
      <c r="S223" s="278"/>
      <c r="T223" s="27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80" t="s">
        <v>210</v>
      </c>
      <c r="AU223" s="280" t="s">
        <v>85</v>
      </c>
      <c r="AV223" s="14" t="s">
        <v>85</v>
      </c>
      <c r="AW223" s="14" t="s">
        <v>30</v>
      </c>
      <c r="AX223" s="14" t="s">
        <v>73</v>
      </c>
      <c r="AY223" s="280" t="s">
        <v>202</v>
      </c>
    </row>
    <row r="224" spans="1:51" s="14" customFormat="1" ht="12">
      <c r="A224" s="14"/>
      <c r="B224" s="270"/>
      <c r="C224" s="271"/>
      <c r="D224" s="261" t="s">
        <v>210</v>
      </c>
      <c r="E224" s="272" t="s">
        <v>1</v>
      </c>
      <c r="F224" s="273" t="s">
        <v>1685</v>
      </c>
      <c r="G224" s="271"/>
      <c r="H224" s="274">
        <v>5</v>
      </c>
      <c r="I224" s="275"/>
      <c r="J224" s="271"/>
      <c r="K224" s="271"/>
      <c r="L224" s="276"/>
      <c r="M224" s="277"/>
      <c r="N224" s="278"/>
      <c r="O224" s="278"/>
      <c r="P224" s="278"/>
      <c r="Q224" s="278"/>
      <c r="R224" s="278"/>
      <c r="S224" s="278"/>
      <c r="T224" s="27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80" t="s">
        <v>210</v>
      </c>
      <c r="AU224" s="280" t="s">
        <v>85</v>
      </c>
      <c r="AV224" s="14" t="s">
        <v>85</v>
      </c>
      <c r="AW224" s="14" t="s">
        <v>30</v>
      </c>
      <c r="AX224" s="14" t="s">
        <v>73</v>
      </c>
      <c r="AY224" s="280" t="s">
        <v>202</v>
      </c>
    </row>
    <row r="225" spans="1:51" s="14" customFormat="1" ht="12">
      <c r="A225" s="14"/>
      <c r="B225" s="270"/>
      <c r="C225" s="271"/>
      <c r="D225" s="261" t="s">
        <v>210</v>
      </c>
      <c r="E225" s="272" t="s">
        <v>1</v>
      </c>
      <c r="F225" s="273" t="s">
        <v>214</v>
      </c>
      <c r="G225" s="271"/>
      <c r="H225" s="274">
        <v>6</v>
      </c>
      <c r="I225" s="275"/>
      <c r="J225" s="271"/>
      <c r="K225" s="271"/>
      <c r="L225" s="276"/>
      <c r="M225" s="277"/>
      <c r="N225" s="278"/>
      <c r="O225" s="278"/>
      <c r="P225" s="278"/>
      <c r="Q225" s="278"/>
      <c r="R225" s="278"/>
      <c r="S225" s="278"/>
      <c r="T225" s="27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0" t="s">
        <v>210</v>
      </c>
      <c r="AU225" s="280" t="s">
        <v>85</v>
      </c>
      <c r="AV225" s="14" t="s">
        <v>85</v>
      </c>
      <c r="AW225" s="14" t="s">
        <v>30</v>
      </c>
      <c r="AX225" s="14" t="s">
        <v>73</v>
      </c>
      <c r="AY225" s="280" t="s">
        <v>202</v>
      </c>
    </row>
    <row r="226" spans="1:51" s="14" customFormat="1" ht="12">
      <c r="A226" s="14"/>
      <c r="B226" s="270"/>
      <c r="C226" s="271"/>
      <c r="D226" s="261" t="s">
        <v>210</v>
      </c>
      <c r="E226" s="272" t="s">
        <v>1</v>
      </c>
      <c r="F226" s="273" t="s">
        <v>1686</v>
      </c>
      <c r="G226" s="271"/>
      <c r="H226" s="274">
        <v>6</v>
      </c>
      <c r="I226" s="275"/>
      <c r="J226" s="271"/>
      <c r="K226" s="271"/>
      <c r="L226" s="276"/>
      <c r="M226" s="277"/>
      <c r="N226" s="278"/>
      <c r="O226" s="278"/>
      <c r="P226" s="278"/>
      <c r="Q226" s="278"/>
      <c r="R226" s="278"/>
      <c r="S226" s="278"/>
      <c r="T226" s="27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0" t="s">
        <v>210</v>
      </c>
      <c r="AU226" s="280" t="s">
        <v>85</v>
      </c>
      <c r="AV226" s="14" t="s">
        <v>85</v>
      </c>
      <c r="AW226" s="14" t="s">
        <v>30</v>
      </c>
      <c r="AX226" s="14" t="s">
        <v>73</v>
      </c>
      <c r="AY226" s="280" t="s">
        <v>202</v>
      </c>
    </row>
    <row r="227" spans="1:51" s="14" customFormat="1" ht="12">
      <c r="A227" s="14"/>
      <c r="B227" s="270"/>
      <c r="C227" s="271"/>
      <c r="D227" s="261" t="s">
        <v>210</v>
      </c>
      <c r="E227" s="272" t="s">
        <v>1</v>
      </c>
      <c r="F227" s="273" t="s">
        <v>1687</v>
      </c>
      <c r="G227" s="271"/>
      <c r="H227" s="274">
        <v>6</v>
      </c>
      <c r="I227" s="275"/>
      <c r="J227" s="271"/>
      <c r="K227" s="271"/>
      <c r="L227" s="276"/>
      <c r="M227" s="277"/>
      <c r="N227" s="278"/>
      <c r="O227" s="278"/>
      <c r="P227" s="278"/>
      <c r="Q227" s="278"/>
      <c r="R227" s="278"/>
      <c r="S227" s="278"/>
      <c r="T227" s="27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80" t="s">
        <v>210</v>
      </c>
      <c r="AU227" s="280" t="s">
        <v>85</v>
      </c>
      <c r="AV227" s="14" t="s">
        <v>85</v>
      </c>
      <c r="AW227" s="14" t="s">
        <v>30</v>
      </c>
      <c r="AX227" s="14" t="s">
        <v>73</v>
      </c>
      <c r="AY227" s="280" t="s">
        <v>202</v>
      </c>
    </row>
    <row r="228" spans="1:51" s="14" customFormat="1" ht="12">
      <c r="A228" s="14"/>
      <c r="B228" s="270"/>
      <c r="C228" s="271"/>
      <c r="D228" s="261" t="s">
        <v>210</v>
      </c>
      <c r="E228" s="272" t="s">
        <v>1</v>
      </c>
      <c r="F228" s="273" t="s">
        <v>1688</v>
      </c>
      <c r="G228" s="271"/>
      <c r="H228" s="274">
        <v>7</v>
      </c>
      <c r="I228" s="275"/>
      <c r="J228" s="271"/>
      <c r="K228" s="271"/>
      <c r="L228" s="276"/>
      <c r="M228" s="277"/>
      <c r="N228" s="278"/>
      <c r="O228" s="278"/>
      <c r="P228" s="278"/>
      <c r="Q228" s="278"/>
      <c r="R228" s="278"/>
      <c r="S228" s="278"/>
      <c r="T228" s="27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0" t="s">
        <v>210</v>
      </c>
      <c r="AU228" s="280" t="s">
        <v>85</v>
      </c>
      <c r="AV228" s="14" t="s">
        <v>85</v>
      </c>
      <c r="AW228" s="14" t="s">
        <v>30</v>
      </c>
      <c r="AX228" s="14" t="s">
        <v>73</v>
      </c>
      <c r="AY228" s="280" t="s">
        <v>202</v>
      </c>
    </row>
    <row r="229" spans="1:51" s="14" customFormat="1" ht="12">
      <c r="A229" s="14"/>
      <c r="B229" s="270"/>
      <c r="C229" s="271"/>
      <c r="D229" s="261" t="s">
        <v>210</v>
      </c>
      <c r="E229" s="272" t="s">
        <v>1</v>
      </c>
      <c r="F229" s="273" t="s">
        <v>220</v>
      </c>
      <c r="G229" s="271"/>
      <c r="H229" s="274">
        <v>7</v>
      </c>
      <c r="I229" s="275"/>
      <c r="J229" s="271"/>
      <c r="K229" s="271"/>
      <c r="L229" s="276"/>
      <c r="M229" s="277"/>
      <c r="N229" s="278"/>
      <c r="O229" s="278"/>
      <c r="P229" s="278"/>
      <c r="Q229" s="278"/>
      <c r="R229" s="278"/>
      <c r="S229" s="278"/>
      <c r="T229" s="27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0" t="s">
        <v>210</v>
      </c>
      <c r="AU229" s="280" t="s">
        <v>85</v>
      </c>
      <c r="AV229" s="14" t="s">
        <v>85</v>
      </c>
      <c r="AW229" s="14" t="s">
        <v>30</v>
      </c>
      <c r="AX229" s="14" t="s">
        <v>73</v>
      </c>
      <c r="AY229" s="280" t="s">
        <v>202</v>
      </c>
    </row>
    <row r="230" spans="1:51" s="14" customFormat="1" ht="12">
      <c r="A230" s="14"/>
      <c r="B230" s="270"/>
      <c r="C230" s="271"/>
      <c r="D230" s="261" t="s">
        <v>210</v>
      </c>
      <c r="E230" s="272" t="s">
        <v>1</v>
      </c>
      <c r="F230" s="273" t="s">
        <v>221</v>
      </c>
      <c r="G230" s="271"/>
      <c r="H230" s="274">
        <v>7</v>
      </c>
      <c r="I230" s="275"/>
      <c r="J230" s="271"/>
      <c r="K230" s="271"/>
      <c r="L230" s="276"/>
      <c r="M230" s="277"/>
      <c r="N230" s="278"/>
      <c r="O230" s="278"/>
      <c r="P230" s="278"/>
      <c r="Q230" s="278"/>
      <c r="R230" s="278"/>
      <c r="S230" s="278"/>
      <c r="T230" s="27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0" t="s">
        <v>210</v>
      </c>
      <c r="AU230" s="280" t="s">
        <v>85</v>
      </c>
      <c r="AV230" s="14" t="s">
        <v>85</v>
      </c>
      <c r="AW230" s="14" t="s">
        <v>30</v>
      </c>
      <c r="AX230" s="14" t="s">
        <v>73</v>
      </c>
      <c r="AY230" s="280" t="s">
        <v>202</v>
      </c>
    </row>
    <row r="231" spans="1:51" s="14" customFormat="1" ht="12">
      <c r="A231" s="14"/>
      <c r="B231" s="270"/>
      <c r="C231" s="271"/>
      <c r="D231" s="261" t="s">
        <v>210</v>
      </c>
      <c r="E231" s="272" t="s">
        <v>1</v>
      </c>
      <c r="F231" s="273" t="s">
        <v>1689</v>
      </c>
      <c r="G231" s="271"/>
      <c r="H231" s="274">
        <v>6</v>
      </c>
      <c r="I231" s="275"/>
      <c r="J231" s="271"/>
      <c r="K231" s="271"/>
      <c r="L231" s="276"/>
      <c r="M231" s="277"/>
      <c r="N231" s="278"/>
      <c r="O231" s="278"/>
      <c r="P231" s="278"/>
      <c r="Q231" s="278"/>
      <c r="R231" s="278"/>
      <c r="S231" s="278"/>
      <c r="T231" s="27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0" t="s">
        <v>210</v>
      </c>
      <c r="AU231" s="280" t="s">
        <v>85</v>
      </c>
      <c r="AV231" s="14" t="s">
        <v>85</v>
      </c>
      <c r="AW231" s="14" t="s">
        <v>30</v>
      </c>
      <c r="AX231" s="14" t="s">
        <v>73</v>
      </c>
      <c r="AY231" s="280" t="s">
        <v>202</v>
      </c>
    </row>
    <row r="232" spans="1:51" s="14" customFormat="1" ht="12">
      <c r="A232" s="14"/>
      <c r="B232" s="270"/>
      <c r="C232" s="271"/>
      <c r="D232" s="261" t="s">
        <v>210</v>
      </c>
      <c r="E232" s="272" t="s">
        <v>1</v>
      </c>
      <c r="F232" s="273" t="s">
        <v>1690</v>
      </c>
      <c r="G232" s="271"/>
      <c r="H232" s="274">
        <v>7</v>
      </c>
      <c r="I232" s="275"/>
      <c r="J232" s="271"/>
      <c r="K232" s="271"/>
      <c r="L232" s="276"/>
      <c r="M232" s="277"/>
      <c r="N232" s="278"/>
      <c r="O232" s="278"/>
      <c r="P232" s="278"/>
      <c r="Q232" s="278"/>
      <c r="R232" s="278"/>
      <c r="S232" s="278"/>
      <c r="T232" s="27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0" t="s">
        <v>210</v>
      </c>
      <c r="AU232" s="280" t="s">
        <v>85</v>
      </c>
      <c r="AV232" s="14" t="s">
        <v>85</v>
      </c>
      <c r="AW232" s="14" t="s">
        <v>30</v>
      </c>
      <c r="AX232" s="14" t="s">
        <v>73</v>
      </c>
      <c r="AY232" s="280" t="s">
        <v>202</v>
      </c>
    </row>
    <row r="233" spans="1:51" s="14" customFormat="1" ht="12">
      <c r="A233" s="14"/>
      <c r="B233" s="270"/>
      <c r="C233" s="271"/>
      <c r="D233" s="261" t="s">
        <v>210</v>
      </c>
      <c r="E233" s="272" t="s">
        <v>1</v>
      </c>
      <c r="F233" s="273" t="s">
        <v>224</v>
      </c>
      <c r="G233" s="271"/>
      <c r="H233" s="274">
        <v>7</v>
      </c>
      <c r="I233" s="275"/>
      <c r="J233" s="271"/>
      <c r="K233" s="271"/>
      <c r="L233" s="276"/>
      <c r="M233" s="277"/>
      <c r="N233" s="278"/>
      <c r="O233" s="278"/>
      <c r="P233" s="278"/>
      <c r="Q233" s="278"/>
      <c r="R233" s="278"/>
      <c r="S233" s="278"/>
      <c r="T233" s="27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80" t="s">
        <v>210</v>
      </c>
      <c r="AU233" s="280" t="s">
        <v>85</v>
      </c>
      <c r="AV233" s="14" t="s">
        <v>85</v>
      </c>
      <c r="AW233" s="14" t="s">
        <v>30</v>
      </c>
      <c r="AX233" s="14" t="s">
        <v>73</v>
      </c>
      <c r="AY233" s="280" t="s">
        <v>202</v>
      </c>
    </row>
    <row r="234" spans="1:51" s="14" customFormat="1" ht="12">
      <c r="A234" s="14"/>
      <c r="B234" s="270"/>
      <c r="C234" s="271"/>
      <c r="D234" s="261" t="s">
        <v>210</v>
      </c>
      <c r="E234" s="272" t="s">
        <v>1</v>
      </c>
      <c r="F234" s="273" t="s">
        <v>225</v>
      </c>
      <c r="G234" s="271"/>
      <c r="H234" s="274">
        <v>6</v>
      </c>
      <c r="I234" s="275"/>
      <c r="J234" s="271"/>
      <c r="K234" s="271"/>
      <c r="L234" s="276"/>
      <c r="M234" s="277"/>
      <c r="N234" s="278"/>
      <c r="O234" s="278"/>
      <c r="P234" s="278"/>
      <c r="Q234" s="278"/>
      <c r="R234" s="278"/>
      <c r="S234" s="278"/>
      <c r="T234" s="27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0" t="s">
        <v>210</v>
      </c>
      <c r="AU234" s="280" t="s">
        <v>85</v>
      </c>
      <c r="AV234" s="14" t="s">
        <v>85</v>
      </c>
      <c r="AW234" s="14" t="s">
        <v>30</v>
      </c>
      <c r="AX234" s="14" t="s">
        <v>73</v>
      </c>
      <c r="AY234" s="280" t="s">
        <v>202</v>
      </c>
    </row>
    <row r="235" spans="1:51" s="14" customFormat="1" ht="12">
      <c r="A235" s="14"/>
      <c r="B235" s="270"/>
      <c r="C235" s="271"/>
      <c r="D235" s="261" t="s">
        <v>210</v>
      </c>
      <c r="E235" s="271"/>
      <c r="F235" s="273" t="s">
        <v>1596</v>
      </c>
      <c r="G235" s="271"/>
      <c r="H235" s="274">
        <v>152</v>
      </c>
      <c r="I235" s="275"/>
      <c r="J235" s="271"/>
      <c r="K235" s="271"/>
      <c r="L235" s="276"/>
      <c r="M235" s="277"/>
      <c r="N235" s="278"/>
      <c r="O235" s="278"/>
      <c r="P235" s="278"/>
      <c r="Q235" s="278"/>
      <c r="R235" s="278"/>
      <c r="S235" s="278"/>
      <c r="T235" s="27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80" t="s">
        <v>210</v>
      </c>
      <c r="AU235" s="280" t="s">
        <v>85</v>
      </c>
      <c r="AV235" s="14" t="s">
        <v>85</v>
      </c>
      <c r="AW235" s="14" t="s">
        <v>4</v>
      </c>
      <c r="AX235" s="14" t="s">
        <v>80</v>
      </c>
      <c r="AY235" s="280" t="s">
        <v>202</v>
      </c>
    </row>
    <row r="236" spans="1:65" s="2" customFormat="1" ht="21.75" customHeight="1">
      <c r="A236" s="37"/>
      <c r="B236" s="38"/>
      <c r="C236" s="245" t="s">
        <v>246</v>
      </c>
      <c r="D236" s="245" t="s">
        <v>204</v>
      </c>
      <c r="E236" s="246" t="s">
        <v>298</v>
      </c>
      <c r="F236" s="247" t="s">
        <v>299</v>
      </c>
      <c r="G236" s="248" t="s">
        <v>207</v>
      </c>
      <c r="H236" s="249">
        <v>192</v>
      </c>
      <c r="I236" s="250"/>
      <c r="J236" s="251">
        <f>ROUND(I236*H236,2)</f>
        <v>0</v>
      </c>
      <c r="K236" s="252"/>
      <c r="L236" s="43"/>
      <c r="M236" s="253" t="s">
        <v>1</v>
      </c>
      <c r="N236" s="254" t="s">
        <v>39</v>
      </c>
      <c r="O236" s="90"/>
      <c r="P236" s="255">
        <f>O236*H236</f>
        <v>0</v>
      </c>
      <c r="Q236" s="255">
        <v>0</v>
      </c>
      <c r="R236" s="255">
        <f>Q236*H236</f>
        <v>0</v>
      </c>
      <c r="S236" s="255">
        <v>0</v>
      </c>
      <c r="T236" s="256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57" t="s">
        <v>208</v>
      </c>
      <c r="AT236" s="257" t="s">
        <v>204</v>
      </c>
      <c r="AU236" s="257" t="s">
        <v>85</v>
      </c>
      <c r="AY236" s="16" t="s">
        <v>202</v>
      </c>
      <c r="BE236" s="258">
        <f>IF(N236="základní",J236,0)</f>
        <v>0</v>
      </c>
      <c r="BF236" s="258">
        <f>IF(N236="snížená",J236,0)</f>
        <v>0</v>
      </c>
      <c r="BG236" s="258">
        <f>IF(N236="zákl. přenesená",J236,0)</f>
        <v>0</v>
      </c>
      <c r="BH236" s="258">
        <f>IF(N236="sníž. přenesená",J236,0)</f>
        <v>0</v>
      </c>
      <c r="BI236" s="258">
        <f>IF(N236="nulová",J236,0)</f>
        <v>0</v>
      </c>
      <c r="BJ236" s="16" t="s">
        <v>85</v>
      </c>
      <c r="BK236" s="258">
        <f>ROUND(I236*H236,2)</f>
        <v>0</v>
      </c>
      <c r="BL236" s="16" t="s">
        <v>208</v>
      </c>
      <c r="BM236" s="257" t="s">
        <v>1718</v>
      </c>
    </row>
    <row r="237" spans="1:51" s="14" customFormat="1" ht="12">
      <c r="A237" s="14"/>
      <c r="B237" s="270"/>
      <c r="C237" s="271"/>
      <c r="D237" s="261" t="s">
        <v>210</v>
      </c>
      <c r="E237" s="272" t="s">
        <v>1</v>
      </c>
      <c r="F237" s="273" t="s">
        <v>1719</v>
      </c>
      <c r="G237" s="271"/>
      <c r="H237" s="274">
        <v>192</v>
      </c>
      <c r="I237" s="275"/>
      <c r="J237" s="271"/>
      <c r="K237" s="271"/>
      <c r="L237" s="276"/>
      <c r="M237" s="277"/>
      <c r="N237" s="278"/>
      <c r="O237" s="278"/>
      <c r="P237" s="278"/>
      <c r="Q237" s="278"/>
      <c r="R237" s="278"/>
      <c r="S237" s="278"/>
      <c r="T237" s="27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0" t="s">
        <v>210</v>
      </c>
      <c r="AU237" s="280" t="s">
        <v>85</v>
      </c>
      <c r="AV237" s="14" t="s">
        <v>85</v>
      </c>
      <c r="AW237" s="14" t="s">
        <v>30</v>
      </c>
      <c r="AX237" s="14" t="s">
        <v>73</v>
      </c>
      <c r="AY237" s="280" t="s">
        <v>202</v>
      </c>
    </row>
    <row r="238" spans="1:65" s="2" customFormat="1" ht="21.75" customHeight="1">
      <c r="A238" s="37"/>
      <c r="B238" s="38"/>
      <c r="C238" s="245" t="s">
        <v>302</v>
      </c>
      <c r="D238" s="245" t="s">
        <v>204</v>
      </c>
      <c r="E238" s="246" t="s">
        <v>303</v>
      </c>
      <c r="F238" s="247" t="s">
        <v>304</v>
      </c>
      <c r="G238" s="248" t="s">
        <v>207</v>
      </c>
      <c r="H238" s="249">
        <v>6</v>
      </c>
      <c r="I238" s="250"/>
      <c r="J238" s="251">
        <f>ROUND(I238*H238,2)</f>
        <v>0</v>
      </c>
      <c r="K238" s="252"/>
      <c r="L238" s="43"/>
      <c r="M238" s="253" t="s">
        <v>1</v>
      </c>
      <c r="N238" s="254" t="s">
        <v>39</v>
      </c>
      <c r="O238" s="90"/>
      <c r="P238" s="255">
        <f>O238*H238</f>
        <v>0</v>
      </c>
      <c r="Q238" s="255">
        <v>0</v>
      </c>
      <c r="R238" s="255">
        <f>Q238*H238</f>
        <v>0</v>
      </c>
      <c r="S238" s="255">
        <v>0</v>
      </c>
      <c r="T238" s="256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57" t="s">
        <v>208</v>
      </c>
      <c r="AT238" s="257" t="s">
        <v>204</v>
      </c>
      <c r="AU238" s="257" t="s">
        <v>85</v>
      </c>
      <c r="AY238" s="16" t="s">
        <v>202</v>
      </c>
      <c r="BE238" s="258">
        <f>IF(N238="základní",J238,0)</f>
        <v>0</v>
      </c>
      <c r="BF238" s="258">
        <f>IF(N238="snížená",J238,0)</f>
        <v>0</v>
      </c>
      <c r="BG238" s="258">
        <f>IF(N238="zákl. přenesená",J238,0)</f>
        <v>0</v>
      </c>
      <c r="BH238" s="258">
        <f>IF(N238="sníž. přenesená",J238,0)</f>
        <v>0</v>
      </c>
      <c r="BI238" s="258">
        <f>IF(N238="nulová",J238,0)</f>
        <v>0</v>
      </c>
      <c r="BJ238" s="16" t="s">
        <v>85</v>
      </c>
      <c r="BK238" s="258">
        <f>ROUND(I238*H238,2)</f>
        <v>0</v>
      </c>
      <c r="BL238" s="16" t="s">
        <v>208</v>
      </c>
      <c r="BM238" s="257" t="s">
        <v>1720</v>
      </c>
    </row>
    <row r="239" spans="1:65" s="2" customFormat="1" ht="21.75" customHeight="1">
      <c r="A239" s="37"/>
      <c r="B239" s="38"/>
      <c r="C239" s="245" t="s">
        <v>285</v>
      </c>
      <c r="D239" s="245" t="s">
        <v>204</v>
      </c>
      <c r="E239" s="246" t="s">
        <v>306</v>
      </c>
      <c r="F239" s="247" t="s">
        <v>307</v>
      </c>
      <c r="G239" s="248" t="s">
        <v>207</v>
      </c>
      <c r="H239" s="249">
        <v>12</v>
      </c>
      <c r="I239" s="250"/>
      <c r="J239" s="251">
        <f>ROUND(I239*H239,2)</f>
        <v>0</v>
      </c>
      <c r="K239" s="252"/>
      <c r="L239" s="43"/>
      <c r="M239" s="253" t="s">
        <v>1</v>
      </c>
      <c r="N239" s="254" t="s">
        <v>39</v>
      </c>
      <c r="O239" s="90"/>
      <c r="P239" s="255">
        <f>O239*H239</f>
        <v>0</v>
      </c>
      <c r="Q239" s="255">
        <v>0</v>
      </c>
      <c r="R239" s="255">
        <f>Q239*H239</f>
        <v>0</v>
      </c>
      <c r="S239" s="255">
        <v>0</v>
      </c>
      <c r="T239" s="256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57" t="s">
        <v>208</v>
      </c>
      <c r="AT239" s="257" t="s">
        <v>204</v>
      </c>
      <c r="AU239" s="257" t="s">
        <v>85</v>
      </c>
      <c r="AY239" s="16" t="s">
        <v>202</v>
      </c>
      <c r="BE239" s="258">
        <f>IF(N239="základní",J239,0)</f>
        <v>0</v>
      </c>
      <c r="BF239" s="258">
        <f>IF(N239="snížená",J239,0)</f>
        <v>0</v>
      </c>
      <c r="BG239" s="258">
        <f>IF(N239="zákl. přenesená",J239,0)</f>
        <v>0</v>
      </c>
      <c r="BH239" s="258">
        <f>IF(N239="sníž. přenesená",J239,0)</f>
        <v>0</v>
      </c>
      <c r="BI239" s="258">
        <f>IF(N239="nulová",J239,0)</f>
        <v>0</v>
      </c>
      <c r="BJ239" s="16" t="s">
        <v>85</v>
      </c>
      <c r="BK239" s="258">
        <f>ROUND(I239*H239,2)</f>
        <v>0</v>
      </c>
      <c r="BL239" s="16" t="s">
        <v>208</v>
      </c>
      <c r="BM239" s="257" t="s">
        <v>1721</v>
      </c>
    </row>
    <row r="240" spans="1:63" s="12" customFormat="1" ht="22.8" customHeight="1">
      <c r="A240" s="12"/>
      <c r="B240" s="229"/>
      <c r="C240" s="230"/>
      <c r="D240" s="231" t="s">
        <v>72</v>
      </c>
      <c r="E240" s="243" t="s">
        <v>309</v>
      </c>
      <c r="F240" s="243" t="s">
        <v>310</v>
      </c>
      <c r="G240" s="230"/>
      <c r="H240" s="230"/>
      <c r="I240" s="233"/>
      <c r="J240" s="244">
        <f>BK240</f>
        <v>0</v>
      </c>
      <c r="K240" s="230"/>
      <c r="L240" s="235"/>
      <c r="M240" s="236"/>
      <c r="N240" s="237"/>
      <c r="O240" s="237"/>
      <c r="P240" s="238">
        <f>SUM(P241:P242)</f>
        <v>0</v>
      </c>
      <c r="Q240" s="237"/>
      <c r="R240" s="238">
        <f>SUM(R241:R242)</f>
        <v>0.02256</v>
      </c>
      <c r="S240" s="237"/>
      <c r="T240" s="239">
        <f>SUM(T241:T242)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40" t="s">
        <v>80</v>
      </c>
      <c r="AT240" s="241" t="s">
        <v>72</v>
      </c>
      <c r="AU240" s="241" t="s">
        <v>80</v>
      </c>
      <c r="AY240" s="240" t="s">
        <v>202</v>
      </c>
      <c r="BK240" s="242">
        <f>SUM(BK241:BK242)</f>
        <v>0</v>
      </c>
    </row>
    <row r="241" spans="1:65" s="2" customFormat="1" ht="21.75" customHeight="1">
      <c r="A241" s="37"/>
      <c r="B241" s="38"/>
      <c r="C241" s="245" t="s">
        <v>311</v>
      </c>
      <c r="D241" s="245" t="s">
        <v>204</v>
      </c>
      <c r="E241" s="246" t="s">
        <v>312</v>
      </c>
      <c r="F241" s="247" t="s">
        <v>313</v>
      </c>
      <c r="G241" s="248" t="s">
        <v>207</v>
      </c>
      <c r="H241" s="249">
        <v>12</v>
      </c>
      <c r="I241" s="250"/>
      <c r="J241" s="251">
        <f>ROUND(I241*H241,2)</f>
        <v>0</v>
      </c>
      <c r="K241" s="252"/>
      <c r="L241" s="43"/>
      <c r="M241" s="253" t="s">
        <v>1</v>
      </c>
      <c r="N241" s="254" t="s">
        <v>39</v>
      </c>
      <c r="O241" s="90"/>
      <c r="P241" s="255">
        <f>O241*H241</f>
        <v>0</v>
      </c>
      <c r="Q241" s="255">
        <v>0.00188</v>
      </c>
      <c r="R241" s="255">
        <f>Q241*H241</f>
        <v>0.02256</v>
      </c>
      <c r="S241" s="255">
        <v>0</v>
      </c>
      <c r="T241" s="256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57" t="s">
        <v>208</v>
      </c>
      <c r="AT241" s="257" t="s">
        <v>204</v>
      </c>
      <c r="AU241" s="257" t="s">
        <v>85</v>
      </c>
      <c r="AY241" s="16" t="s">
        <v>202</v>
      </c>
      <c r="BE241" s="258">
        <f>IF(N241="základní",J241,0)</f>
        <v>0</v>
      </c>
      <c r="BF241" s="258">
        <f>IF(N241="snížená",J241,0)</f>
        <v>0</v>
      </c>
      <c r="BG241" s="258">
        <f>IF(N241="zákl. přenesená",J241,0)</f>
        <v>0</v>
      </c>
      <c r="BH241" s="258">
        <f>IF(N241="sníž. přenesená",J241,0)</f>
        <v>0</v>
      </c>
      <c r="BI241" s="258">
        <f>IF(N241="nulová",J241,0)</f>
        <v>0</v>
      </c>
      <c r="BJ241" s="16" t="s">
        <v>85</v>
      </c>
      <c r="BK241" s="258">
        <f>ROUND(I241*H241,2)</f>
        <v>0</v>
      </c>
      <c r="BL241" s="16" t="s">
        <v>208</v>
      </c>
      <c r="BM241" s="257" t="s">
        <v>1722</v>
      </c>
    </row>
    <row r="242" spans="1:51" s="14" customFormat="1" ht="12">
      <c r="A242" s="14"/>
      <c r="B242" s="270"/>
      <c r="C242" s="271"/>
      <c r="D242" s="261" t="s">
        <v>210</v>
      </c>
      <c r="E242" s="272" t="s">
        <v>1</v>
      </c>
      <c r="F242" s="273" t="s">
        <v>1716</v>
      </c>
      <c r="G242" s="271"/>
      <c r="H242" s="274">
        <v>12</v>
      </c>
      <c r="I242" s="275"/>
      <c r="J242" s="271"/>
      <c r="K242" s="271"/>
      <c r="L242" s="276"/>
      <c r="M242" s="277"/>
      <c r="N242" s="278"/>
      <c r="O242" s="278"/>
      <c r="P242" s="278"/>
      <c r="Q242" s="278"/>
      <c r="R242" s="278"/>
      <c r="S242" s="278"/>
      <c r="T242" s="27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0" t="s">
        <v>210</v>
      </c>
      <c r="AU242" s="280" t="s">
        <v>85</v>
      </c>
      <c r="AV242" s="14" t="s">
        <v>85</v>
      </c>
      <c r="AW242" s="14" t="s">
        <v>30</v>
      </c>
      <c r="AX242" s="14" t="s">
        <v>73</v>
      </c>
      <c r="AY242" s="280" t="s">
        <v>202</v>
      </c>
    </row>
    <row r="243" spans="1:63" s="12" customFormat="1" ht="22.8" customHeight="1">
      <c r="A243" s="12"/>
      <c r="B243" s="229"/>
      <c r="C243" s="230"/>
      <c r="D243" s="231" t="s">
        <v>72</v>
      </c>
      <c r="E243" s="243" t="s">
        <v>311</v>
      </c>
      <c r="F243" s="243" t="s">
        <v>315</v>
      </c>
      <c r="G243" s="230"/>
      <c r="H243" s="230"/>
      <c r="I243" s="233"/>
      <c r="J243" s="244">
        <f>BK243</f>
        <v>0</v>
      </c>
      <c r="K243" s="230"/>
      <c r="L243" s="235"/>
      <c r="M243" s="236"/>
      <c r="N243" s="237"/>
      <c r="O243" s="237"/>
      <c r="P243" s="238">
        <f>SUM(P244:P285)</f>
        <v>0</v>
      </c>
      <c r="Q243" s="237"/>
      <c r="R243" s="238">
        <f>SUM(R244:R285)</f>
        <v>0.035013999999999997</v>
      </c>
      <c r="S243" s="237"/>
      <c r="T243" s="239">
        <f>SUM(T244:T285)</f>
        <v>2.0090000000000003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40" t="s">
        <v>80</v>
      </c>
      <c r="AT243" s="241" t="s">
        <v>72</v>
      </c>
      <c r="AU243" s="241" t="s">
        <v>80</v>
      </c>
      <c r="AY243" s="240" t="s">
        <v>202</v>
      </c>
      <c r="BK243" s="242">
        <f>SUM(BK244:BK285)</f>
        <v>0</v>
      </c>
    </row>
    <row r="244" spans="1:65" s="2" customFormat="1" ht="44.25" customHeight="1">
      <c r="A244" s="37"/>
      <c r="B244" s="38"/>
      <c r="C244" s="245" t="s">
        <v>316</v>
      </c>
      <c r="D244" s="245" t="s">
        <v>204</v>
      </c>
      <c r="E244" s="246" t="s">
        <v>317</v>
      </c>
      <c r="F244" s="247" t="s">
        <v>318</v>
      </c>
      <c r="G244" s="248" t="s">
        <v>319</v>
      </c>
      <c r="H244" s="249">
        <v>76</v>
      </c>
      <c r="I244" s="250"/>
      <c r="J244" s="251">
        <f>ROUND(I244*H244,2)</f>
        <v>0</v>
      </c>
      <c r="K244" s="252"/>
      <c r="L244" s="43"/>
      <c r="M244" s="253" t="s">
        <v>1</v>
      </c>
      <c r="N244" s="254" t="s">
        <v>39</v>
      </c>
      <c r="O244" s="90"/>
      <c r="P244" s="255">
        <f>O244*H244</f>
        <v>0</v>
      </c>
      <c r="Q244" s="255">
        <v>0</v>
      </c>
      <c r="R244" s="255">
        <f>Q244*H244</f>
        <v>0</v>
      </c>
      <c r="S244" s="255">
        <v>0</v>
      </c>
      <c r="T244" s="256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57" t="s">
        <v>208</v>
      </c>
      <c r="AT244" s="257" t="s">
        <v>204</v>
      </c>
      <c r="AU244" s="257" t="s">
        <v>85</v>
      </c>
      <c r="AY244" s="16" t="s">
        <v>202</v>
      </c>
      <c r="BE244" s="258">
        <f>IF(N244="základní",J244,0)</f>
        <v>0</v>
      </c>
      <c r="BF244" s="258">
        <f>IF(N244="snížená",J244,0)</f>
        <v>0</v>
      </c>
      <c r="BG244" s="258">
        <f>IF(N244="zákl. přenesená",J244,0)</f>
        <v>0</v>
      </c>
      <c r="BH244" s="258">
        <f>IF(N244="sníž. přenesená",J244,0)</f>
        <v>0</v>
      </c>
      <c r="BI244" s="258">
        <f>IF(N244="nulová",J244,0)</f>
        <v>0</v>
      </c>
      <c r="BJ244" s="16" t="s">
        <v>85</v>
      </c>
      <c r="BK244" s="258">
        <f>ROUND(I244*H244,2)</f>
        <v>0</v>
      </c>
      <c r="BL244" s="16" t="s">
        <v>208</v>
      </c>
      <c r="BM244" s="257" t="s">
        <v>1723</v>
      </c>
    </row>
    <row r="245" spans="1:51" s="13" customFormat="1" ht="12">
      <c r="A245" s="13"/>
      <c r="B245" s="259"/>
      <c r="C245" s="260"/>
      <c r="D245" s="261" t="s">
        <v>210</v>
      </c>
      <c r="E245" s="262" t="s">
        <v>1</v>
      </c>
      <c r="F245" s="263" t="s">
        <v>211</v>
      </c>
      <c r="G245" s="260"/>
      <c r="H245" s="262" t="s">
        <v>1</v>
      </c>
      <c r="I245" s="264"/>
      <c r="J245" s="260"/>
      <c r="K245" s="260"/>
      <c r="L245" s="265"/>
      <c r="M245" s="266"/>
      <c r="N245" s="267"/>
      <c r="O245" s="267"/>
      <c r="P245" s="267"/>
      <c r="Q245" s="267"/>
      <c r="R245" s="267"/>
      <c r="S245" s="267"/>
      <c r="T245" s="26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9" t="s">
        <v>210</v>
      </c>
      <c r="AU245" s="269" t="s">
        <v>85</v>
      </c>
      <c r="AV245" s="13" t="s">
        <v>80</v>
      </c>
      <c r="AW245" s="13" t="s">
        <v>30</v>
      </c>
      <c r="AX245" s="13" t="s">
        <v>73</v>
      </c>
      <c r="AY245" s="269" t="s">
        <v>202</v>
      </c>
    </row>
    <row r="246" spans="1:51" s="14" customFormat="1" ht="12">
      <c r="A246" s="14"/>
      <c r="B246" s="270"/>
      <c r="C246" s="271"/>
      <c r="D246" s="261" t="s">
        <v>210</v>
      </c>
      <c r="E246" s="272" t="s">
        <v>1</v>
      </c>
      <c r="F246" s="273" t="s">
        <v>1684</v>
      </c>
      <c r="G246" s="271"/>
      <c r="H246" s="274">
        <v>6</v>
      </c>
      <c r="I246" s="275"/>
      <c r="J246" s="271"/>
      <c r="K246" s="271"/>
      <c r="L246" s="276"/>
      <c r="M246" s="277"/>
      <c r="N246" s="278"/>
      <c r="O246" s="278"/>
      <c r="P246" s="278"/>
      <c r="Q246" s="278"/>
      <c r="R246" s="278"/>
      <c r="S246" s="278"/>
      <c r="T246" s="27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0" t="s">
        <v>210</v>
      </c>
      <c r="AU246" s="280" t="s">
        <v>85</v>
      </c>
      <c r="AV246" s="14" t="s">
        <v>85</v>
      </c>
      <c r="AW246" s="14" t="s">
        <v>30</v>
      </c>
      <c r="AX246" s="14" t="s">
        <v>73</v>
      </c>
      <c r="AY246" s="280" t="s">
        <v>202</v>
      </c>
    </row>
    <row r="247" spans="1:51" s="14" customFormat="1" ht="12">
      <c r="A247" s="14"/>
      <c r="B247" s="270"/>
      <c r="C247" s="271"/>
      <c r="D247" s="261" t="s">
        <v>210</v>
      </c>
      <c r="E247" s="272" t="s">
        <v>1</v>
      </c>
      <c r="F247" s="273" t="s">
        <v>1685</v>
      </c>
      <c r="G247" s="271"/>
      <c r="H247" s="274">
        <v>5</v>
      </c>
      <c r="I247" s="275"/>
      <c r="J247" s="271"/>
      <c r="K247" s="271"/>
      <c r="L247" s="276"/>
      <c r="M247" s="277"/>
      <c r="N247" s="278"/>
      <c r="O247" s="278"/>
      <c r="P247" s="278"/>
      <c r="Q247" s="278"/>
      <c r="R247" s="278"/>
      <c r="S247" s="278"/>
      <c r="T247" s="27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80" t="s">
        <v>210</v>
      </c>
      <c r="AU247" s="280" t="s">
        <v>85</v>
      </c>
      <c r="AV247" s="14" t="s">
        <v>85</v>
      </c>
      <c r="AW247" s="14" t="s">
        <v>30</v>
      </c>
      <c r="AX247" s="14" t="s">
        <v>73</v>
      </c>
      <c r="AY247" s="280" t="s">
        <v>202</v>
      </c>
    </row>
    <row r="248" spans="1:51" s="14" customFormat="1" ht="12">
      <c r="A248" s="14"/>
      <c r="B248" s="270"/>
      <c r="C248" s="271"/>
      <c r="D248" s="261" t="s">
        <v>210</v>
      </c>
      <c r="E248" s="272" t="s">
        <v>1</v>
      </c>
      <c r="F248" s="273" t="s">
        <v>214</v>
      </c>
      <c r="G248" s="271"/>
      <c r="H248" s="274">
        <v>6</v>
      </c>
      <c r="I248" s="275"/>
      <c r="J248" s="271"/>
      <c r="K248" s="271"/>
      <c r="L248" s="276"/>
      <c r="M248" s="277"/>
      <c r="N248" s="278"/>
      <c r="O248" s="278"/>
      <c r="P248" s="278"/>
      <c r="Q248" s="278"/>
      <c r="R248" s="278"/>
      <c r="S248" s="278"/>
      <c r="T248" s="27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0" t="s">
        <v>210</v>
      </c>
      <c r="AU248" s="280" t="s">
        <v>85</v>
      </c>
      <c r="AV248" s="14" t="s">
        <v>85</v>
      </c>
      <c r="AW248" s="14" t="s">
        <v>30</v>
      </c>
      <c r="AX248" s="14" t="s">
        <v>73</v>
      </c>
      <c r="AY248" s="280" t="s">
        <v>202</v>
      </c>
    </row>
    <row r="249" spans="1:51" s="14" customFormat="1" ht="12">
      <c r="A249" s="14"/>
      <c r="B249" s="270"/>
      <c r="C249" s="271"/>
      <c r="D249" s="261" t="s">
        <v>210</v>
      </c>
      <c r="E249" s="272" t="s">
        <v>1</v>
      </c>
      <c r="F249" s="273" t="s">
        <v>1686</v>
      </c>
      <c r="G249" s="271"/>
      <c r="H249" s="274">
        <v>6</v>
      </c>
      <c r="I249" s="275"/>
      <c r="J249" s="271"/>
      <c r="K249" s="271"/>
      <c r="L249" s="276"/>
      <c r="M249" s="277"/>
      <c r="N249" s="278"/>
      <c r="O249" s="278"/>
      <c r="P249" s="278"/>
      <c r="Q249" s="278"/>
      <c r="R249" s="278"/>
      <c r="S249" s="278"/>
      <c r="T249" s="27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0" t="s">
        <v>210</v>
      </c>
      <c r="AU249" s="280" t="s">
        <v>85</v>
      </c>
      <c r="AV249" s="14" t="s">
        <v>85</v>
      </c>
      <c r="AW249" s="14" t="s">
        <v>30</v>
      </c>
      <c r="AX249" s="14" t="s">
        <v>73</v>
      </c>
      <c r="AY249" s="280" t="s">
        <v>202</v>
      </c>
    </row>
    <row r="250" spans="1:51" s="14" customFormat="1" ht="12">
      <c r="A250" s="14"/>
      <c r="B250" s="270"/>
      <c r="C250" s="271"/>
      <c r="D250" s="261" t="s">
        <v>210</v>
      </c>
      <c r="E250" s="272" t="s">
        <v>1</v>
      </c>
      <c r="F250" s="273" t="s">
        <v>1687</v>
      </c>
      <c r="G250" s="271"/>
      <c r="H250" s="274">
        <v>6</v>
      </c>
      <c r="I250" s="275"/>
      <c r="J250" s="271"/>
      <c r="K250" s="271"/>
      <c r="L250" s="276"/>
      <c r="M250" s="277"/>
      <c r="N250" s="278"/>
      <c r="O250" s="278"/>
      <c r="P250" s="278"/>
      <c r="Q250" s="278"/>
      <c r="R250" s="278"/>
      <c r="S250" s="278"/>
      <c r="T250" s="27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80" t="s">
        <v>210</v>
      </c>
      <c r="AU250" s="280" t="s">
        <v>85</v>
      </c>
      <c r="AV250" s="14" t="s">
        <v>85</v>
      </c>
      <c r="AW250" s="14" t="s">
        <v>30</v>
      </c>
      <c r="AX250" s="14" t="s">
        <v>73</v>
      </c>
      <c r="AY250" s="280" t="s">
        <v>202</v>
      </c>
    </row>
    <row r="251" spans="1:51" s="14" customFormat="1" ht="12">
      <c r="A251" s="14"/>
      <c r="B251" s="270"/>
      <c r="C251" s="271"/>
      <c r="D251" s="261" t="s">
        <v>210</v>
      </c>
      <c r="E251" s="272" t="s">
        <v>1</v>
      </c>
      <c r="F251" s="273" t="s">
        <v>1688</v>
      </c>
      <c r="G251" s="271"/>
      <c r="H251" s="274">
        <v>7</v>
      </c>
      <c r="I251" s="275"/>
      <c r="J251" s="271"/>
      <c r="K251" s="271"/>
      <c r="L251" s="276"/>
      <c r="M251" s="277"/>
      <c r="N251" s="278"/>
      <c r="O251" s="278"/>
      <c r="P251" s="278"/>
      <c r="Q251" s="278"/>
      <c r="R251" s="278"/>
      <c r="S251" s="278"/>
      <c r="T251" s="27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0" t="s">
        <v>210</v>
      </c>
      <c r="AU251" s="280" t="s">
        <v>85</v>
      </c>
      <c r="AV251" s="14" t="s">
        <v>85</v>
      </c>
      <c r="AW251" s="14" t="s">
        <v>30</v>
      </c>
      <c r="AX251" s="14" t="s">
        <v>73</v>
      </c>
      <c r="AY251" s="280" t="s">
        <v>202</v>
      </c>
    </row>
    <row r="252" spans="1:51" s="14" customFormat="1" ht="12">
      <c r="A252" s="14"/>
      <c r="B252" s="270"/>
      <c r="C252" s="271"/>
      <c r="D252" s="261" t="s">
        <v>210</v>
      </c>
      <c r="E252" s="272" t="s">
        <v>1</v>
      </c>
      <c r="F252" s="273" t="s">
        <v>220</v>
      </c>
      <c r="G252" s="271"/>
      <c r="H252" s="274">
        <v>7</v>
      </c>
      <c r="I252" s="275"/>
      <c r="J252" s="271"/>
      <c r="K252" s="271"/>
      <c r="L252" s="276"/>
      <c r="M252" s="277"/>
      <c r="N252" s="278"/>
      <c r="O252" s="278"/>
      <c r="P252" s="278"/>
      <c r="Q252" s="278"/>
      <c r="R252" s="278"/>
      <c r="S252" s="278"/>
      <c r="T252" s="27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80" t="s">
        <v>210</v>
      </c>
      <c r="AU252" s="280" t="s">
        <v>85</v>
      </c>
      <c r="AV252" s="14" t="s">
        <v>85</v>
      </c>
      <c r="AW252" s="14" t="s">
        <v>30</v>
      </c>
      <c r="AX252" s="14" t="s">
        <v>73</v>
      </c>
      <c r="AY252" s="280" t="s">
        <v>202</v>
      </c>
    </row>
    <row r="253" spans="1:51" s="14" customFormat="1" ht="12">
      <c r="A253" s="14"/>
      <c r="B253" s="270"/>
      <c r="C253" s="271"/>
      <c r="D253" s="261" t="s">
        <v>210</v>
      </c>
      <c r="E253" s="272" t="s">
        <v>1</v>
      </c>
      <c r="F253" s="273" t="s">
        <v>221</v>
      </c>
      <c r="G253" s="271"/>
      <c r="H253" s="274">
        <v>7</v>
      </c>
      <c r="I253" s="275"/>
      <c r="J253" s="271"/>
      <c r="K253" s="271"/>
      <c r="L253" s="276"/>
      <c r="M253" s="277"/>
      <c r="N253" s="278"/>
      <c r="O253" s="278"/>
      <c r="P253" s="278"/>
      <c r="Q253" s="278"/>
      <c r="R253" s="278"/>
      <c r="S253" s="278"/>
      <c r="T253" s="27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0" t="s">
        <v>210</v>
      </c>
      <c r="AU253" s="280" t="s">
        <v>85</v>
      </c>
      <c r="AV253" s="14" t="s">
        <v>85</v>
      </c>
      <c r="AW253" s="14" t="s">
        <v>30</v>
      </c>
      <c r="AX253" s="14" t="s">
        <v>73</v>
      </c>
      <c r="AY253" s="280" t="s">
        <v>202</v>
      </c>
    </row>
    <row r="254" spans="1:51" s="14" customFormat="1" ht="12">
      <c r="A254" s="14"/>
      <c r="B254" s="270"/>
      <c r="C254" s="271"/>
      <c r="D254" s="261" t="s">
        <v>210</v>
      </c>
      <c r="E254" s="272" t="s">
        <v>1</v>
      </c>
      <c r="F254" s="273" t="s">
        <v>1689</v>
      </c>
      <c r="G254" s="271"/>
      <c r="H254" s="274">
        <v>6</v>
      </c>
      <c r="I254" s="275"/>
      <c r="J254" s="271"/>
      <c r="K254" s="271"/>
      <c r="L254" s="276"/>
      <c r="M254" s="277"/>
      <c r="N254" s="278"/>
      <c r="O254" s="278"/>
      <c r="P254" s="278"/>
      <c r="Q254" s="278"/>
      <c r="R254" s="278"/>
      <c r="S254" s="278"/>
      <c r="T254" s="27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80" t="s">
        <v>210</v>
      </c>
      <c r="AU254" s="280" t="s">
        <v>85</v>
      </c>
      <c r="AV254" s="14" t="s">
        <v>85</v>
      </c>
      <c r="AW254" s="14" t="s">
        <v>30</v>
      </c>
      <c r="AX254" s="14" t="s">
        <v>73</v>
      </c>
      <c r="AY254" s="280" t="s">
        <v>202</v>
      </c>
    </row>
    <row r="255" spans="1:51" s="14" customFormat="1" ht="12">
      <c r="A255" s="14"/>
      <c r="B255" s="270"/>
      <c r="C255" s="271"/>
      <c r="D255" s="261" t="s">
        <v>210</v>
      </c>
      <c r="E255" s="272" t="s">
        <v>1</v>
      </c>
      <c r="F255" s="273" t="s">
        <v>1690</v>
      </c>
      <c r="G255" s="271"/>
      <c r="H255" s="274">
        <v>7</v>
      </c>
      <c r="I255" s="275"/>
      <c r="J255" s="271"/>
      <c r="K255" s="271"/>
      <c r="L255" s="276"/>
      <c r="M255" s="277"/>
      <c r="N255" s="278"/>
      <c r="O255" s="278"/>
      <c r="P255" s="278"/>
      <c r="Q255" s="278"/>
      <c r="R255" s="278"/>
      <c r="S255" s="278"/>
      <c r="T255" s="27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80" t="s">
        <v>210</v>
      </c>
      <c r="AU255" s="280" t="s">
        <v>85</v>
      </c>
      <c r="AV255" s="14" t="s">
        <v>85</v>
      </c>
      <c r="AW255" s="14" t="s">
        <v>30</v>
      </c>
      <c r="AX255" s="14" t="s">
        <v>73</v>
      </c>
      <c r="AY255" s="280" t="s">
        <v>202</v>
      </c>
    </row>
    <row r="256" spans="1:51" s="14" customFormat="1" ht="12">
      <c r="A256" s="14"/>
      <c r="B256" s="270"/>
      <c r="C256" s="271"/>
      <c r="D256" s="261" t="s">
        <v>210</v>
      </c>
      <c r="E256" s="272" t="s">
        <v>1</v>
      </c>
      <c r="F256" s="273" t="s">
        <v>224</v>
      </c>
      <c r="G256" s="271"/>
      <c r="H256" s="274">
        <v>7</v>
      </c>
      <c r="I256" s="275"/>
      <c r="J256" s="271"/>
      <c r="K256" s="271"/>
      <c r="L256" s="276"/>
      <c r="M256" s="277"/>
      <c r="N256" s="278"/>
      <c r="O256" s="278"/>
      <c r="P256" s="278"/>
      <c r="Q256" s="278"/>
      <c r="R256" s="278"/>
      <c r="S256" s="278"/>
      <c r="T256" s="27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0" t="s">
        <v>210</v>
      </c>
      <c r="AU256" s="280" t="s">
        <v>85</v>
      </c>
      <c r="AV256" s="14" t="s">
        <v>85</v>
      </c>
      <c r="AW256" s="14" t="s">
        <v>30</v>
      </c>
      <c r="AX256" s="14" t="s">
        <v>73</v>
      </c>
      <c r="AY256" s="280" t="s">
        <v>202</v>
      </c>
    </row>
    <row r="257" spans="1:51" s="14" customFormat="1" ht="12">
      <c r="A257" s="14"/>
      <c r="B257" s="270"/>
      <c r="C257" s="271"/>
      <c r="D257" s="261" t="s">
        <v>210</v>
      </c>
      <c r="E257" s="272" t="s">
        <v>1</v>
      </c>
      <c r="F257" s="273" t="s">
        <v>225</v>
      </c>
      <c r="G257" s="271"/>
      <c r="H257" s="274">
        <v>6</v>
      </c>
      <c r="I257" s="275"/>
      <c r="J257" s="271"/>
      <c r="K257" s="271"/>
      <c r="L257" s="276"/>
      <c r="M257" s="277"/>
      <c r="N257" s="278"/>
      <c r="O257" s="278"/>
      <c r="P257" s="278"/>
      <c r="Q257" s="278"/>
      <c r="R257" s="278"/>
      <c r="S257" s="278"/>
      <c r="T257" s="27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0" t="s">
        <v>210</v>
      </c>
      <c r="AU257" s="280" t="s">
        <v>85</v>
      </c>
      <c r="AV257" s="14" t="s">
        <v>85</v>
      </c>
      <c r="AW257" s="14" t="s">
        <v>30</v>
      </c>
      <c r="AX257" s="14" t="s">
        <v>73</v>
      </c>
      <c r="AY257" s="280" t="s">
        <v>202</v>
      </c>
    </row>
    <row r="258" spans="1:65" s="2" customFormat="1" ht="21.75" customHeight="1">
      <c r="A258" s="37"/>
      <c r="B258" s="38"/>
      <c r="C258" s="245" t="s">
        <v>321</v>
      </c>
      <c r="D258" s="245" t="s">
        <v>204</v>
      </c>
      <c r="E258" s="246" t="s">
        <v>322</v>
      </c>
      <c r="F258" s="247" t="s">
        <v>323</v>
      </c>
      <c r="G258" s="248" t="s">
        <v>324</v>
      </c>
      <c r="H258" s="249">
        <v>28.7</v>
      </c>
      <c r="I258" s="250"/>
      <c r="J258" s="251">
        <f>ROUND(I258*H258,2)</f>
        <v>0</v>
      </c>
      <c r="K258" s="252"/>
      <c r="L258" s="43"/>
      <c r="M258" s="253" t="s">
        <v>1</v>
      </c>
      <c r="N258" s="254" t="s">
        <v>39</v>
      </c>
      <c r="O258" s="90"/>
      <c r="P258" s="255">
        <f>O258*H258</f>
        <v>0</v>
      </c>
      <c r="Q258" s="255">
        <v>0.00122</v>
      </c>
      <c r="R258" s="255">
        <f>Q258*H258</f>
        <v>0.035013999999999997</v>
      </c>
      <c r="S258" s="255">
        <v>0.07</v>
      </c>
      <c r="T258" s="256">
        <f>S258*H258</f>
        <v>2.0090000000000003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57" t="s">
        <v>208</v>
      </c>
      <c r="AT258" s="257" t="s">
        <v>204</v>
      </c>
      <c r="AU258" s="257" t="s">
        <v>85</v>
      </c>
      <c r="AY258" s="16" t="s">
        <v>202</v>
      </c>
      <c r="BE258" s="258">
        <f>IF(N258="základní",J258,0)</f>
        <v>0</v>
      </c>
      <c r="BF258" s="258">
        <f>IF(N258="snížená",J258,0)</f>
        <v>0</v>
      </c>
      <c r="BG258" s="258">
        <f>IF(N258="zákl. přenesená",J258,0)</f>
        <v>0</v>
      </c>
      <c r="BH258" s="258">
        <f>IF(N258="sníž. přenesená",J258,0)</f>
        <v>0</v>
      </c>
      <c r="BI258" s="258">
        <f>IF(N258="nulová",J258,0)</f>
        <v>0</v>
      </c>
      <c r="BJ258" s="16" t="s">
        <v>85</v>
      </c>
      <c r="BK258" s="258">
        <f>ROUND(I258*H258,2)</f>
        <v>0</v>
      </c>
      <c r="BL258" s="16" t="s">
        <v>208</v>
      </c>
      <c r="BM258" s="257" t="s">
        <v>1724</v>
      </c>
    </row>
    <row r="259" spans="1:51" s="13" customFormat="1" ht="12">
      <c r="A259" s="13"/>
      <c r="B259" s="259"/>
      <c r="C259" s="260"/>
      <c r="D259" s="261" t="s">
        <v>210</v>
      </c>
      <c r="E259" s="262" t="s">
        <v>1</v>
      </c>
      <c r="F259" s="263" t="s">
        <v>211</v>
      </c>
      <c r="G259" s="260"/>
      <c r="H259" s="262" t="s">
        <v>1</v>
      </c>
      <c r="I259" s="264"/>
      <c r="J259" s="260"/>
      <c r="K259" s="260"/>
      <c r="L259" s="265"/>
      <c r="M259" s="266"/>
      <c r="N259" s="267"/>
      <c r="O259" s="267"/>
      <c r="P259" s="267"/>
      <c r="Q259" s="267"/>
      <c r="R259" s="267"/>
      <c r="S259" s="267"/>
      <c r="T259" s="26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9" t="s">
        <v>210</v>
      </c>
      <c r="AU259" s="269" t="s">
        <v>85</v>
      </c>
      <c r="AV259" s="13" t="s">
        <v>80</v>
      </c>
      <c r="AW259" s="13" t="s">
        <v>30</v>
      </c>
      <c r="AX259" s="13" t="s">
        <v>73</v>
      </c>
      <c r="AY259" s="269" t="s">
        <v>202</v>
      </c>
    </row>
    <row r="260" spans="1:51" s="14" customFormat="1" ht="12">
      <c r="A260" s="14"/>
      <c r="B260" s="270"/>
      <c r="C260" s="271"/>
      <c r="D260" s="261" t="s">
        <v>210</v>
      </c>
      <c r="E260" s="272" t="s">
        <v>1</v>
      </c>
      <c r="F260" s="273" t="s">
        <v>1725</v>
      </c>
      <c r="G260" s="271"/>
      <c r="H260" s="274">
        <v>2.4</v>
      </c>
      <c r="I260" s="275"/>
      <c r="J260" s="271"/>
      <c r="K260" s="271"/>
      <c r="L260" s="276"/>
      <c r="M260" s="277"/>
      <c r="N260" s="278"/>
      <c r="O260" s="278"/>
      <c r="P260" s="278"/>
      <c r="Q260" s="278"/>
      <c r="R260" s="278"/>
      <c r="S260" s="278"/>
      <c r="T260" s="27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80" t="s">
        <v>210</v>
      </c>
      <c r="AU260" s="280" t="s">
        <v>85</v>
      </c>
      <c r="AV260" s="14" t="s">
        <v>85</v>
      </c>
      <c r="AW260" s="14" t="s">
        <v>30</v>
      </c>
      <c r="AX260" s="14" t="s">
        <v>73</v>
      </c>
      <c r="AY260" s="280" t="s">
        <v>202</v>
      </c>
    </row>
    <row r="261" spans="1:51" s="14" customFormat="1" ht="12">
      <c r="A261" s="14"/>
      <c r="B261" s="270"/>
      <c r="C261" s="271"/>
      <c r="D261" s="261" t="s">
        <v>210</v>
      </c>
      <c r="E261" s="272" t="s">
        <v>1</v>
      </c>
      <c r="F261" s="273" t="s">
        <v>1726</v>
      </c>
      <c r="G261" s="271"/>
      <c r="H261" s="274">
        <v>1.9</v>
      </c>
      <c r="I261" s="275"/>
      <c r="J261" s="271"/>
      <c r="K261" s="271"/>
      <c r="L261" s="276"/>
      <c r="M261" s="277"/>
      <c r="N261" s="278"/>
      <c r="O261" s="278"/>
      <c r="P261" s="278"/>
      <c r="Q261" s="278"/>
      <c r="R261" s="278"/>
      <c r="S261" s="278"/>
      <c r="T261" s="27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0" t="s">
        <v>210</v>
      </c>
      <c r="AU261" s="280" t="s">
        <v>85</v>
      </c>
      <c r="AV261" s="14" t="s">
        <v>85</v>
      </c>
      <c r="AW261" s="14" t="s">
        <v>30</v>
      </c>
      <c r="AX261" s="14" t="s">
        <v>73</v>
      </c>
      <c r="AY261" s="280" t="s">
        <v>202</v>
      </c>
    </row>
    <row r="262" spans="1:51" s="14" customFormat="1" ht="12">
      <c r="A262" s="14"/>
      <c r="B262" s="270"/>
      <c r="C262" s="271"/>
      <c r="D262" s="261" t="s">
        <v>210</v>
      </c>
      <c r="E262" s="272" t="s">
        <v>1</v>
      </c>
      <c r="F262" s="273" t="s">
        <v>328</v>
      </c>
      <c r="G262" s="271"/>
      <c r="H262" s="274">
        <v>2.4</v>
      </c>
      <c r="I262" s="275"/>
      <c r="J262" s="271"/>
      <c r="K262" s="271"/>
      <c r="L262" s="276"/>
      <c r="M262" s="277"/>
      <c r="N262" s="278"/>
      <c r="O262" s="278"/>
      <c r="P262" s="278"/>
      <c r="Q262" s="278"/>
      <c r="R262" s="278"/>
      <c r="S262" s="278"/>
      <c r="T262" s="27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0" t="s">
        <v>210</v>
      </c>
      <c r="AU262" s="280" t="s">
        <v>85</v>
      </c>
      <c r="AV262" s="14" t="s">
        <v>85</v>
      </c>
      <c r="AW262" s="14" t="s">
        <v>30</v>
      </c>
      <c r="AX262" s="14" t="s">
        <v>73</v>
      </c>
      <c r="AY262" s="280" t="s">
        <v>202</v>
      </c>
    </row>
    <row r="263" spans="1:51" s="14" customFormat="1" ht="12">
      <c r="A263" s="14"/>
      <c r="B263" s="270"/>
      <c r="C263" s="271"/>
      <c r="D263" s="261" t="s">
        <v>210</v>
      </c>
      <c r="E263" s="272" t="s">
        <v>1</v>
      </c>
      <c r="F263" s="273" t="s">
        <v>1727</v>
      </c>
      <c r="G263" s="271"/>
      <c r="H263" s="274">
        <v>2.1</v>
      </c>
      <c r="I263" s="275"/>
      <c r="J263" s="271"/>
      <c r="K263" s="271"/>
      <c r="L263" s="276"/>
      <c r="M263" s="277"/>
      <c r="N263" s="278"/>
      <c r="O263" s="278"/>
      <c r="P263" s="278"/>
      <c r="Q263" s="278"/>
      <c r="R263" s="278"/>
      <c r="S263" s="278"/>
      <c r="T263" s="27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0" t="s">
        <v>210</v>
      </c>
      <c r="AU263" s="280" t="s">
        <v>85</v>
      </c>
      <c r="AV263" s="14" t="s">
        <v>85</v>
      </c>
      <c r="AW263" s="14" t="s">
        <v>30</v>
      </c>
      <c r="AX263" s="14" t="s">
        <v>73</v>
      </c>
      <c r="AY263" s="280" t="s">
        <v>202</v>
      </c>
    </row>
    <row r="264" spans="1:51" s="14" customFormat="1" ht="12">
      <c r="A264" s="14"/>
      <c r="B264" s="270"/>
      <c r="C264" s="271"/>
      <c r="D264" s="261" t="s">
        <v>210</v>
      </c>
      <c r="E264" s="272" t="s">
        <v>1</v>
      </c>
      <c r="F264" s="273" t="s">
        <v>1728</v>
      </c>
      <c r="G264" s="271"/>
      <c r="H264" s="274">
        <v>2.4</v>
      </c>
      <c r="I264" s="275"/>
      <c r="J264" s="271"/>
      <c r="K264" s="271"/>
      <c r="L264" s="276"/>
      <c r="M264" s="277"/>
      <c r="N264" s="278"/>
      <c r="O264" s="278"/>
      <c r="P264" s="278"/>
      <c r="Q264" s="278"/>
      <c r="R264" s="278"/>
      <c r="S264" s="278"/>
      <c r="T264" s="27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80" t="s">
        <v>210</v>
      </c>
      <c r="AU264" s="280" t="s">
        <v>85</v>
      </c>
      <c r="AV264" s="14" t="s">
        <v>85</v>
      </c>
      <c r="AW264" s="14" t="s">
        <v>30</v>
      </c>
      <c r="AX264" s="14" t="s">
        <v>73</v>
      </c>
      <c r="AY264" s="280" t="s">
        <v>202</v>
      </c>
    </row>
    <row r="265" spans="1:51" s="14" customFormat="1" ht="12">
      <c r="A265" s="14"/>
      <c r="B265" s="270"/>
      <c r="C265" s="271"/>
      <c r="D265" s="261" t="s">
        <v>210</v>
      </c>
      <c r="E265" s="272" t="s">
        <v>1</v>
      </c>
      <c r="F265" s="273" t="s">
        <v>1729</v>
      </c>
      <c r="G265" s="271"/>
      <c r="H265" s="274">
        <v>2.3</v>
      </c>
      <c r="I265" s="275"/>
      <c r="J265" s="271"/>
      <c r="K265" s="271"/>
      <c r="L265" s="276"/>
      <c r="M265" s="277"/>
      <c r="N265" s="278"/>
      <c r="O265" s="278"/>
      <c r="P265" s="278"/>
      <c r="Q265" s="278"/>
      <c r="R265" s="278"/>
      <c r="S265" s="278"/>
      <c r="T265" s="27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80" t="s">
        <v>210</v>
      </c>
      <c r="AU265" s="280" t="s">
        <v>85</v>
      </c>
      <c r="AV265" s="14" t="s">
        <v>85</v>
      </c>
      <c r="AW265" s="14" t="s">
        <v>30</v>
      </c>
      <c r="AX265" s="14" t="s">
        <v>73</v>
      </c>
      <c r="AY265" s="280" t="s">
        <v>202</v>
      </c>
    </row>
    <row r="266" spans="1:51" s="14" customFormat="1" ht="12">
      <c r="A266" s="14"/>
      <c r="B266" s="270"/>
      <c r="C266" s="271"/>
      <c r="D266" s="261" t="s">
        <v>210</v>
      </c>
      <c r="E266" s="272" t="s">
        <v>1</v>
      </c>
      <c r="F266" s="273" t="s">
        <v>334</v>
      </c>
      <c r="G266" s="271"/>
      <c r="H266" s="274">
        <v>2.6</v>
      </c>
      <c r="I266" s="275"/>
      <c r="J266" s="271"/>
      <c r="K266" s="271"/>
      <c r="L266" s="276"/>
      <c r="M266" s="277"/>
      <c r="N266" s="278"/>
      <c r="O266" s="278"/>
      <c r="P266" s="278"/>
      <c r="Q266" s="278"/>
      <c r="R266" s="278"/>
      <c r="S266" s="278"/>
      <c r="T266" s="27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80" t="s">
        <v>210</v>
      </c>
      <c r="AU266" s="280" t="s">
        <v>85</v>
      </c>
      <c r="AV266" s="14" t="s">
        <v>85</v>
      </c>
      <c r="AW266" s="14" t="s">
        <v>30</v>
      </c>
      <c r="AX266" s="14" t="s">
        <v>73</v>
      </c>
      <c r="AY266" s="280" t="s">
        <v>202</v>
      </c>
    </row>
    <row r="267" spans="1:51" s="14" customFormat="1" ht="12">
      <c r="A267" s="14"/>
      <c r="B267" s="270"/>
      <c r="C267" s="271"/>
      <c r="D267" s="261" t="s">
        <v>210</v>
      </c>
      <c r="E267" s="272" t="s">
        <v>1</v>
      </c>
      <c r="F267" s="273" t="s">
        <v>335</v>
      </c>
      <c r="G267" s="271"/>
      <c r="H267" s="274">
        <v>2.6</v>
      </c>
      <c r="I267" s="275"/>
      <c r="J267" s="271"/>
      <c r="K267" s="271"/>
      <c r="L267" s="276"/>
      <c r="M267" s="277"/>
      <c r="N267" s="278"/>
      <c r="O267" s="278"/>
      <c r="P267" s="278"/>
      <c r="Q267" s="278"/>
      <c r="R267" s="278"/>
      <c r="S267" s="278"/>
      <c r="T267" s="27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0" t="s">
        <v>210</v>
      </c>
      <c r="AU267" s="280" t="s">
        <v>85</v>
      </c>
      <c r="AV267" s="14" t="s">
        <v>85</v>
      </c>
      <c r="AW267" s="14" t="s">
        <v>30</v>
      </c>
      <c r="AX267" s="14" t="s">
        <v>73</v>
      </c>
      <c r="AY267" s="280" t="s">
        <v>202</v>
      </c>
    </row>
    <row r="268" spans="1:51" s="14" customFormat="1" ht="12">
      <c r="A268" s="14"/>
      <c r="B268" s="270"/>
      <c r="C268" s="271"/>
      <c r="D268" s="261" t="s">
        <v>210</v>
      </c>
      <c r="E268" s="272" t="s">
        <v>1</v>
      </c>
      <c r="F268" s="273" t="s">
        <v>1730</v>
      </c>
      <c r="G268" s="271"/>
      <c r="H268" s="274">
        <v>2.4</v>
      </c>
      <c r="I268" s="275"/>
      <c r="J268" s="271"/>
      <c r="K268" s="271"/>
      <c r="L268" s="276"/>
      <c r="M268" s="277"/>
      <c r="N268" s="278"/>
      <c r="O268" s="278"/>
      <c r="P268" s="278"/>
      <c r="Q268" s="278"/>
      <c r="R268" s="278"/>
      <c r="S268" s="278"/>
      <c r="T268" s="27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80" t="s">
        <v>210</v>
      </c>
      <c r="AU268" s="280" t="s">
        <v>85</v>
      </c>
      <c r="AV268" s="14" t="s">
        <v>85</v>
      </c>
      <c r="AW268" s="14" t="s">
        <v>30</v>
      </c>
      <c r="AX268" s="14" t="s">
        <v>73</v>
      </c>
      <c r="AY268" s="280" t="s">
        <v>202</v>
      </c>
    </row>
    <row r="269" spans="1:51" s="14" customFormat="1" ht="12">
      <c r="A269" s="14"/>
      <c r="B269" s="270"/>
      <c r="C269" s="271"/>
      <c r="D269" s="261" t="s">
        <v>210</v>
      </c>
      <c r="E269" s="272" t="s">
        <v>1</v>
      </c>
      <c r="F269" s="273" t="s">
        <v>1731</v>
      </c>
      <c r="G269" s="271"/>
      <c r="H269" s="274">
        <v>2.6</v>
      </c>
      <c r="I269" s="275"/>
      <c r="J269" s="271"/>
      <c r="K269" s="271"/>
      <c r="L269" s="276"/>
      <c r="M269" s="277"/>
      <c r="N269" s="278"/>
      <c r="O269" s="278"/>
      <c r="P269" s="278"/>
      <c r="Q269" s="278"/>
      <c r="R269" s="278"/>
      <c r="S269" s="278"/>
      <c r="T269" s="27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80" t="s">
        <v>210</v>
      </c>
      <c r="AU269" s="280" t="s">
        <v>85</v>
      </c>
      <c r="AV269" s="14" t="s">
        <v>85</v>
      </c>
      <c r="AW269" s="14" t="s">
        <v>30</v>
      </c>
      <c r="AX269" s="14" t="s">
        <v>73</v>
      </c>
      <c r="AY269" s="280" t="s">
        <v>202</v>
      </c>
    </row>
    <row r="270" spans="1:51" s="14" customFormat="1" ht="12">
      <c r="A270" s="14"/>
      <c r="B270" s="270"/>
      <c r="C270" s="271"/>
      <c r="D270" s="261" t="s">
        <v>210</v>
      </c>
      <c r="E270" s="272" t="s">
        <v>1</v>
      </c>
      <c r="F270" s="273" t="s">
        <v>338</v>
      </c>
      <c r="G270" s="271"/>
      <c r="H270" s="274">
        <v>2.6</v>
      </c>
      <c r="I270" s="275"/>
      <c r="J270" s="271"/>
      <c r="K270" s="271"/>
      <c r="L270" s="276"/>
      <c r="M270" s="277"/>
      <c r="N270" s="278"/>
      <c r="O270" s="278"/>
      <c r="P270" s="278"/>
      <c r="Q270" s="278"/>
      <c r="R270" s="278"/>
      <c r="S270" s="278"/>
      <c r="T270" s="27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0" t="s">
        <v>210</v>
      </c>
      <c r="AU270" s="280" t="s">
        <v>85</v>
      </c>
      <c r="AV270" s="14" t="s">
        <v>85</v>
      </c>
      <c r="AW270" s="14" t="s">
        <v>30</v>
      </c>
      <c r="AX270" s="14" t="s">
        <v>73</v>
      </c>
      <c r="AY270" s="280" t="s">
        <v>202</v>
      </c>
    </row>
    <row r="271" spans="1:51" s="14" customFormat="1" ht="12">
      <c r="A271" s="14"/>
      <c r="B271" s="270"/>
      <c r="C271" s="271"/>
      <c r="D271" s="261" t="s">
        <v>210</v>
      </c>
      <c r="E271" s="272" t="s">
        <v>1</v>
      </c>
      <c r="F271" s="273" t="s">
        <v>339</v>
      </c>
      <c r="G271" s="271"/>
      <c r="H271" s="274">
        <v>2.4</v>
      </c>
      <c r="I271" s="275"/>
      <c r="J271" s="271"/>
      <c r="K271" s="271"/>
      <c r="L271" s="276"/>
      <c r="M271" s="277"/>
      <c r="N271" s="278"/>
      <c r="O271" s="278"/>
      <c r="P271" s="278"/>
      <c r="Q271" s="278"/>
      <c r="R271" s="278"/>
      <c r="S271" s="278"/>
      <c r="T271" s="27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80" t="s">
        <v>210</v>
      </c>
      <c r="AU271" s="280" t="s">
        <v>85</v>
      </c>
      <c r="AV271" s="14" t="s">
        <v>85</v>
      </c>
      <c r="AW271" s="14" t="s">
        <v>30</v>
      </c>
      <c r="AX271" s="14" t="s">
        <v>73</v>
      </c>
      <c r="AY271" s="280" t="s">
        <v>202</v>
      </c>
    </row>
    <row r="272" spans="1:65" s="2" customFormat="1" ht="21.75" customHeight="1">
      <c r="A272" s="37"/>
      <c r="B272" s="38"/>
      <c r="C272" s="245" t="s">
        <v>342</v>
      </c>
      <c r="D272" s="245" t="s">
        <v>204</v>
      </c>
      <c r="E272" s="246" t="s">
        <v>343</v>
      </c>
      <c r="F272" s="247" t="s">
        <v>344</v>
      </c>
      <c r="G272" s="248" t="s">
        <v>324</v>
      </c>
      <c r="H272" s="249">
        <v>28.7</v>
      </c>
      <c r="I272" s="250"/>
      <c r="J272" s="251">
        <f>ROUND(I272*H272,2)</f>
        <v>0</v>
      </c>
      <c r="K272" s="252"/>
      <c r="L272" s="43"/>
      <c r="M272" s="253" t="s">
        <v>1</v>
      </c>
      <c r="N272" s="254" t="s">
        <v>39</v>
      </c>
      <c r="O272" s="90"/>
      <c r="P272" s="255">
        <f>O272*H272</f>
        <v>0</v>
      </c>
      <c r="Q272" s="255">
        <v>0</v>
      </c>
      <c r="R272" s="255">
        <f>Q272*H272</f>
        <v>0</v>
      </c>
      <c r="S272" s="255">
        <v>0</v>
      </c>
      <c r="T272" s="256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57" t="s">
        <v>208</v>
      </c>
      <c r="AT272" s="257" t="s">
        <v>204</v>
      </c>
      <c r="AU272" s="257" t="s">
        <v>85</v>
      </c>
      <c r="AY272" s="16" t="s">
        <v>202</v>
      </c>
      <c r="BE272" s="258">
        <f>IF(N272="základní",J272,0)</f>
        <v>0</v>
      </c>
      <c r="BF272" s="258">
        <f>IF(N272="snížená",J272,0)</f>
        <v>0</v>
      </c>
      <c r="BG272" s="258">
        <f>IF(N272="zákl. přenesená",J272,0)</f>
        <v>0</v>
      </c>
      <c r="BH272" s="258">
        <f>IF(N272="sníž. přenesená",J272,0)</f>
        <v>0</v>
      </c>
      <c r="BI272" s="258">
        <f>IF(N272="nulová",J272,0)</f>
        <v>0</v>
      </c>
      <c r="BJ272" s="16" t="s">
        <v>85</v>
      </c>
      <c r="BK272" s="258">
        <f>ROUND(I272*H272,2)</f>
        <v>0</v>
      </c>
      <c r="BL272" s="16" t="s">
        <v>208</v>
      </c>
      <c r="BM272" s="257" t="s">
        <v>1732</v>
      </c>
    </row>
    <row r="273" spans="1:51" s="13" customFormat="1" ht="12">
      <c r="A273" s="13"/>
      <c r="B273" s="259"/>
      <c r="C273" s="260"/>
      <c r="D273" s="261" t="s">
        <v>210</v>
      </c>
      <c r="E273" s="262" t="s">
        <v>1</v>
      </c>
      <c r="F273" s="263" t="s">
        <v>211</v>
      </c>
      <c r="G273" s="260"/>
      <c r="H273" s="262" t="s">
        <v>1</v>
      </c>
      <c r="I273" s="264"/>
      <c r="J273" s="260"/>
      <c r="K273" s="260"/>
      <c r="L273" s="265"/>
      <c r="M273" s="266"/>
      <c r="N273" s="267"/>
      <c r="O273" s="267"/>
      <c r="P273" s="267"/>
      <c r="Q273" s="267"/>
      <c r="R273" s="267"/>
      <c r="S273" s="267"/>
      <c r="T273" s="26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9" t="s">
        <v>210</v>
      </c>
      <c r="AU273" s="269" t="s">
        <v>85</v>
      </c>
      <c r="AV273" s="13" t="s">
        <v>80</v>
      </c>
      <c r="AW273" s="13" t="s">
        <v>30</v>
      </c>
      <c r="AX273" s="13" t="s">
        <v>73</v>
      </c>
      <c r="AY273" s="269" t="s">
        <v>202</v>
      </c>
    </row>
    <row r="274" spans="1:51" s="14" customFormat="1" ht="12">
      <c r="A274" s="14"/>
      <c r="B274" s="270"/>
      <c r="C274" s="271"/>
      <c r="D274" s="261" t="s">
        <v>210</v>
      </c>
      <c r="E274" s="272" t="s">
        <v>1</v>
      </c>
      <c r="F274" s="273" t="s">
        <v>1725</v>
      </c>
      <c r="G274" s="271"/>
      <c r="H274" s="274">
        <v>2.4</v>
      </c>
      <c r="I274" s="275"/>
      <c r="J274" s="271"/>
      <c r="K274" s="271"/>
      <c r="L274" s="276"/>
      <c r="M274" s="277"/>
      <c r="N274" s="278"/>
      <c r="O274" s="278"/>
      <c r="P274" s="278"/>
      <c r="Q274" s="278"/>
      <c r="R274" s="278"/>
      <c r="S274" s="278"/>
      <c r="T274" s="27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0" t="s">
        <v>210</v>
      </c>
      <c r="AU274" s="280" t="s">
        <v>85</v>
      </c>
      <c r="AV274" s="14" t="s">
        <v>85</v>
      </c>
      <c r="AW274" s="14" t="s">
        <v>30</v>
      </c>
      <c r="AX274" s="14" t="s">
        <v>73</v>
      </c>
      <c r="AY274" s="280" t="s">
        <v>202</v>
      </c>
    </row>
    <row r="275" spans="1:51" s="14" customFormat="1" ht="12">
      <c r="A275" s="14"/>
      <c r="B275" s="270"/>
      <c r="C275" s="271"/>
      <c r="D275" s="261" t="s">
        <v>210</v>
      </c>
      <c r="E275" s="272" t="s">
        <v>1</v>
      </c>
      <c r="F275" s="273" t="s">
        <v>1726</v>
      </c>
      <c r="G275" s="271"/>
      <c r="H275" s="274">
        <v>1.9</v>
      </c>
      <c r="I275" s="275"/>
      <c r="J275" s="271"/>
      <c r="K275" s="271"/>
      <c r="L275" s="276"/>
      <c r="M275" s="277"/>
      <c r="N275" s="278"/>
      <c r="O275" s="278"/>
      <c r="P275" s="278"/>
      <c r="Q275" s="278"/>
      <c r="R275" s="278"/>
      <c r="S275" s="278"/>
      <c r="T275" s="27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80" t="s">
        <v>210</v>
      </c>
      <c r="AU275" s="280" t="s">
        <v>85</v>
      </c>
      <c r="AV275" s="14" t="s">
        <v>85</v>
      </c>
      <c r="AW275" s="14" t="s">
        <v>30</v>
      </c>
      <c r="AX275" s="14" t="s">
        <v>73</v>
      </c>
      <c r="AY275" s="280" t="s">
        <v>202</v>
      </c>
    </row>
    <row r="276" spans="1:51" s="14" customFormat="1" ht="12">
      <c r="A276" s="14"/>
      <c r="B276" s="270"/>
      <c r="C276" s="271"/>
      <c r="D276" s="261" t="s">
        <v>210</v>
      </c>
      <c r="E276" s="272" t="s">
        <v>1</v>
      </c>
      <c r="F276" s="273" t="s">
        <v>328</v>
      </c>
      <c r="G276" s="271"/>
      <c r="H276" s="274">
        <v>2.4</v>
      </c>
      <c r="I276" s="275"/>
      <c r="J276" s="271"/>
      <c r="K276" s="271"/>
      <c r="L276" s="276"/>
      <c r="M276" s="277"/>
      <c r="N276" s="278"/>
      <c r="O276" s="278"/>
      <c r="P276" s="278"/>
      <c r="Q276" s="278"/>
      <c r="R276" s="278"/>
      <c r="S276" s="278"/>
      <c r="T276" s="27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0" t="s">
        <v>210</v>
      </c>
      <c r="AU276" s="280" t="s">
        <v>85</v>
      </c>
      <c r="AV276" s="14" t="s">
        <v>85</v>
      </c>
      <c r="AW276" s="14" t="s">
        <v>30</v>
      </c>
      <c r="AX276" s="14" t="s">
        <v>73</v>
      </c>
      <c r="AY276" s="280" t="s">
        <v>202</v>
      </c>
    </row>
    <row r="277" spans="1:51" s="14" customFormat="1" ht="12">
      <c r="A277" s="14"/>
      <c r="B277" s="270"/>
      <c r="C277" s="271"/>
      <c r="D277" s="261" t="s">
        <v>210</v>
      </c>
      <c r="E277" s="272" t="s">
        <v>1</v>
      </c>
      <c r="F277" s="273" t="s">
        <v>1727</v>
      </c>
      <c r="G277" s="271"/>
      <c r="H277" s="274">
        <v>2.1</v>
      </c>
      <c r="I277" s="275"/>
      <c r="J277" s="271"/>
      <c r="K277" s="271"/>
      <c r="L277" s="276"/>
      <c r="M277" s="277"/>
      <c r="N277" s="278"/>
      <c r="O277" s="278"/>
      <c r="P277" s="278"/>
      <c r="Q277" s="278"/>
      <c r="R277" s="278"/>
      <c r="S277" s="278"/>
      <c r="T277" s="27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80" t="s">
        <v>210</v>
      </c>
      <c r="AU277" s="280" t="s">
        <v>85</v>
      </c>
      <c r="AV277" s="14" t="s">
        <v>85</v>
      </c>
      <c r="AW277" s="14" t="s">
        <v>30</v>
      </c>
      <c r="AX277" s="14" t="s">
        <v>73</v>
      </c>
      <c r="AY277" s="280" t="s">
        <v>202</v>
      </c>
    </row>
    <row r="278" spans="1:51" s="14" customFormat="1" ht="12">
      <c r="A278" s="14"/>
      <c r="B278" s="270"/>
      <c r="C278" s="271"/>
      <c r="D278" s="261" t="s">
        <v>210</v>
      </c>
      <c r="E278" s="272" t="s">
        <v>1</v>
      </c>
      <c r="F278" s="273" t="s">
        <v>1728</v>
      </c>
      <c r="G278" s="271"/>
      <c r="H278" s="274">
        <v>2.4</v>
      </c>
      <c r="I278" s="275"/>
      <c r="J278" s="271"/>
      <c r="K278" s="271"/>
      <c r="L278" s="276"/>
      <c r="M278" s="277"/>
      <c r="N278" s="278"/>
      <c r="O278" s="278"/>
      <c r="P278" s="278"/>
      <c r="Q278" s="278"/>
      <c r="R278" s="278"/>
      <c r="S278" s="278"/>
      <c r="T278" s="27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80" t="s">
        <v>210</v>
      </c>
      <c r="AU278" s="280" t="s">
        <v>85</v>
      </c>
      <c r="AV278" s="14" t="s">
        <v>85</v>
      </c>
      <c r="AW278" s="14" t="s">
        <v>30</v>
      </c>
      <c r="AX278" s="14" t="s">
        <v>73</v>
      </c>
      <c r="AY278" s="280" t="s">
        <v>202</v>
      </c>
    </row>
    <row r="279" spans="1:51" s="14" customFormat="1" ht="12">
      <c r="A279" s="14"/>
      <c r="B279" s="270"/>
      <c r="C279" s="271"/>
      <c r="D279" s="261" t="s">
        <v>210</v>
      </c>
      <c r="E279" s="272" t="s">
        <v>1</v>
      </c>
      <c r="F279" s="273" t="s">
        <v>1729</v>
      </c>
      <c r="G279" s="271"/>
      <c r="H279" s="274">
        <v>2.3</v>
      </c>
      <c r="I279" s="275"/>
      <c r="J279" s="271"/>
      <c r="K279" s="271"/>
      <c r="L279" s="276"/>
      <c r="M279" s="277"/>
      <c r="N279" s="278"/>
      <c r="O279" s="278"/>
      <c r="P279" s="278"/>
      <c r="Q279" s="278"/>
      <c r="R279" s="278"/>
      <c r="S279" s="278"/>
      <c r="T279" s="27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0" t="s">
        <v>210</v>
      </c>
      <c r="AU279" s="280" t="s">
        <v>85</v>
      </c>
      <c r="AV279" s="14" t="s">
        <v>85</v>
      </c>
      <c r="AW279" s="14" t="s">
        <v>30</v>
      </c>
      <c r="AX279" s="14" t="s">
        <v>73</v>
      </c>
      <c r="AY279" s="280" t="s">
        <v>202</v>
      </c>
    </row>
    <row r="280" spans="1:51" s="14" customFormat="1" ht="12">
      <c r="A280" s="14"/>
      <c r="B280" s="270"/>
      <c r="C280" s="271"/>
      <c r="D280" s="261" t="s">
        <v>210</v>
      </c>
      <c r="E280" s="272" t="s">
        <v>1</v>
      </c>
      <c r="F280" s="273" t="s">
        <v>334</v>
      </c>
      <c r="G280" s="271"/>
      <c r="H280" s="274">
        <v>2.6</v>
      </c>
      <c r="I280" s="275"/>
      <c r="J280" s="271"/>
      <c r="K280" s="271"/>
      <c r="L280" s="276"/>
      <c r="M280" s="277"/>
      <c r="N280" s="278"/>
      <c r="O280" s="278"/>
      <c r="P280" s="278"/>
      <c r="Q280" s="278"/>
      <c r="R280" s="278"/>
      <c r="S280" s="278"/>
      <c r="T280" s="27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0" t="s">
        <v>210</v>
      </c>
      <c r="AU280" s="280" t="s">
        <v>85</v>
      </c>
      <c r="AV280" s="14" t="s">
        <v>85</v>
      </c>
      <c r="AW280" s="14" t="s">
        <v>30</v>
      </c>
      <c r="AX280" s="14" t="s">
        <v>73</v>
      </c>
      <c r="AY280" s="280" t="s">
        <v>202</v>
      </c>
    </row>
    <row r="281" spans="1:51" s="14" customFormat="1" ht="12">
      <c r="A281" s="14"/>
      <c r="B281" s="270"/>
      <c r="C281" s="271"/>
      <c r="D281" s="261" t="s">
        <v>210</v>
      </c>
      <c r="E281" s="272" t="s">
        <v>1</v>
      </c>
      <c r="F281" s="273" t="s">
        <v>335</v>
      </c>
      <c r="G281" s="271"/>
      <c r="H281" s="274">
        <v>2.6</v>
      </c>
      <c r="I281" s="275"/>
      <c r="J281" s="271"/>
      <c r="K281" s="271"/>
      <c r="L281" s="276"/>
      <c r="M281" s="277"/>
      <c r="N281" s="278"/>
      <c r="O281" s="278"/>
      <c r="P281" s="278"/>
      <c r="Q281" s="278"/>
      <c r="R281" s="278"/>
      <c r="S281" s="278"/>
      <c r="T281" s="27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80" t="s">
        <v>210</v>
      </c>
      <c r="AU281" s="280" t="s">
        <v>85</v>
      </c>
      <c r="AV281" s="14" t="s">
        <v>85</v>
      </c>
      <c r="AW281" s="14" t="s">
        <v>30</v>
      </c>
      <c r="AX281" s="14" t="s">
        <v>73</v>
      </c>
      <c r="AY281" s="280" t="s">
        <v>202</v>
      </c>
    </row>
    <row r="282" spans="1:51" s="14" customFormat="1" ht="12">
      <c r="A282" s="14"/>
      <c r="B282" s="270"/>
      <c r="C282" s="271"/>
      <c r="D282" s="261" t="s">
        <v>210</v>
      </c>
      <c r="E282" s="272" t="s">
        <v>1</v>
      </c>
      <c r="F282" s="273" t="s">
        <v>1730</v>
      </c>
      <c r="G282" s="271"/>
      <c r="H282" s="274">
        <v>2.4</v>
      </c>
      <c r="I282" s="275"/>
      <c r="J282" s="271"/>
      <c r="K282" s="271"/>
      <c r="L282" s="276"/>
      <c r="M282" s="277"/>
      <c r="N282" s="278"/>
      <c r="O282" s="278"/>
      <c r="P282" s="278"/>
      <c r="Q282" s="278"/>
      <c r="R282" s="278"/>
      <c r="S282" s="278"/>
      <c r="T282" s="27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80" t="s">
        <v>210</v>
      </c>
      <c r="AU282" s="280" t="s">
        <v>85</v>
      </c>
      <c r="AV282" s="14" t="s">
        <v>85</v>
      </c>
      <c r="AW282" s="14" t="s">
        <v>30</v>
      </c>
      <c r="AX282" s="14" t="s">
        <v>73</v>
      </c>
      <c r="AY282" s="280" t="s">
        <v>202</v>
      </c>
    </row>
    <row r="283" spans="1:51" s="14" customFormat="1" ht="12">
      <c r="A283" s="14"/>
      <c r="B283" s="270"/>
      <c r="C283" s="271"/>
      <c r="D283" s="261" t="s">
        <v>210</v>
      </c>
      <c r="E283" s="272" t="s">
        <v>1</v>
      </c>
      <c r="F283" s="273" t="s">
        <v>1731</v>
      </c>
      <c r="G283" s="271"/>
      <c r="H283" s="274">
        <v>2.6</v>
      </c>
      <c r="I283" s="275"/>
      <c r="J283" s="271"/>
      <c r="K283" s="271"/>
      <c r="L283" s="276"/>
      <c r="M283" s="277"/>
      <c r="N283" s="278"/>
      <c r="O283" s="278"/>
      <c r="P283" s="278"/>
      <c r="Q283" s="278"/>
      <c r="R283" s="278"/>
      <c r="S283" s="278"/>
      <c r="T283" s="27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80" t="s">
        <v>210</v>
      </c>
      <c r="AU283" s="280" t="s">
        <v>85</v>
      </c>
      <c r="AV283" s="14" t="s">
        <v>85</v>
      </c>
      <c r="AW283" s="14" t="s">
        <v>30</v>
      </c>
      <c r="AX283" s="14" t="s">
        <v>73</v>
      </c>
      <c r="AY283" s="280" t="s">
        <v>202</v>
      </c>
    </row>
    <row r="284" spans="1:51" s="14" customFormat="1" ht="12">
      <c r="A284" s="14"/>
      <c r="B284" s="270"/>
      <c r="C284" s="271"/>
      <c r="D284" s="261" t="s">
        <v>210</v>
      </c>
      <c r="E284" s="272" t="s">
        <v>1</v>
      </c>
      <c r="F284" s="273" t="s">
        <v>338</v>
      </c>
      <c r="G284" s="271"/>
      <c r="H284" s="274">
        <v>2.6</v>
      </c>
      <c r="I284" s="275"/>
      <c r="J284" s="271"/>
      <c r="K284" s="271"/>
      <c r="L284" s="276"/>
      <c r="M284" s="277"/>
      <c r="N284" s="278"/>
      <c r="O284" s="278"/>
      <c r="P284" s="278"/>
      <c r="Q284" s="278"/>
      <c r="R284" s="278"/>
      <c r="S284" s="278"/>
      <c r="T284" s="27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80" t="s">
        <v>210</v>
      </c>
      <c r="AU284" s="280" t="s">
        <v>85</v>
      </c>
      <c r="AV284" s="14" t="s">
        <v>85</v>
      </c>
      <c r="AW284" s="14" t="s">
        <v>30</v>
      </c>
      <c r="AX284" s="14" t="s">
        <v>73</v>
      </c>
      <c r="AY284" s="280" t="s">
        <v>202</v>
      </c>
    </row>
    <row r="285" spans="1:51" s="14" customFormat="1" ht="12">
      <c r="A285" s="14"/>
      <c r="B285" s="270"/>
      <c r="C285" s="271"/>
      <c r="D285" s="261" t="s">
        <v>210</v>
      </c>
      <c r="E285" s="272" t="s">
        <v>1</v>
      </c>
      <c r="F285" s="273" t="s">
        <v>339</v>
      </c>
      <c r="G285" s="271"/>
      <c r="H285" s="274">
        <v>2.4</v>
      </c>
      <c r="I285" s="275"/>
      <c r="J285" s="271"/>
      <c r="K285" s="271"/>
      <c r="L285" s="276"/>
      <c r="M285" s="277"/>
      <c r="N285" s="278"/>
      <c r="O285" s="278"/>
      <c r="P285" s="278"/>
      <c r="Q285" s="278"/>
      <c r="R285" s="278"/>
      <c r="S285" s="278"/>
      <c r="T285" s="27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80" t="s">
        <v>210</v>
      </c>
      <c r="AU285" s="280" t="s">
        <v>85</v>
      </c>
      <c r="AV285" s="14" t="s">
        <v>85</v>
      </c>
      <c r="AW285" s="14" t="s">
        <v>30</v>
      </c>
      <c r="AX285" s="14" t="s">
        <v>73</v>
      </c>
      <c r="AY285" s="280" t="s">
        <v>202</v>
      </c>
    </row>
    <row r="286" spans="1:63" s="12" customFormat="1" ht="22.8" customHeight="1">
      <c r="A286" s="12"/>
      <c r="B286" s="229"/>
      <c r="C286" s="230"/>
      <c r="D286" s="231" t="s">
        <v>72</v>
      </c>
      <c r="E286" s="243" t="s">
        <v>346</v>
      </c>
      <c r="F286" s="243" t="s">
        <v>347</v>
      </c>
      <c r="G286" s="230"/>
      <c r="H286" s="230"/>
      <c r="I286" s="233"/>
      <c r="J286" s="244">
        <f>BK286</f>
        <v>0</v>
      </c>
      <c r="K286" s="230"/>
      <c r="L286" s="235"/>
      <c r="M286" s="236"/>
      <c r="N286" s="237"/>
      <c r="O286" s="237"/>
      <c r="P286" s="238">
        <f>SUM(P287:P324)</f>
        <v>0</v>
      </c>
      <c r="Q286" s="237"/>
      <c r="R286" s="238">
        <f>SUM(R287:R324)</f>
        <v>0</v>
      </c>
      <c r="S286" s="237"/>
      <c r="T286" s="239">
        <f>SUM(T287:T324)</f>
        <v>3.2168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40" t="s">
        <v>80</v>
      </c>
      <c r="AT286" s="241" t="s">
        <v>72</v>
      </c>
      <c r="AU286" s="241" t="s">
        <v>80</v>
      </c>
      <c r="AY286" s="240" t="s">
        <v>202</v>
      </c>
      <c r="BK286" s="242">
        <f>SUM(BK287:BK324)</f>
        <v>0</v>
      </c>
    </row>
    <row r="287" spans="1:65" s="2" customFormat="1" ht="16.5" customHeight="1">
      <c r="A287" s="37"/>
      <c r="B287" s="38"/>
      <c r="C287" s="245" t="s">
        <v>348</v>
      </c>
      <c r="D287" s="245" t="s">
        <v>204</v>
      </c>
      <c r="E287" s="246" t="s">
        <v>349</v>
      </c>
      <c r="F287" s="247" t="s">
        <v>350</v>
      </c>
      <c r="G287" s="248" t="s">
        <v>319</v>
      </c>
      <c r="H287" s="249">
        <v>18</v>
      </c>
      <c r="I287" s="250"/>
      <c r="J287" s="251">
        <f>ROUND(I287*H287,2)</f>
        <v>0</v>
      </c>
      <c r="K287" s="252"/>
      <c r="L287" s="43"/>
      <c r="M287" s="253" t="s">
        <v>1</v>
      </c>
      <c r="N287" s="254" t="s">
        <v>39</v>
      </c>
      <c r="O287" s="90"/>
      <c r="P287" s="255">
        <f>O287*H287</f>
        <v>0</v>
      </c>
      <c r="Q287" s="255">
        <v>0</v>
      </c>
      <c r="R287" s="255">
        <f>Q287*H287</f>
        <v>0</v>
      </c>
      <c r="S287" s="255">
        <v>0</v>
      </c>
      <c r="T287" s="256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57" t="s">
        <v>208</v>
      </c>
      <c r="AT287" s="257" t="s">
        <v>204</v>
      </c>
      <c r="AU287" s="257" t="s">
        <v>85</v>
      </c>
      <c r="AY287" s="16" t="s">
        <v>202</v>
      </c>
      <c r="BE287" s="258">
        <f>IF(N287="základní",J287,0)</f>
        <v>0</v>
      </c>
      <c r="BF287" s="258">
        <f>IF(N287="snížená",J287,0)</f>
        <v>0</v>
      </c>
      <c r="BG287" s="258">
        <f>IF(N287="zákl. přenesená",J287,0)</f>
        <v>0</v>
      </c>
      <c r="BH287" s="258">
        <f>IF(N287="sníž. přenesená",J287,0)</f>
        <v>0</v>
      </c>
      <c r="BI287" s="258">
        <f>IF(N287="nulová",J287,0)</f>
        <v>0</v>
      </c>
      <c r="BJ287" s="16" t="s">
        <v>85</v>
      </c>
      <c r="BK287" s="258">
        <f>ROUND(I287*H287,2)</f>
        <v>0</v>
      </c>
      <c r="BL287" s="16" t="s">
        <v>208</v>
      </c>
      <c r="BM287" s="257" t="s">
        <v>1733</v>
      </c>
    </row>
    <row r="288" spans="1:51" s="14" customFormat="1" ht="12">
      <c r="A288" s="14"/>
      <c r="B288" s="270"/>
      <c r="C288" s="271"/>
      <c r="D288" s="261" t="s">
        <v>210</v>
      </c>
      <c r="E288" s="272" t="s">
        <v>1</v>
      </c>
      <c r="F288" s="273" t="s">
        <v>1734</v>
      </c>
      <c r="G288" s="271"/>
      <c r="H288" s="274">
        <v>12</v>
      </c>
      <c r="I288" s="275"/>
      <c r="J288" s="271"/>
      <c r="K288" s="271"/>
      <c r="L288" s="276"/>
      <c r="M288" s="277"/>
      <c r="N288" s="278"/>
      <c r="O288" s="278"/>
      <c r="P288" s="278"/>
      <c r="Q288" s="278"/>
      <c r="R288" s="278"/>
      <c r="S288" s="278"/>
      <c r="T288" s="27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80" t="s">
        <v>210</v>
      </c>
      <c r="AU288" s="280" t="s">
        <v>85</v>
      </c>
      <c r="AV288" s="14" t="s">
        <v>85</v>
      </c>
      <c r="AW288" s="14" t="s">
        <v>30</v>
      </c>
      <c r="AX288" s="14" t="s">
        <v>73</v>
      </c>
      <c r="AY288" s="280" t="s">
        <v>202</v>
      </c>
    </row>
    <row r="289" spans="1:51" s="14" customFormat="1" ht="12">
      <c r="A289" s="14"/>
      <c r="B289" s="270"/>
      <c r="C289" s="271"/>
      <c r="D289" s="261" t="s">
        <v>210</v>
      </c>
      <c r="E289" s="272" t="s">
        <v>1</v>
      </c>
      <c r="F289" s="273" t="s">
        <v>1735</v>
      </c>
      <c r="G289" s="271"/>
      <c r="H289" s="274">
        <v>6</v>
      </c>
      <c r="I289" s="275"/>
      <c r="J289" s="271"/>
      <c r="K289" s="271"/>
      <c r="L289" s="276"/>
      <c r="M289" s="277"/>
      <c r="N289" s="278"/>
      <c r="O289" s="278"/>
      <c r="P289" s="278"/>
      <c r="Q289" s="278"/>
      <c r="R289" s="278"/>
      <c r="S289" s="278"/>
      <c r="T289" s="27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80" t="s">
        <v>210</v>
      </c>
      <c r="AU289" s="280" t="s">
        <v>85</v>
      </c>
      <c r="AV289" s="14" t="s">
        <v>85</v>
      </c>
      <c r="AW289" s="14" t="s">
        <v>30</v>
      </c>
      <c r="AX289" s="14" t="s">
        <v>73</v>
      </c>
      <c r="AY289" s="280" t="s">
        <v>202</v>
      </c>
    </row>
    <row r="290" spans="1:65" s="2" customFormat="1" ht="33" customHeight="1">
      <c r="A290" s="37"/>
      <c r="B290" s="38"/>
      <c r="C290" s="245" t="s">
        <v>354</v>
      </c>
      <c r="D290" s="245" t="s">
        <v>204</v>
      </c>
      <c r="E290" s="246" t="s">
        <v>355</v>
      </c>
      <c r="F290" s="247" t="s">
        <v>356</v>
      </c>
      <c r="G290" s="248" t="s">
        <v>357</v>
      </c>
      <c r="H290" s="249">
        <v>0.164</v>
      </c>
      <c r="I290" s="250"/>
      <c r="J290" s="251">
        <f>ROUND(I290*H290,2)</f>
        <v>0</v>
      </c>
      <c r="K290" s="252"/>
      <c r="L290" s="43"/>
      <c r="M290" s="253" t="s">
        <v>1</v>
      </c>
      <c r="N290" s="254" t="s">
        <v>39</v>
      </c>
      <c r="O290" s="90"/>
      <c r="P290" s="255">
        <f>O290*H290</f>
        <v>0</v>
      </c>
      <c r="Q290" s="255">
        <v>0</v>
      </c>
      <c r="R290" s="255">
        <f>Q290*H290</f>
        <v>0</v>
      </c>
      <c r="S290" s="255">
        <v>2.2</v>
      </c>
      <c r="T290" s="256">
        <f>S290*H290</f>
        <v>0.36080000000000007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57" t="s">
        <v>208</v>
      </c>
      <c r="AT290" s="257" t="s">
        <v>204</v>
      </c>
      <c r="AU290" s="257" t="s">
        <v>85</v>
      </c>
      <c r="AY290" s="16" t="s">
        <v>202</v>
      </c>
      <c r="BE290" s="258">
        <f>IF(N290="základní",J290,0)</f>
        <v>0</v>
      </c>
      <c r="BF290" s="258">
        <f>IF(N290="snížená",J290,0)</f>
        <v>0</v>
      </c>
      <c r="BG290" s="258">
        <f>IF(N290="zákl. přenesená",J290,0)</f>
        <v>0</v>
      </c>
      <c r="BH290" s="258">
        <f>IF(N290="sníž. přenesená",J290,0)</f>
        <v>0</v>
      </c>
      <c r="BI290" s="258">
        <f>IF(N290="nulová",J290,0)</f>
        <v>0</v>
      </c>
      <c r="BJ290" s="16" t="s">
        <v>85</v>
      </c>
      <c r="BK290" s="258">
        <f>ROUND(I290*H290,2)</f>
        <v>0</v>
      </c>
      <c r="BL290" s="16" t="s">
        <v>208</v>
      </c>
      <c r="BM290" s="257" t="s">
        <v>1736</v>
      </c>
    </row>
    <row r="291" spans="1:51" s="13" customFormat="1" ht="12">
      <c r="A291" s="13"/>
      <c r="B291" s="259"/>
      <c r="C291" s="260"/>
      <c r="D291" s="261" t="s">
        <v>210</v>
      </c>
      <c r="E291" s="262" t="s">
        <v>1</v>
      </c>
      <c r="F291" s="263" t="s">
        <v>359</v>
      </c>
      <c r="G291" s="260"/>
      <c r="H291" s="262" t="s">
        <v>1</v>
      </c>
      <c r="I291" s="264"/>
      <c r="J291" s="260"/>
      <c r="K291" s="260"/>
      <c r="L291" s="265"/>
      <c r="M291" s="266"/>
      <c r="N291" s="267"/>
      <c r="O291" s="267"/>
      <c r="P291" s="267"/>
      <c r="Q291" s="267"/>
      <c r="R291" s="267"/>
      <c r="S291" s="267"/>
      <c r="T291" s="26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9" t="s">
        <v>210</v>
      </c>
      <c r="AU291" s="269" t="s">
        <v>85</v>
      </c>
      <c r="AV291" s="13" t="s">
        <v>80</v>
      </c>
      <c r="AW291" s="13" t="s">
        <v>30</v>
      </c>
      <c r="AX291" s="13" t="s">
        <v>73</v>
      </c>
      <c r="AY291" s="269" t="s">
        <v>202</v>
      </c>
    </row>
    <row r="292" spans="1:51" s="14" customFormat="1" ht="12">
      <c r="A292" s="14"/>
      <c r="B292" s="270"/>
      <c r="C292" s="271"/>
      <c r="D292" s="261" t="s">
        <v>210</v>
      </c>
      <c r="E292" s="272" t="s">
        <v>1</v>
      </c>
      <c r="F292" s="273" t="s">
        <v>1737</v>
      </c>
      <c r="G292" s="271"/>
      <c r="H292" s="274">
        <v>0.014</v>
      </c>
      <c r="I292" s="275"/>
      <c r="J292" s="271"/>
      <c r="K292" s="271"/>
      <c r="L292" s="276"/>
      <c r="M292" s="277"/>
      <c r="N292" s="278"/>
      <c r="O292" s="278"/>
      <c r="P292" s="278"/>
      <c r="Q292" s="278"/>
      <c r="R292" s="278"/>
      <c r="S292" s="278"/>
      <c r="T292" s="27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80" t="s">
        <v>210</v>
      </c>
      <c r="AU292" s="280" t="s">
        <v>85</v>
      </c>
      <c r="AV292" s="14" t="s">
        <v>85</v>
      </c>
      <c r="AW292" s="14" t="s">
        <v>30</v>
      </c>
      <c r="AX292" s="14" t="s">
        <v>73</v>
      </c>
      <c r="AY292" s="280" t="s">
        <v>202</v>
      </c>
    </row>
    <row r="293" spans="1:51" s="14" customFormat="1" ht="12">
      <c r="A293" s="14"/>
      <c r="B293" s="270"/>
      <c r="C293" s="271"/>
      <c r="D293" s="261" t="s">
        <v>210</v>
      </c>
      <c r="E293" s="272" t="s">
        <v>1</v>
      </c>
      <c r="F293" s="273" t="s">
        <v>1738</v>
      </c>
      <c r="G293" s="271"/>
      <c r="H293" s="274">
        <v>0.15</v>
      </c>
      <c r="I293" s="275"/>
      <c r="J293" s="271"/>
      <c r="K293" s="271"/>
      <c r="L293" s="276"/>
      <c r="M293" s="277"/>
      <c r="N293" s="278"/>
      <c r="O293" s="278"/>
      <c r="P293" s="278"/>
      <c r="Q293" s="278"/>
      <c r="R293" s="278"/>
      <c r="S293" s="278"/>
      <c r="T293" s="27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80" t="s">
        <v>210</v>
      </c>
      <c r="AU293" s="280" t="s">
        <v>85</v>
      </c>
      <c r="AV293" s="14" t="s">
        <v>85</v>
      </c>
      <c r="AW293" s="14" t="s">
        <v>30</v>
      </c>
      <c r="AX293" s="14" t="s">
        <v>73</v>
      </c>
      <c r="AY293" s="280" t="s">
        <v>202</v>
      </c>
    </row>
    <row r="294" spans="1:65" s="2" customFormat="1" ht="21.75" customHeight="1">
      <c r="A294" s="37"/>
      <c r="B294" s="38"/>
      <c r="C294" s="245" t="s">
        <v>8</v>
      </c>
      <c r="D294" s="245" t="s">
        <v>204</v>
      </c>
      <c r="E294" s="246" t="s">
        <v>362</v>
      </c>
      <c r="F294" s="247" t="s">
        <v>363</v>
      </c>
      <c r="G294" s="248" t="s">
        <v>207</v>
      </c>
      <c r="H294" s="249">
        <v>120</v>
      </c>
      <c r="I294" s="250"/>
      <c r="J294" s="251">
        <f>ROUND(I294*H294,2)</f>
        <v>0</v>
      </c>
      <c r="K294" s="252"/>
      <c r="L294" s="43"/>
      <c r="M294" s="253" t="s">
        <v>1</v>
      </c>
      <c r="N294" s="254" t="s">
        <v>39</v>
      </c>
      <c r="O294" s="90"/>
      <c r="P294" s="255">
        <f>O294*H294</f>
        <v>0</v>
      </c>
      <c r="Q294" s="255">
        <v>0</v>
      </c>
      <c r="R294" s="255">
        <f>Q294*H294</f>
        <v>0</v>
      </c>
      <c r="S294" s="255">
        <v>0</v>
      </c>
      <c r="T294" s="256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57" t="s">
        <v>208</v>
      </c>
      <c r="AT294" s="257" t="s">
        <v>204</v>
      </c>
      <c r="AU294" s="257" t="s">
        <v>85</v>
      </c>
      <c r="AY294" s="16" t="s">
        <v>202</v>
      </c>
      <c r="BE294" s="258">
        <f>IF(N294="základní",J294,0)</f>
        <v>0</v>
      </c>
      <c r="BF294" s="258">
        <f>IF(N294="snížená",J294,0)</f>
        <v>0</v>
      </c>
      <c r="BG294" s="258">
        <f>IF(N294="zákl. přenesená",J294,0)</f>
        <v>0</v>
      </c>
      <c r="BH294" s="258">
        <f>IF(N294="sníž. přenesená",J294,0)</f>
        <v>0</v>
      </c>
      <c r="BI294" s="258">
        <f>IF(N294="nulová",J294,0)</f>
        <v>0</v>
      </c>
      <c r="BJ294" s="16" t="s">
        <v>85</v>
      </c>
      <c r="BK294" s="258">
        <f>ROUND(I294*H294,2)</f>
        <v>0</v>
      </c>
      <c r="BL294" s="16" t="s">
        <v>208</v>
      </c>
      <c r="BM294" s="257" t="s">
        <v>1739</v>
      </c>
    </row>
    <row r="295" spans="1:51" s="14" customFormat="1" ht="12">
      <c r="A295" s="14"/>
      <c r="B295" s="270"/>
      <c r="C295" s="271"/>
      <c r="D295" s="261" t="s">
        <v>210</v>
      </c>
      <c r="E295" s="272" t="s">
        <v>1</v>
      </c>
      <c r="F295" s="273" t="s">
        <v>1740</v>
      </c>
      <c r="G295" s="271"/>
      <c r="H295" s="274">
        <v>120</v>
      </c>
      <c r="I295" s="275"/>
      <c r="J295" s="271"/>
      <c r="K295" s="271"/>
      <c r="L295" s="276"/>
      <c r="M295" s="277"/>
      <c r="N295" s="278"/>
      <c r="O295" s="278"/>
      <c r="P295" s="278"/>
      <c r="Q295" s="278"/>
      <c r="R295" s="278"/>
      <c r="S295" s="278"/>
      <c r="T295" s="27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80" t="s">
        <v>210</v>
      </c>
      <c r="AU295" s="280" t="s">
        <v>85</v>
      </c>
      <c r="AV295" s="14" t="s">
        <v>85</v>
      </c>
      <c r="AW295" s="14" t="s">
        <v>30</v>
      </c>
      <c r="AX295" s="14" t="s">
        <v>73</v>
      </c>
      <c r="AY295" s="280" t="s">
        <v>202</v>
      </c>
    </row>
    <row r="296" spans="1:65" s="2" customFormat="1" ht="21.75" customHeight="1">
      <c r="A296" s="37"/>
      <c r="B296" s="38"/>
      <c r="C296" s="245" t="s">
        <v>366</v>
      </c>
      <c r="D296" s="245" t="s">
        <v>204</v>
      </c>
      <c r="E296" s="246" t="s">
        <v>367</v>
      </c>
      <c r="F296" s="247" t="s">
        <v>368</v>
      </c>
      <c r="G296" s="248" t="s">
        <v>207</v>
      </c>
      <c r="H296" s="249">
        <v>36</v>
      </c>
      <c r="I296" s="250"/>
      <c r="J296" s="251">
        <f>ROUND(I296*H296,2)</f>
        <v>0</v>
      </c>
      <c r="K296" s="252"/>
      <c r="L296" s="43"/>
      <c r="M296" s="253" t="s">
        <v>1</v>
      </c>
      <c r="N296" s="254" t="s">
        <v>39</v>
      </c>
      <c r="O296" s="90"/>
      <c r="P296" s="255">
        <f>O296*H296</f>
        <v>0</v>
      </c>
      <c r="Q296" s="255">
        <v>0</v>
      </c>
      <c r="R296" s="255">
        <f>Q296*H296</f>
        <v>0</v>
      </c>
      <c r="S296" s="255">
        <v>0</v>
      </c>
      <c r="T296" s="256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57" t="s">
        <v>208</v>
      </c>
      <c r="AT296" s="257" t="s">
        <v>204</v>
      </c>
      <c r="AU296" s="257" t="s">
        <v>85</v>
      </c>
      <c r="AY296" s="16" t="s">
        <v>202</v>
      </c>
      <c r="BE296" s="258">
        <f>IF(N296="základní",J296,0)</f>
        <v>0</v>
      </c>
      <c r="BF296" s="258">
        <f>IF(N296="snížená",J296,0)</f>
        <v>0</v>
      </c>
      <c r="BG296" s="258">
        <f>IF(N296="zákl. přenesená",J296,0)</f>
        <v>0</v>
      </c>
      <c r="BH296" s="258">
        <f>IF(N296="sníž. přenesená",J296,0)</f>
        <v>0</v>
      </c>
      <c r="BI296" s="258">
        <f>IF(N296="nulová",J296,0)</f>
        <v>0</v>
      </c>
      <c r="BJ296" s="16" t="s">
        <v>85</v>
      </c>
      <c r="BK296" s="258">
        <f>ROUND(I296*H296,2)</f>
        <v>0</v>
      </c>
      <c r="BL296" s="16" t="s">
        <v>208</v>
      </c>
      <c r="BM296" s="257" t="s">
        <v>1741</v>
      </c>
    </row>
    <row r="297" spans="1:51" s="14" customFormat="1" ht="12">
      <c r="A297" s="14"/>
      <c r="B297" s="270"/>
      <c r="C297" s="271"/>
      <c r="D297" s="261" t="s">
        <v>210</v>
      </c>
      <c r="E297" s="272" t="s">
        <v>1</v>
      </c>
      <c r="F297" s="273" t="s">
        <v>1742</v>
      </c>
      <c r="G297" s="271"/>
      <c r="H297" s="274">
        <v>36</v>
      </c>
      <c r="I297" s="275"/>
      <c r="J297" s="271"/>
      <c r="K297" s="271"/>
      <c r="L297" s="276"/>
      <c r="M297" s="277"/>
      <c r="N297" s="278"/>
      <c r="O297" s="278"/>
      <c r="P297" s="278"/>
      <c r="Q297" s="278"/>
      <c r="R297" s="278"/>
      <c r="S297" s="278"/>
      <c r="T297" s="27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80" t="s">
        <v>210</v>
      </c>
      <c r="AU297" s="280" t="s">
        <v>85</v>
      </c>
      <c r="AV297" s="14" t="s">
        <v>85</v>
      </c>
      <c r="AW297" s="14" t="s">
        <v>30</v>
      </c>
      <c r="AX297" s="14" t="s">
        <v>73</v>
      </c>
      <c r="AY297" s="280" t="s">
        <v>202</v>
      </c>
    </row>
    <row r="298" spans="1:65" s="2" customFormat="1" ht="21.75" customHeight="1">
      <c r="A298" s="37"/>
      <c r="B298" s="38"/>
      <c r="C298" s="245" t="s">
        <v>371</v>
      </c>
      <c r="D298" s="245" t="s">
        <v>204</v>
      </c>
      <c r="E298" s="246" t="s">
        <v>372</v>
      </c>
      <c r="F298" s="247" t="s">
        <v>373</v>
      </c>
      <c r="G298" s="248" t="s">
        <v>207</v>
      </c>
      <c r="H298" s="249">
        <v>36</v>
      </c>
      <c r="I298" s="250"/>
      <c r="J298" s="251">
        <f>ROUND(I298*H298,2)</f>
        <v>0</v>
      </c>
      <c r="K298" s="252"/>
      <c r="L298" s="43"/>
      <c r="M298" s="253" t="s">
        <v>1</v>
      </c>
      <c r="N298" s="254" t="s">
        <v>39</v>
      </c>
      <c r="O298" s="90"/>
      <c r="P298" s="255">
        <f>O298*H298</f>
        <v>0</v>
      </c>
      <c r="Q298" s="255">
        <v>0</v>
      </c>
      <c r="R298" s="255">
        <f>Q298*H298</f>
        <v>0</v>
      </c>
      <c r="S298" s="255">
        <v>0</v>
      </c>
      <c r="T298" s="256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57" t="s">
        <v>208</v>
      </c>
      <c r="AT298" s="257" t="s">
        <v>204</v>
      </c>
      <c r="AU298" s="257" t="s">
        <v>85</v>
      </c>
      <c r="AY298" s="16" t="s">
        <v>202</v>
      </c>
      <c r="BE298" s="258">
        <f>IF(N298="základní",J298,0)</f>
        <v>0</v>
      </c>
      <c r="BF298" s="258">
        <f>IF(N298="snížená",J298,0)</f>
        <v>0</v>
      </c>
      <c r="BG298" s="258">
        <f>IF(N298="zákl. přenesená",J298,0)</f>
        <v>0</v>
      </c>
      <c r="BH298" s="258">
        <f>IF(N298="sníž. přenesená",J298,0)</f>
        <v>0</v>
      </c>
      <c r="BI298" s="258">
        <f>IF(N298="nulová",J298,0)</f>
        <v>0</v>
      </c>
      <c r="BJ298" s="16" t="s">
        <v>85</v>
      </c>
      <c r="BK298" s="258">
        <f>ROUND(I298*H298,2)</f>
        <v>0</v>
      </c>
      <c r="BL298" s="16" t="s">
        <v>208</v>
      </c>
      <c r="BM298" s="257" t="s">
        <v>1743</v>
      </c>
    </row>
    <row r="299" spans="1:51" s="14" customFormat="1" ht="12">
      <c r="A299" s="14"/>
      <c r="B299" s="270"/>
      <c r="C299" s="271"/>
      <c r="D299" s="261" t="s">
        <v>210</v>
      </c>
      <c r="E299" s="272" t="s">
        <v>1</v>
      </c>
      <c r="F299" s="273" t="s">
        <v>1742</v>
      </c>
      <c r="G299" s="271"/>
      <c r="H299" s="274">
        <v>36</v>
      </c>
      <c r="I299" s="275"/>
      <c r="J299" s="271"/>
      <c r="K299" s="271"/>
      <c r="L299" s="276"/>
      <c r="M299" s="277"/>
      <c r="N299" s="278"/>
      <c r="O299" s="278"/>
      <c r="P299" s="278"/>
      <c r="Q299" s="278"/>
      <c r="R299" s="278"/>
      <c r="S299" s="278"/>
      <c r="T299" s="27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80" t="s">
        <v>210</v>
      </c>
      <c r="AU299" s="280" t="s">
        <v>85</v>
      </c>
      <c r="AV299" s="14" t="s">
        <v>85</v>
      </c>
      <c r="AW299" s="14" t="s">
        <v>30</v>
      </c>
      <c r="AX299" s="14" t="s">
        <v>73</v>
      </c>
      <c r="AY299" s="280" t="s">
        <v>202</v>
      </c>
    </row>
    <row r="300" spans="1:65" s="2" customFormat="1" ht="21.75" customHeight="1">
      <c r="A300" s="37"/>
      <c r="B300" s="38"/>
      <c r="C300" s="245" t="s">
        <v>375</v>
      </c>
      <c r="D300" s="245" t="s">
        <v>204</v>
      </c>
      <c r="E300" s="246" t="s">
        <v>376</v>
      </c>
      <c r="F300" s="247" t="s">
        <v>377</v>
      </c>
      <c r="G300" s="248" t="s">
        <v>207</v>
      </c>
      <c r="H300" s="249">
        <v>6</v>
      </c>
      <c r="I300" s="250"/>
      <c r="J300" s="251">
        <f>ROUND(I300*H300,2)</f>
        <v>0</v>
      </c>
      <c r="K300" s="252"/>
      <c r="L300" s="43"/>
      <c r="M300" s="253" t="s">
        <v>1</v>
      </c>
      <c r="N300" s="254" t="s">
        <v>39</v>
      </c>
      <c r="O300" s="90"/>
      <c r="P300" s="255">
        <f>O300*H300</f>
        <v>0</v>
      </c>
      <c r="Q300" s="255">
        <v>0</v>
      </c>
      <c r="R300" s="255">
        <f>Q300*H300</f>
        <v>0</v>
      </c>
      <c r="S300" s="255">
        <v>0.008</v>
      </c>
      <c r="T300" s="256">
        <f>S300*H300</f>
        <v>0.048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57" t="s">
        <v>208</v>
      </c>
      <c r="AT300" s="257" t="s">
        <v>204</v>
      </c>
      <c r="AU300" s="257" t="s">
        <v>85</v>
      </c>
      <c r="AY300" s="16" t="s">
        <v>202</v>
      </c>
      <c r="BE300" s="258">
        <f>IF(N300="základní",J300,0)</f>
        <v>0</v>
      </c>
      <c r="BF300" s="258">
        <f>IF(N300="snížená",J300,0)</f>
        <v>0</v>
      </c>
      <c r="BG300" s="258">
        <f>IF(N300="zákl. přenesená",J300,0)</f>
        <v>0</v>
      </c>
      <c r="BH300" s="258">
        <f>IF(N300="sníž. přenesená",J300,0)</f>
        <v>0</v>
      </c>
      <c r="BI300" s="258">
        <f>IF(N300="nulová",J300,0)</f>
        <v>0</v>
      </c>
      <c r="BJ300" s="16" t="s">
        <v>85</v>
      </c>
      <c r="BK300" s="258">
        <f>ROUND(I300*H300,2)</f>
        <v>0</v>
      </c>
      <c r="BL300" s="16" t="s">
        <v>208</v>
      </c>
      <c r="BM300" s="257" t="s">
        <v>1744</v>
      </c>
    </row>
    <row r="301" spans="1:51" s="13" customFormat="1" ht="12">
      <c r="A301" s="13"/>
      <c r="B301" s="259"/>
      <c r="C301" s="260"/>
      <c r="D301" s="261" t="s">
        <v>210</v>
      </c>
      <c r="E301" s="262" t="s">
        <v>1</v>
      </c>
      <c r="F301" s="263" t="s">
        <v>233</v>
      </c>
      <c r="G301" s="260"/>
      <c r="H301" s="262" t="s">
        <v>1</v>
      </c>
      <c r="I301" s="264"/>
      <c r="J301" s="260"/>
      <c r="K301" s="260"/>
      <c r="L301" s="265"/>
      <c r="M301" s="266"/>
      <c r="N301" s="267"/>
      <c r="O301" s="267"/>
      <c r="P301" s="267"/>
      <c r="Q301" s="267"/>
      <c r="R301" s="267"/>
      <c r="S301" s="267"/>
      <c r="T301" s="26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9" t="s">
        <v>210</v>
      </c>
      <c r="AU301" s="269" t="s">
        <v>85</v>
      </c>
      <c r="AV301" s="13" t="s">
        <v>80</v>
      </c>
      <c r="AW301" s="13" t="s">
        <v>30</v>
      </c>
      <c r="AX301" s="13" t="s">
        <v>73</v>
      </c>
      <c r="AY301" s="269" t="s">
        <v>202</v>
      </c>
    </row>
    <row r="302" spans="1:51" s="14" customFormat="1" ht="12">
      <c r="A302" s="14"/>
      <c r="B302" s="270"/>
      <c r="C302" s="271"/>
      <c r="D302" s="261" t="s">
        <v>210</v>
      </c>
      <c r="E302" s="272" t="s">
        <v>1</v>
      </c>
      <c r="F302" s="273" t="s">
        <v>1745</v>
      </c>
      <c r="G302" s="271"/>
      <c r="H302" s="274">
        <v>2</v>
      </c>
      <c r="I302" s="275"/>
      <c r="J302" s="271"/>
      <c r="K302" s="271"/>
      <c r="L302" s="276"/>
      <c r="M302" s="277"/>
      <c r="N302" s="278"/>
      <c r="O302" s="278"/>
      <c r="P302" s="278"/>
      <c r="Q302" s="278"/>
      <c r="R302" s="278"/>
      <c r="S302" s="278"/>
      <c r="T302" s="27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0" t="s">
        <v>210</v>
      </c>
      <c r="AU302" s="280" t="s">
        <v>85</v>
      </c>
      <c r="AV302" s="14" t="s">
        <v>85</v>
      </c>
      <c r="AW302" s="14" t="s">
        <v>30</v>
      </c>
      <c r="AX302" s="14" t="s">
        <v>73</v>
      </c>
      <c r="AY302" s="280" t="s">
        <v>202</v>
      </c>
    </row>
    <row r="303" spans="1:51" s="14" customFormat="1" ht="12">
      <c r="A303" s="14"/>
      <c r="B303" s="270"/>
      <c r="C303" s="271"/>
      <c r="D303" s="261" t="s">
        <v>210</v>
      </c>
      <c r="E303" s="272" t="s">
        <v>1</v>
      </c>
      <c r="F303" s="273" t="s">
        <v>1746</v>
      </c>
      <c r="G303" s="271"/>
      <c r="H303" s="274">
        <v>2</v>
      </c>
      <c r="I303" s="275"/>
      <c r="J303" s="271"/>
      <c r="K303" s="271"/>
      <c r="L303" s="276"/>
      <c r="M303" s="277"/>
      <c r="N303" s="278"/>
      <c r="O303" s="278"/>
      <c r="P303" s="278"/>
      <c r="Q303" s="278"/>
      <c r="R303" s="278"/>
      <c r="S303" s="278"/>
      <c r="T303" s="27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80" t="s">
        <v>210</v>
      </c>
      <c r="AU303" s="280" t="s">
        <v>85</v>
      </c>
      <c r="AV303" s="14" t="s">
        <v>85</v>
      </c>
      <c r="AW303" s="14" t="s">
        <v>30</v>
      </c>
      <c r="AX303" s="14" t="s">
        <v>73</v>
      </c>
      <c r="AY303" s="280" t="s">
        <v>202</v>
      </c>
    </row>
    <row r="304" spans="1:51" s="14" customFormat="1" ht="12">
      <c r="A304" s="14"/>
      <c r="B304" s="270"/>
      <c r="C304" s="271"/>
      <c r="D304" s="261" t="s">
        <v>210</v>
      </c>
      <c r="E304" s="272" t="s">
        <v>1</v>
      </c>
      <c r="F304" s="273" t="s">
        <v>1747</v>
      </c>
      <c r="G304" s="271"/>
      <c r="H304" s="274">
        <v>2</v>
      </c>
      <c r="I304" s="275"/>
      <c r="J304" s="271"/>
      <c r="K304" s="271"/>
      <c r="L304" s="276"/>
      <c r="M304" s="277"/>
      <c r="N304" s="278"/>
      <c r="O304" s="278"/>
      <c r="P304" s="278"/>
      <c r="Q304" s="278"/>
      <c r="R304" s="278"/>
      <c r="S304" s="278"/>
      <c r="T304" s="27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80" t="s">
        <v>210</v>
      </c>
      <c r="AU304" s="280" t="s">
        <v>85</v>
      </c>
      <c r="AV304" s="14" t="s">
        <v>85</v>
      </c>
      <c r="AW304" s="14" t="s">
        <v>30</v>
      </c>
      <c r="AX304" s="14" t="s">
        <v>73</v>
      </c>
      <c r="AY304" s="280" t="s">
        <v>202</v>
      </c>
    </row>
    <row r="305" spans="1:65" s="2" customFormat="1" ht="21.75" customHeight="1">
      <c r="A305" s="37"/>
      <c r="B305" s="38"/>
      <c r="C305" s="245" t="s">
        <v>383</v>
      </c>
      <c r="D305" s="245" t="s">
        <v>204</v>
      </c>
      <c r="E305" s="246" t="s">
        <v>384</v>
      </c>
      <c r="F305" s="247" t="s">
        <v>385</v>
      </c>
      <c r="G305" s="248" t="s">
        <v>207</v>
      </c>
      <c r="H305" s="249">
        <v>6</v>
      </c>
      <c r="I305" s="250"/>
      <c r="J305" s="251">
        <f>ROUND(I305*H305,2)</f>
        <v>0</v>
      </c>
      <c r="K305" s="252"/>
      <c r="L305" s="43"/>
      <c r="M305" s="253" t="s">
        <v>1</v>
      </c>
      <c r="N305" s="254" t="s">
        <v>39</v>
      </c>
      <c r="O305" s="90"/>
      <c r="P305" s="255">
        <f>O305*H305</f>
        <v>0</v>
      </c>
      <c r="Q305" s="255">
        <v>0</v>
      </c>
      <c r="R305" s="255">
        <f>Q305*H305</f>
        <v>0</v>
      </c>
      <c r="S305" s="255">
        <v>0.09</v>
      </c>
      <c r="T305" s="256">
        <f>S305*H305</f>
        <v>0.54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57" t="s">
        <v>208</v>
      </c>
      <c r="AT305" s="257" t="s">
        <v>204</v>
      </c>
      <c r="AU305" s="257" t="s">
        <v>85</v>
      </c>
      <c r="AY305" s="16" t="s">
        <v>202</v>
      </c>
      <c r="BE305" s="258">
        <f>IF(N305="základní",J305,0)</f>
        <v>0</v>
      </c>
      <c r="BF305" s="258">
        <f>IF(N305="snížená",J305,0)</f>
        <v>0</v>
      </c>
      <c r="BG305" s="258">
        <f>IF(N305="zákl. přenesená",J305,0)</f>
        <v>0</v>
      </c>
      <c r="BH305" s="258">
        <f>IF(N305="sníž. přenesená",J305,0)</f>
        <v>0</v>
      </c>
      <c r="BI305" s="258">
        <f>IF(N305="nulová",J305,0)</f>
        <v>0</v>
      </c>
      <c r="BJ305" s="16" t="s">
        <v>85</v>
      </c>
      <c r="BK305" s="258">
        <f>ROUND(I305*H305,2)</f>
        <v>0</v>
      </c>
      <c r="BL305" s="16" t="s">
        <v>208</v>
      </c>
      <c r="BM305" s="257" t="s">
        <v>1748</v>
      </c>
    </row>
    <row r="306" spans="1:51" s="13" customFormat="1" ht="12">
      <c r="A306" s="13"/>
      <c r="B306" s="259"/>
      <c r="C306" s="260"/>
      <c r="D306" s="261" t="s">
        <v>210</v>
      </c>
      <c r="E306" s="262" t="s">
        <v>1</v>
      </c>
      <c r="F306" s="263" t="s">
        <v>238</v>
      </c>
      <c r="G306" s="260"/>
      <c r="H306" s="262" t="s">
        <v>1</v>
      </c>
      <c r="I306" s="264"/>
      <c r="J306" s="260"/>
      <c r="K306" s="260"/>
      <c r="L306" s="265"/>
      <c r="M306" s="266"/>
      <c r="N306" s="267"/>
      <c r="O306" s="267"/>
      <c r="P306" s="267"/>
      <c r="Q306" s="267"/>
      <c r="R306" s="267"/>
      <c r="S306" s="267"/>
      <c r="T306" s="26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9" t="s">
        <v>210</v>
      </c>
      <c r="AU306" s="269" t="s">
        <v>85</v>
      </c>
      <c r="AV306" s="13" t="s">
        <v>80</v>
      </c>
      <c r="AW306" s="13" t="s">
        <v>30</v>
      </c>
      <c r="AX306" s="13" t="s">
        <v>73</v>
      </c>
      <c r="AY306" s="269" t="s">
        <v>202</v>
      </c>
    </row>
    <row r="307" spans="1:51" s="14" customFormat="1" ht="12">
      <c r="A307" s="14"/>
      <c r="B307" s="270"/>
      <c r="C307" s="271"/>
      <c r="D307" s="261" t="s">
        <v>210</v>
      </c>
      <c r="E307" s="272" t="s">
        <v>1</v>
      </c>
      <c r="F307" s="273" t="s">
        <v>1745</v>
      </c>
      <c r="G307" s="271"/>
      <c r="H307" s="274">
        <v>2</v>
      </c>
      <c r="I307" s="275"/>
      <c r="J307" s="271"/>
      <c r="K307" s="271"/>
      <c r="L307" s="276"/>
      <c r="M307" s="277"/>
      <c r="N307" s="278"/>
      <c r="O307" s="278"/>
      <c r="P307" s="278"/>
      <c r="Q307" s="278"/>
      <c r="R307" s="278"/>
      <c r="S307" s="278"/>
      <c r="T307" s="27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80" t="s">
        <v>210</v>
      </c>
      <c r="AU307" s="280" t="s">
        <v>85</v>
      </c>
      <c r="AV307" s="14" t="s">
        <v>85</v>
      </c>
      <c r="AW307" s="14" t="s">
        <v>30</v>
      </c>
      <c r="AX307" s="14" t="s">
        <v>73</v>
      </c>
      <c r="AY307" s="280" t="s">
        <v>202</v>
      </c>
    </row>
    <row r="308" spans="1:51" s="14" customFormat="1" ht="12">
      <c r="A308" s="14"/>
      <c r="B308" s="270"/>
      <c r="C308" s="271"/>
      <c r="D308" s="261" t="s">
        <v>210</v>
      </c>
      <c r="E308" s="272" t="s">
        <v>1</v>
      </c>
      <c r="F308" s="273" t="s">
        <v>1746</v>
      </c>
      <c r="G308" s="271"/>
      <c r="H308" s="274">
        <v>2</v>
      </c>
      <c r="I308" s="275"/>
      <c r="J308" s="271"/>
      <c r="K308" s="271"/>
      <c r="L308" s="276"/>
      <c r="M308" s="277"/>
      <c r="N308" s="278"/>
      <c r="O308" s="278"/>
      <c r="P308" s="278"/>
      <c r="Q308" s="278"/>
      <c r="R308" s="278"/>
      <c r="S308" s="278"/>
      <c r="T308" s="27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80" t="s">
        <v>210</v>
      </c>
      <c r="AU308" s="280" t="s">
        <v>85</v>
      </c>
      <c r="AV308" s="14" t="s">
        <v>85</v>
      </c>
      <c r="AW308" s="14" t="s">
        <v>30</v>
      </c>
      <c r="AX308" s="14" t="s">
        <v>73</v>
      </c>
      <c r="AY308" s="280" t="s">
        <v>202</v>
      </c>
    </row>
    <row r="309" spans="1:51" s="14" customFormat="1" ht="12">
      <c r="A309" s="14"/>
      <c r="B309" s="270"/>
      <c r="C309" s="271"/>
      <c r="D309" s="261" t="s">
        <v>210</v>
      </c>
      <c r="E309" s="272" t="s">
        <v>1</v>
      </c>
      <c r="F309" s="273" t="s">
        <v>1747</v>
      </c>
      <c r="G309" s="271"/>
      <c r="H309" s="274">
        <v>2</v>
      </c>
      <c r="I309" s="275"/>
      <c r="J309" s="271"/>
      <c r="K309" s="271"/>
      <c r="L309" s="276"/>
      <c r="M309" s="277"/>
      <c r="N309" s="278"/>
      <c r="O309" s="278"/>
      <c r="P309" s="278"/>
      <c r="Q309" s="278"/>
      <c r="R309" s="278"/>
      <c r="S309" s="278"/>
      <c r="T309" s="27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80" t="s">
        <v>210</v>
      </c>
      <c r="AU309" s="280" t="s">
        <v>85</v>
      </c>
      <c r="AV309" s="14" t="s">
        <v>85</v>
      </c>
      <c r="AW309" s="14" t="s">
        <v>30</v>
      </c>
      <c r="AX309" s="14" t="s">
        <v>73</v>
      </c>
      <c r="AY309" s="280" t="s">
        <v>202</v>
      </c>
    </row>
    <row r="310" spans="1:65" s="2" customFormat="1" ht="21.75" customHeight="1">
      <c r="A310" s="37"/>
      <c r="B310" s="38"/>
      <c r="C310" s="245" t="s">
        <v>387</v>
      </c>
      <c r="D310" s="245" t="s">
        <v>204</v>
      </c>
      <c r="E310" s="246" t="s">
        <v>388</v>
      </c>
      <c r="F310" s="247" t="s">
        <v>389</v>
      </c>
      <c r="G310" s="248" t="s">
        <v>324</v>
      </c>
      <c r="H310" s="249">
        <v>10.5</v>
      </c>
      <c r="I310" s="250"/>
      <c r="J310" s="251">
        <f>ROUND(I310*H310,2)</f>
        <v>0</v>
      </c>
      <c r="K310" s="252"/>
      <c r="L310" s="43"/>
      <c r="M310" s="253" t="s">
        <v>1</v>
      </c>
      <c r="N310" s="254" t="s">
        <v>39</v>
      </c>
      <c r="O310" s="90"/>
      <c r="P310" s="255">
        <f>O310*H310</f>
        <v>0</v>
      </c>
      <c r="Q310" s="255">
        <v>0</v>
      </c>
      <c r="R310" s="255">
        <f>Q310*H310</f>
        <v>0</v>
      </c>
      <c r="S310" s="255">
        <v>0.027</v>
      </c>
      <c r="T310" s="256">
        <f>S310*H310</f>
        <v>0.2835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57" t="s">
        <v>208</v>
      </c>
      <c r="AT310" s="257" t="s">
        <v>204</v>
      </c>
      <c r="AU310" s="257" t="s">
        <v>85</v>
      </c>
      <c r="AY310" s="16" t="s">
        <v>202</v>
      </c>
      <c r="BE310" s="258">
        <f>IF(N310="základní",J310,0)</f>
        <v>0</v>
      </c>
      <c r="BF310" s="258">
        <f>IF(N310="snížená",J310,0)</f>
        <v>0</v>
      </c>
      <c r="BG310" s="258">
        <f>IF(N310="zákl. přenesená",J310,0)</f>
        <v>0</v>
      </c>
      <c r="BH310" s="258">
        <f>IF(N310="sníž. přenesená",J310,0)</f>
        <v>0</v>
      </c>
      <c r="BI310" s="258">
        <f>IF(N310="nulová",J310,0)</f>
        <v>0</v>
      </c>
      <c r="BJ310" s="16" t="s">
        <v>85</v>
      </c>
      <c r="BK310" s="258">
        <f>ROUND(I310*H310,2)</f>
        <v>0</v>
      </c>
      <c r="BL310" s="16" t="s">
        <v>208</v>
      </c>
      <c r="BM310" s="257" t="s">
        <v>1749</v>
      </c>
    </row>
    <row r="311" spans="1:51" s="13" customFormat="1" ht="12">
      <c r="A311" s="13"/>
      <c r="B311" s="259"/>
      <c r="C311" s="260"/>
      <c r="D311" s="261" t="s">
        <v>210</v>
      </c>
      <c r="E311" s="262" t="s">
        <v>1</v>
      </c>
      <c r="F311" s="263" t="s">
        <v>233</v>
      </c>
      <c r="G311" s="260"/>
      <c r="H311" s="262" t="s">
        <v>1</v>
      </c>
      <c r="I311" s="264"/>
      <c r="J311" s="260"/>
      <c r="K311" s="260"/>
      <c r="L311" s="265"/>
      <c r="M311" s="266"/>
      <c r="N311" s="267"/>
      <c r="O311" s="267"/>
      <c r="P311" s="267"/>
      <c r="Q311" s="267"/>
      <c r="R311" s="267"/>
      <c r="S311" s="267"/>
      <c r="T311" s="26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9" t="s">
        <v>210</v>
      </c>
      <c r="AU311" s="269" t="s">
        <v>85</v>
      </c>
      <c r="AV311" s="13" t="s">
        <v>80</v>
      </c>
      <c r="AW311" s="13" t="s">
        <v>30</v>
      </c>
      <c r="AX311" s="13" t="s">
        <v>73</v>
      </c>
      <c r="AY311" s="269" t="s">
        <v>202</v>
      </c>
    </row>
    <row r="312" spans="1:51" s="14" customFormat="1" ht="12">
      <c r="A312" s="14"/>
      <c r="B312" s="270"/>
      <c r="C312" s="271"/>
      <c r="D312" s="261" t="s">
        <v>210</v>
      </c>
      <c r="E312" s="272" t="s">
        <v>1</v>
      </c>
      <c r="F312" s="273" t="s">
        <v>1750</v>
      </c>
      <c r="G312" s="271"/>
      <c r="H312" s="274">
        <v>3.5</v>
      </c>
      <c r="I312" s="275"/>
      <c r="J312" s="271"/>
      <c r="K312" s="271"/>
      <c r="L312" s="276"/>
      <c r="M312" s="277"/>
      <c r="N312" s="278"/>
      <c r="O312" s="278"/>
      <c r="P312" s="278"/>
      <c r="Q312" s="278"/>
      <c r="R312" s="278"/>
      <c r="S312" s="278"/>
      <c r="T312" s="27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0" t="s">
        <v>210</v>
      </c>
      <c r="AU312" s="280" t="s">
        <v>85</v>
      </c>
      <c r="AV312" s="14" t="s">
        <v>85</v>
      </c>
      <c r="AW312" s="14" t="s">
        <v>30</v>
      </c>
      <c r="AX312" s="14" t="s">
        <v>73</v>
      </c>
      <c r="AY312" s="280" t="s">
        <v>202</v>
      </c>
    </row>
    <row r="313" spans="1:51" s="14" customFormat="1" ht="12">
      <c r="A313" s="14"/>
      <c r="B313" s="270"/>
      <c r="C313" s="271"/>
      <c r="D313" s="261" t="s">
        <v>210</v>
      </c>
      <c r="E313" s="272" t="s">
        <v>1</v>
      </c>
      <c r="F313" s="273" t="s">
        <v>1751</v>
      </c>
      <c r="G313" s="271"/>
      <c r="H313" s="274">
        <v>3.5</v>
      </c>
      <c r="I313" s="275"/>
      <c r="J313" s="271"/>
      <c r="K313" s="271"/>
      <c r="L313" s="276"/>
      <c r="M313" s="277"/>
      <c r="N313" s="278"/>
      <c r="O313" s="278"/>
      <c r="P313" s="278"/>
      <c r="Q313" s="278"/>
      <c r="R313" s="278"/>
      <c r="S313" s="278"/>
      <c r="T313" s="27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80" t="s">
        <v>210</v>
      </c>
      <c r="AU313" s="280" t="s">
        <v>85</v>
      </c>
      <c r="AV313" s="14" t="s">
        <v>85</v>
      </c>
      <c r="AW313" s="14" t="s">
        <v>30</v>
      </c>
      <c r="AX313" s="14" t="s">
        <v>73</v>
      </c>
      <c r="AY313" s="280" t="s">
        <v>202</v>
      </c>
    </row>
    <row r="314" spans="1:51" s="14" customFormat="1" ht="12">
      <c r="A314" s="14"/>
      <c r="B314" s="270"/>
      <c r="C314" s="271"/>
      <c r="D314" s="261" t="s">
        <v>210</v>
      </c>
      <c r="E314" s="272" t="s">
        <v>1</v>
      </c>
      <c r="F314" s="273" t="s">
        <v>1752</v>
      </c>
      <c r="G314" s="271"/>
      <c r="H314" s="274">
        <v>3.5</v>
      </c>
      <c r="I314" s="275"/>
      <c r="J314" s="271"/>
      <c r="K314" s="271"/>
      <c r="L314" s="276"/>
      <c r="M314" s="277"/>
      <c r="N314" s="278"/>
      <c r="O314" s="278"/>
      <c r="P314" s="278"/>
      <c r="Q314" s="278"/>
      <c r="R314" s="278"/>
      <c r="S314" s="278"/>
      <c r="T314" s="27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80" t="s">
        <v>210</v>
      </c>
      <c r="AU314" s="280" t="s">
        <v>85</v>
      </c>
      <c r="AV314" s="14" t="s">
        <v>85</v>
      </c>
      <c r="AW314" s="14" t="s">
        <v>30</v>
      </c>
      <c r="AX314" s="14" t="s">
        <v>73</v>
      </c>
      <c r="AY314" s="280" t="s">
        <v>202</v>
      </c>
    </row>
    <row r="315" spans="1:65" s="2" customFormat="1" ht="21.75" customHeight="1">
      <c r="A315" s="37"/>
      <c r="B315" s="38"/>
      <c r="C315" s="245" t="s">
        <v>7</v>
      </c>
      <c r="D315" s="245" t="s">
        <v>204</v>
      </c>
      <c r="E315" s="246" t="s">
        <v>395</v>
      </c>
      <c r="F315" s="247" t="s">
        <v>396</v>
      </c>
      <c r="G315" s="248" t="s">
        <v>324</v>
      </c>
      <c r="H315" s="249">
        <v>10.5</v>
      </c>
      <c r="I315" s="250"/>
      <c r="J315" s="251">
        <f>ROUND(I315*H315,2)</f>
        <v>0</v>
      </c>
      <c r="K315" s="252"/>
      <c r="L315" s="43"/>
      <c r="M315" s="253" t="s">
        <v>1</v>
      </c>
      <c r="N315" s="254" t="s">
        <v>39</v>
      </c>
      <c r="O315" s="90"/>
      <c r="P315" s="255">
        <f>O315*H315</f>
        <v>0</v>
      </c>
      <c r="Q315" s="255">
        <v>0</v>
      </c>
      <c r="R315" s="255">
        <f>Q315*H315</f>
        <v>0</v>
      </c>
      <c r="S315" s="255">
        <v>0.081</v>
      </c>
      <c r="T315" s="256">
        <f>S315*H315</f>
        <v>0.8505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57" t="s">
        <v>208</v>
      </c>
      <c r="AT315" s="257" t="s">
        <v>204</v>
      </c>
      <c r="AU315" s="257" t="s">
        <v>85</v>
      </c>
      <c r="AY315" s="16" t="s">
        <v>202</v>
      </c>
      <c r="BE315" s="258">
        <f>IF(N315="základní",J315,0)</f>
        <v>0</v>
      </c>
      <c r="BF315" s="258">
        <f>IF(N315="snížená",J315,0)</f>
        <v>0</v>
      </c>
      <c r="BG315" s="258">
        <f>IF(N315="zákl. přenesená",J315,0)</f>
        <v>0</v>
      </c>
      <c r="BH315" s="258">
        <f>IF(N315="sníž. přenesená",J315,0)</f>
        <v>0</v>
      </c>
      <c r="BI315" s="258">
        <f>IF(N315="nulová",J315,0)</f>
        <v>0</v>
      </c>
      <c r="BJ315" s="16" t="s">
        <v>85</v>
      </c>
      <c r="BK315" s="258">
        <f>ROUND(I315*H315,2)</f>
        <v>0</v>
      </c>
      <c r="BL315" s="16" t="s">
        <v>208</v>
      </c>
      <c r="BM315" s="257" t="s">
        <v>1753</v>
      </c>
    </row>
    <row r="316" spans="1:51" s="13" customFormat="1" ht="12">
      <c r="A316" s="13"/>
      <c r="B316" s="259"/>
      <c r="C316" s="260"/>
      <c r="D316" s="261" t="s">
        <v>210</v>
      </c>
      <c r="E316" s="262" t="s">
        <v>1</v>
      </c>
      <c r="F316" s="263" t="s">
        <v>238</v>
      </c>
      <c r="G316" s="260"/>
      <c r="H316" s="262" t="s">
        <v>1</v>
      </c>
      <c r="I316" s="264"/>
      <c r="J316" s="260"/>
      <c r="K316" s="260"/>
      <c r="L316" s="265"/>
      <c r="M316" s="266"/>
      <c r="N316" s="267"/>
      <c r="O316" s="267"/>
      <c r="P316" s="267"/>
      <c r="Q316" s="267"/>
      <c r="R316" s="267"/>
      <c r="S316" s="267"/>
      <c r="T316" s="26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9" t="s">
        <v>210</v>
      </c>
      <c r="AU316" s="269" t="s">
        <v>85</v>
      </c>
      <c r="AV316" s="13" t="s">
        <v>80</v>
      </c>
      <c r="AW316" s="13" t="s">
        <v>30</v>
      </c>
      <c r="AX316" s="13" t="s">
        <v>73</v>
      </c>
      <c r="AY316" s="269" t="s">
        <v>202</v>
      </c>
    </row>
    <row r="317" spans="1:51" s="14" customFormat="1" ht="12">
      <c r="A317" s="14"/>
      <c r="B317" s="270"/>
      <c r="C317" s="271"/>
      <c r="D317" s="261" t="s">
        <v>210</v>
      </c>
      <c r="E317" s="272" t="s">
        <v>1</v>
      </c>
      <c r="F317" s="273" t="s">
        <v>1750</v>
      </c>
      <c r="G317" s="271"/>
      <c r="H317" s="274">
        <v>3.5</v>
      </c>
      <c r="I317" s="275"/>
      <c r="J317" s="271"/>
      <c r="K317" s="271"/>
      <c r="L317" s="276"/>
      <c r="M317" s="277"/>
      <c r="N317" s="278"/>
      <c r="O317" s="278"/>
      <c r="P317" s="278"/>
      <c r="Q317" s="278"/>
      <c r="R317" s="278"/>
      <c r="S317" s="278"/>
      <c r="T317" s="27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80" t="s">
        <v>210</v>
      </c>
      <c r="AU317" s="280" t="s">
        <v>85</v>
      </c>
      <c r="AV317" s="14" t="s">
        <v>85</v>
      </c>
      <c r="AW317" s="14" t="s">
        <v>30</v>
      </c>
      <c r="AX317" s="14" t="s">
        <v>73</v>
      </c>
      <c r="AY317" s="280" t="s">
        <v>202</v>
      </c>
    </row>
    <row r="318" spans="1:51" s="14" customFormat="1" ht="12">
      <c r="A318" s="14"/>
      <c r="B318" s="270"/>
      <c r="C318" s="271"/>
      <c r="D318" s="261" t="s">
        <v>210</v>
      </c>
      <c r="E318" s="272" t="s">
        <v>1</v>
      </c>
      <c r="F318" s="273" t="s">
        <v>1751</v>
      </c>
      <c r="G318" s="271"/>
      <c r="H318" s="274">
        <v>3.5</v>
      </c>
      <c r="I318" s="275"/>
      <c r="J318" s="271"/>
      <c r="K318" s="271"/>
      <c r="L318" s="276"/>
      <c r="M318" s="277"/>
      <c r="N318" s="278"/>
      <c r="O318" s="278"/>
      <c r="P318" s="278"/>
      <c r="Q318" s="278"/>
      <c r="R318" s="278"/>
      <c r="S318" s="278"/>
      <c r="T318" s="27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80" t="s">
        <v>210</v>
      </c>
      <c r="AU318" s="280" t="s">
        <v>85</v>
      </c>
      <c r="AV318" s="14" t="s">
        <v>85</v>
      </c>
      <c r="AW318" s="14" t="s">
        <v>30</v>
      </c>
      <c r="AX318" s="14" t="s">
        <v>73</v>
      </c>
      <c r="AY318" s="280" t="s">
        <v>202</v>
      </c>
    </row>
    <row r="319" spans="1:51" s="14" customFormat="1" ht="12">
      <c r="A319" s="14"/>
      <c r="B319" s="270"/>
      <c r="C319" s="271"/>
      <c r="D319" s="261" t="s">
        <v>210</v>
      </c>
      <c r="E319" s="272" t="s">
        <v>1</v>
      </c>
      <c r="F319" s="273" t="s">
        <v>1752</v>
      </c>
      <c r="G319" s="271"/>
      <c r="H319" s="274">
        <v>3.5</v>
      </c>
      <c r="I319" s="275"/>
      <c r="J319" s="271"/>
      <c r="K319" s="271"/>
      <c r="L319" s="276"/>
      <c r="M319" s="277"/>
      <c r="N319" s="278"/>
      <c r="O319" s="278"/>
      <c r="P319" s="278"/>
      <c r="Q319" s="278"/>
      <c r="R319" s="278"/>
      <c r="S319" s="278"/>
      <c r="T319" s="27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80" t="s">
        <v>210</v>
      </c>
      <c r="AU319" s="280" t="s">
        <v>85</v>
      </c>
      <c r="AV319" s="14" t="s">
        <v>85</v>
      </c>
      <c r="AW319" s="14" t="s">
        <v>30</v>
      </c>
      <c r="AX319" s="14" t="s">
        <v>73</v>
      </c>
      <c r="AY319" s="280" t="s">
        <v>202</v>
      </c>
    </row>
    <row r="320" spans="1:65" s="2" customFormat="1" ht="21.75" customHeight="1">
      <c r="A320" s="37"/>
      <c r="B320" s="38"/>
      <c r="C320" s="245" t="s">
        <v>398</v>
      </c>
      <c r="D320" s="245" t="s">
        <v>204</v>
      </c>
      <c r="E320" s="246" t="s">
        <v>399</v>
      </c>
      <c r="F320" s="247" t="s">
        <v>400</v>
      </c>
      <c r="G320" s="248" t="s">
        <v>324</v>
      </c>
      <c r="H320" s="249">
        <v>42</v>
      </c>
      <c r="I320" s="250"/>
      <c r="J320" s="251">
        <f>ROUND(I320*H320,2)</f>
        <v>0</v>
      </c>
      <c r="K320" s="252"/>
      <c r="L320" s="43"/>
      <c r="M320" s="253" t="s">
        <v>1</v>
      </c>
      <c r="N320" s="254" t="s">
        <v>39</v>
      </c>
      <c r="O320" s="90"/>
      <c r="P320" s="255">
        <f>O320*H320</f>
        <v>0</v>
      </c>
      <c r="Q320" s="255">
        <v>0</v>
      </c>
      <c r="R320" s="255">
        <f>Q320*H320</f>
        <v>0</v>
      </c>
      <c r="S320" s="255">
        <v>0.027</v>
      </c>
      <c r="T320" s="256">
        <f>S320*H320</f>
        <v>1.134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57" t="s">
        <v>208</v>
      </c>
      <c r="AT320" s="257" t="s">
        <v>204</v>
      </c>
      <c r="AU320" s="257" t="s">
        <v>85</v>
      </c>
      <c r="AY320" s="16" t="s">
        <v>202</v>
      </c>
      <c r="BE320" s="258">
        <f>IF(N320="základní",J320,0)</f>
        <v>0</v>
      </c>
      <c r="BF320" s="258">
        <f>IF(N320="snížená",J320,0)</f>
        <v>0</v>
      </c>
      <c r="BG320" s="258">
        <f>IF(N320="zákl. přenesená",J320,0)</f>
        <v>0</v>
      </c>
      <c r="BH320" s="258">
        <f>IF(N320="sníž. přenesená",J320,0)</f>
        <v>0</v>
      </c>
      <c r="BI320" s="258">
        <f>IF(N320="nulová",J320,0)</f>
        <v>0</v>
      </c>
      <c r="BJ320" s="16" t="s">
        <v>85</v>
      </c>
      <c r="BK320" s="258">
        <f>ROUND(I320*H320,2)</f>
        <v>0</v>
      </c>
      <c r="BL320" s="16" t="s">
        <v>208</v>
      </c>
      <c r="BM320" s="257" t="s">
        <v>1754</v>
      </c>
    </row>
    <row r="321" spans="1:51" s="13" customFormat="1" ht="12">
      <c r="A321" s="13"/>
      <c r="B321" s="259"/>
      <c r="C321" s="260"/>
      <c r="D321" s="261" t="s">
        <v>210</v>
      </c>
      <c r="E321" s="262" t="s">
        <v>1</v>
      </c>
      <c r="F321" s="263" t="s">
        <v>238</v>
      </c>
      <c r="G321" s="260"/>
      <c r="H321" s="262" t="s">
        <v>1</v>
      </c>
      <c r="I321" s="264"/>
      <c r="J321" s="260"/>
      <c r="K321" s="260"/>
      <c r="L321" s="265"/>
      <c r="M321" s="266"/>
      <c r="N321" s="267"/>
      <c r="O321" s="267"/>
      <c r="P321" s="267"/>
      <c r="Q321" s="267"/>
      <c r="R321" s="267"/>
      <c r="S321" s="267"/>
      <c r="T321" s="26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9" t="s">
        <v>210</v>
      </c>
      <c r="AU321" s="269" t="s">
        <v>85</v>
      </c>
      <c r="AV321" s="13" t="s">
        <v>80</v>
      </c>
      <c r="AW321" s="13" t="s">
        <v>30</v>
      </c>
      <c r="AX321" s="13" t="s">
        <v>73</v>
      </c>
      <c r="AY321" s="269" t="s">
        <v>202</v>
      </c>
    </row>
    <row r="322" spans="1:51" s="14" customFormat="1" ht="12">
      <c r="A322" s="14"/>
      <c r="B322" s="270"/>
      <c r="C322" s="271"/>
      <c r="D322" s="261" t="s">
        <v>210</v>
      </c>
      <c r="E322" s="272" t="s">
        <v>1</v>
      </c>
      <c r="F322" s="273" t="s">
        <v>1755</v>
      </c>
      <c r="G322" s="271"/>
      <c r="H322" s="274">
        <v>14</v>
      </c>
      <c r="I322" s="275"/>
      <c r="J322" s="271"/>
      <c r="K322" s="271"/>
      <c r="L322" s="276"/>
      <c r="M322" s="277"/>
      <c r="N322" s="278"/>
      <c r="O322" s="278"/>
      <c r="P322" s="278"/>
      <c r="Q322" s="278"/>
      <c r="R322" s="278"/>
      <c r="S322" s="278"/>
      <c r="T322" s="279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80" t="s">
        <v>210</v>
      </c>
      <c r="AU322" s="280" t="s">
        <v>85</v>
      </c>
      <c r="AV322" s="14" t="s">
        <v>85</v>
      </c>
      <c r="AW322" s="14" t="s">
        <v>30</v>
      </c>
      <c r="AX322" s="14" t="s">
        <v>73</v>
      </c>
      <c r="AY322" s="280" t="s">
        <v>202</v>
      </c>
    </row>
    <row r="323" spans="1:51" s="14" customFormat="1" ht="12">
      <c r="A323" s="14"/>
      <c r="B323" s="270"/>
      <c r="C323" s="271"/>
      <c r="D323" s="261" t="s">
        <v>210</v>
      </c>
      <c r="E323" s="272" t="s">
        <v>1</v>
      </c>
      <c r="F323" s="273" t="s">
        <v>1756</v>
      </c>
      <c r="G323" s="271"/>
      <c r="H323" s="274">
        <v>14</v>
      </c>
      <c r="I323" s="275"/>
      <c r="J323" s="271"/>
      <c r="K323" s="271"/>
      <c r="L323" s="276"/>
      <c r="M323" s="277"/>
      <c r="N323" s="278"/>
      <c r="O323" s="278"/>
      <c r="P323" s="278"/>
      <c r="Q323" s="278"/>
      <c r="R323" s="278"/>
      <c r="S323" s="278"/>
      <c r="T323" s="27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80" t="s">
        <v>210</v>
      </c>
      <c r="AU323" s="280" t="s">
        <v>85</v>
      </c>
      <c r="AV323" s="14" t="s">
        <v>85</v>
      </c>
      <c r="AW323" s="14" t="s">
        <v>30</v>
      </c>
      <c r="AX323" s="14" t="s">
        <v>73</v>
      </c>
      <c r="AY323" s="280" t="s">
        <v>202</v>
      </c>
    </row>
    <row r="324" spans="1:51" s="14" customFormat="1" ht="12">
      <c r="A324" s="14"/>
      <c r="B324" s="270"/>
      <c r="C324" s="271"/>
      <c r="D324" s="261" t="s">
        <v>210</v>
      </c>
      <c r="E324" s="272" t="s">
        <v>1</v>
      </c>
      <c r="F324" s="273" t="s">
        <v>1757</v>
      </c>
      <c r="G324" s="271"/>
      <c r="H324" s="274">
        <v>14</v>
      </c>
      <c r="I324" s="275"/>
      <c r="J324" s="271"/>
      <c r="K324" s="271"/>
      <c r="L324" s="276"/>
      <c r="M324" s="277"/>
      <c r="N324" s="278"/>
      <c r="O324" s="278"/>
      <c r="P324" s="278"/>
      <c r="Q324" s="278"/>
      <c r="R324" s="278"/>
      <c r="S324" s="278"/>
      <c r="T324" s="27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80" t="s">
        <v>210</v>
      </c>
      <c r="AU324" s="280" t="s">
        <v>85</v>
      </c>
      <c r="AV324" s="14" t="s">
        <v>85</v>
      </c>
      <c r="AW324" s="14" t="s">
        <v>30</v>
      </c>
      <c r="AX324" s="14" t="s">
        <v>73</v>
      </c>
      <c r="AY324" s="280" t="s">
        <v>202</v>
      </c>
    </row>
    <row r="325" spans="1:63" s="12" customFormat="1" ht="22.8" customHeight="1">
      <c r="A325" s="12"/>
      <c r="B325" s="229"/>
      <c r="C325" s="230"/>
      <c r="D325" s="231" t="s">
        <v>72</v>
      </c>
      <c r="E325" s="243" t="s">
        <v>406</v>
      </c>
      <c r="F325" s="243" t="s">
        <v>407</v>
      </c>
      <c r="G325" s="230"/>
      <c r="H325" s="230"/>
      <c r="I325" s="233"/>
      <c r="J325" s="244">
        <f>BK325</f>
        <v>0</v>
      </c>
      <c r="K325" s="230"/>
      <c r="L325" s="235"/>
      <c r="M325" s="236"/>
      <c r="N325" s="237"/>
      <c r="O325" s="237"/>
      <c r="P325" s="238">
        <f>SUM(P326:P331)</f>
        <v>0</v>
      </c>
      <c r="Q325" s="237"/>
      <c r="R325" s="238">
        <f>SUM(R326:R331)</f>
        <v>0</v>
      </c>
      <c r="S325" s="237"/>
      <c r="T325" s="239">
        <f>SUM(T326:T331)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40" t="s">
        <v>80</v>
      </c>
      <c r="AT325" s="241" t="s">
        <v>72</v>
      </c>
      <c r="AU325" s="241" t="s">
        <v>80</v>
      </c>
      <c r="AY325" s="240" t="s">
        <v>202</v>
      </c>
      <c r="BK325" s="242">
        <f>SUM(BK326:BK331)</f>
        <v>0</v>
      </c>
    </row>
    <row r="326" spans="1:65" s="2" customFormat="1" ht="16.5" customHeight="1">
      <c r="A326" s="37"/>
      <c r="B326" s="38"/>
      <c r="C326" s="245" t="s">
        <v>408</v>
      </c>
      <c r="D326" s="245" t="s">
        <v>204</v>
      </c>
      <c r="E326" s="246" t="s">
        <v>409</v>
      </c>
      <c r="F326" s="247" t="s">
        <v>410</v>
      </c>
      <c r="G326" s="248" t="s">
        <v>411</v>
      </c>
      <c r="H326" s="249">
        <v>5.226</v>
      </c>
      <c r="I326" s="250"/>
      <c r="J326" s="251">
        <f>ROUND(I326*H326,2)</f>
        <v>0</v>
      </c>
      <c r="K326" s="252"/>
      <c r="L326" s="43"/>
      <c r="M326" s="253" t="s">
        <v>1</v>
      </c>
      <c r="N326" s="254" t="s">
        <v>39</v>
      </c>
      <c r="O326" s="90"/>
      <c r="P326" s="255">
        <f>O326*H326</f>
        <v>0</v>
      </c>
      <c r="Q326" s="255">
        <v>0</v>
      </c>
      <c r="R326" s="255">
        <f>Q326*H326</f>
        <v>0</v>
      </c>
      <c r="S326" s="255">
        <v>0</v>
      </c>
      <c r="T326" s="256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57" t="s">
        <v>208</v>
      </c>
      <c r="AT326" s="257" t="s">
        <v>204</v>
      </c>
      <c r="AU326" s="257" t="s">
        <v>85</v>
      </c>
      <c r="AY326" s="16" t="s">
        <v>202</v>
      </c>
      <c r="BE326" s="258">
        <f>IF(N326="základní",J326,0)</f>
        <v>0</v>
      </c>
      <c r="BF326" s="258">
        <f>IF(N326="snížená",J326,0)</f>
        <v>0</v>
      </c>
      <c r="BG326" s="258">
        <f>IF(N326="zákl. přenesená",J326,0)</f>
        <v>0</v>
      </c>
      <c r="BH326" s="258">
        <f>IF(N326="sníž. přenesená",J326,0)</f>
        <v>0</v>
      </c>
      <c r="BI326" s="258">
        <f>IF(N326="nulová",J326,0)</f>
        <v>0</v>
      </c>
      <c r="BJ326" s="16" t="s">
        <v>85</v>
      </c>
      <c r="BK326" s="258">
        <f>ROUND(I326*H326,2)</f>
        <v>0</v>
      </c>
      <c r="BL326" s="16" t="s">
        <v>208</v>
      </c>
      <c r="BM326" s="257" t="s">
        <v>1758</v>
      </c>
    </row>
    <row r="327" spans="1:65" s="2" customFormat="1" ht="21.75" customHeight="1">
      <c r="A327" s="37"/>
      <c r="B327" s="38"/>
      <c r="C327" s="245" t="s">
        <v>413</v>
      </c>
      <c r="D327" s="245" t="s">
        <v>204</v>
      </c>
      <c r="E327" s="246" t="s">
        <v>414</v>
      </c>
      <c r="F327" s="247" t="s">
        <v>415</v>
      </c>
      <c r="G327" s="248" t="s">
        <v>411</v>
      </c>
      <c r="H327" s="249">
        <v>5.226</v>
      </c>
      <c r="I327" s="250"/>
      <c r="J327" s="251">
        <f>ROUND(I327*H327,2)</f>
        <v>0</v>
      </c>
      <c r="K327" s="252"/>
      <c r="L327" s="43"/>
      <c r="M327" s="253" t="s">
        <v>1</v>
      </c>
      <c r="N327" s="254" t="s">
        <v>39</v>
      </c>
      <c r="O327" s="90"/>
      <c r="P327" s="255">
        <f>O327*H327</f>
        <v>0</v>
      </c>
      <c r="Q327" s="255">
        <v>0</v>
      </c>
      <c r="R327" s="255">
        <f>Q327*H327</f>
        <v>0</v>
      </c>
      <c r="S327" s="255">
        <v>0</v>
      </c>
      <c r="T327" s="256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57" t="s">
        <v>208</v>
      </c>
      <c r="AT327" s="257" t="s">
        <v>204</v>
      </c>
      <c r="AU327" s="257" t="s">
        <v>85</v>
      </c>
      <c r="AY327" s="16" t="s">
        <v>202</v>
      </c>
      <c r="BE327" s="258">
        <f>IF(N327="základní",J327,0)</f>
        <v>0</v>
      </c>
      <c r="BF327" s="258">
        <f>IF(N327="snížená",J327,0)</f>
        <v>0</v>
      </c>
      <c r="BG327" s="258">
        <f>IF(N327="zákl. přenesená",J327,0)</f>
        <v>0</v>
      </c>
      <c r="BH327" s="258">
        <f>IF(N327="sníž. přenesená",J327,0)</f>
        <v>0</v>
      </c>
      <c r="BI327" s="258">
        <f>IF(N327="nulová",J327,0)</f>
        <v>0</v>
      </c>
      <c r="BJ327" s="16" t="s">
        <v>85</v>
      </c>
      <c r="BK327" s="258">
        <f>ROUND(I327*H327,2)</f>
        <v>0</v>
      </c>
      <c r="BL327" s="16" t="s">
        <v>208</v>
      </c>
      <c r="BM327" s="257" t="s">
        <v>1759</v>
      </c>
    </row>
    <row r="328" spans="1:65" s="2" customFormat="1" ht="21.75" customHeight="1">
      <c r="A328" s="37"/>
      <c r="B328" s="38"/>
      <c r="C328" s="245" t="s">
        <v>417</v>
      </c>
      <c r="D328" s="245" t="s">
        <v>204</v>
      </c>
      <c r="E328" s="246" t="s">
        <v>418</v>
      </c>
      <c r="F328" s="247" t="s">
        <v>419</v>
      </c>
      <c r="G328" s="248" t="s">
        <v>411</v>
      </c>
      <c r="H328" s="249">
        <v>5.226</v>
      </c>
      <c r="I328" s="250"/>
      <c r="J328" s="251">
        <f>ROUND(I328*H328,2)</f>
        <v>0</v>
      </c>
      <c r="K328" s="252"/>
      <c r="L328" s="43"/>
      <c r="M328" s="253" t="s">
        <v>1</v>
      </c>
      <c r="N328" s="254" t="s">
        <v>39</v>
      </c>
      <c r="O328" s="90"/>
      <c r="P328" s="255">
        <f>O328*H328</f>
        <v>0</v>
      </c>
      <c r="Q328" s="255">
        <v>0</v>
      </c>
      <c r="R328" s="255">
        <f>Q328*H328</f>
        <v>0</v>
      </c>
      <c r="S328" s="255">
        <v>0</v>
      </c>
      <c r="T328" s="256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57" t="s">
        <v>208</v>
      </c>
      <c r="AT328" s="257" t="s">
        <v>204</v>
      </c>
      <c r="AU328" s="257" t="s">
        <v>85</v>
      </c>
      <c r="AY328" s="16" t="s">
        <v>202</v>
      </c>
      <c r="BE328" s="258">
        <f>IF(N328="základní",J328,0)</f>
        <v>0</v>
      </c>
      <c r="BF328" s="258">
        <f>IF(N328="snížená",J328,0)</f>
        <v>0</v>
      </c>
      <c r="BG328" s="258">
        <f>IF(N328="zákl. přenesená",J328,0)</f>
        <v>0</v>
      </c>
      <c r="BH328" s="258">
        <f>IF(N328="sníž. přenesená",J328,0)</f>
        <v>0</v>
      </c>
      <c r="BI328" s="258">
        <f>IF(N328="nulová",J328,0)</f>
        <v>0</v>
      </c>
      <c r="BJ328" s="16" t="s">
        <v>85</v>
      </c>
      <c r="BK328" s="258">
        <f>ROUND(I328*H328,2)</f>
        <v>0</v>
      </c>
      <c r="BL328" s="16" t="s">
        <v>208</v>
      </c>
      <c r="BM328" s="257" t="s">
        <v>1760</v>
      </c>
    </row>
    <row r="329" spans="1:65" s="2" customFormat="1" ht="21.75" customHeight="1">
      <c r="A329" s="37"/>
      <c r="B329" s="38"/>
      <c r="C329" s="245" t="s">
        <v>421</v>
      </c>
      <c r="D329" s="245" t="s">
        <v>204</v>
      </c>
      <c r="E329" s="246" t="s">
        <v>422</v>
      </c>
      <c r="F329" s="247" t="s">
        <v>423</v>
      </c>
      <c r="G329" s="248" t="s">
        <v>411</v>
      </c>
      <c r="H329" s="249">
        <v>57.486</v>
      </c>
      <c r="I329" s="250"/>
      <c r="J329" s="251">
        <f>ROUND(I329*H329,2)</f>
        <v>0</v>
      </c>
      <c r="K329" s="252"/>
      <c r="L329" s="43"/>
      <c r="M329" s="253" t="s">
        <v>1</v>
      </c>
      <c r="N329" s="254" t="s">
        <v>39</v>
      </c>
      <c r="O329" s="90"/>
      <c r="P329" s="255">
        <f>O329*H329</f>
        <v>0</v>
      </c>
      <c r="Q329" s="255">
        <v>0</v>
      </c>
      <c r="R329" s="255">
        <f>Q329*H329</f>
        <v>0</v>
      </c>
      <c r="S329" s="255">
        <v>0</v>
      </c>
      <c r="T329" s="256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57" t="s">
        <v>208</v>
      </c>
      <c r="AT329" s="257" t="s">
        <v>204</v>
      </c>
      <c r="AU329" s="257" t="s">
        <v>85</v>
      </c>
      <c r="AY329" s="16" t="s">
        <v>202</v>
      </c>
      <c r="BE329" s="258">
        <f>IF(N329="základní",J329,0)</f>
        <v>0</v>
      </c>
      <c r="BF329" s="258">
        <f>IF(N329="snížená",J329,0)</f>
        <v>0</v>
      </c>
      <c r="BG329" s="258">
        <f>IF(N329="zákl. přenesená",J329,0)</f>
        <v>0</v>
      </c>
      <c r="BH329" s="258">
        <f>IF(N329="sníž. přenesená",J329,0)</f>
        <v>0</v>
      </c>
      <c r="BI329" s="258">
        <f>IF(N329="nulová",J329,0)</f>
        <v>0</v>
      </c>
      <c r="BJ329" s="16" t="s">
        <v>85</v>
      </c>
      <c r="BK329" s="258">
        <f>ROUND(I329*H329,2)</f>
        <v>0</v>
      </c>
      <c r="BL329" s="16" t="s">
        <v>208</v>
      </c>
      <c r="BM329" s="257" t="s">
        <v>1761</v>
      </c>
    </row>
    <row r="330" spans="1:51" s="14" customFormat="1" ht="12">
      <c r="A330" s="14"/>
      <c r="B330" s="270"/>
      <c r="C330" s="271"/>
      <c r="D330" s="261" t="s">
        <v>210</v>
      </c>
      <c r="E330" s="271"/>
      <c r="F330" s="273" t="s">
        <v>1620</v>
      </c>
      <c r="G330" s="271"/>
      <c r="H330" s="274">
        <v>57.486</v>
      </c>
      <c r="I330" s="275"/>
      <c r="J330" s="271"/>
      <c r="K330" s="271"/>
      <c r="L330" s="276"/>
      <c r="M330" s="277"/>
      <c r="N330" s="278"/>
      <c r="O330" s="278"/>
      <c r="P330" s="278"/>
      <c r="Q330" s="278"/>
      <c r="R330" s="278"/>
      <c r="S330" s="278"/>
      <c r="T330" s="279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80" t="s">
        <v>210</v>
      </c>
      <c r="AU330" s="280" t="s">
        <v>85</v>
      </c>
      <c r="AV330" s="14" t="s">
        <v>85</v>
      </c>
      <c r="AW330" s="14" t="s">
        <v>4</v>
      </c>
      <c r="AX330" s="14" t="s">
        <v>80</v>
      </c>
      <c r="AY330" s="280" t="s">
        <v>202</v>
      </c>
    </row>
    <row r="331" spans="1:65" s="2" customFormat="1" ht="33" customHeight="1">
      <c r="A331" s="37"/>
      <c r="B331" s="38"/>
      <c r="C331" s="245" t="s">
        <v>426</v>
      </c>
      <c r="D331" s="245" t="s">
        <v>204</v>
      </c>
      <c r="E331" s="246" t="s">
        <v>427</v>
      </c>
      <c r="F331" s="247" t="s">
        <v>428</v>
      </c>
      <c r="G331" s="248" t="s">
        <v>411</v>
      </c>
      <c r="H331" s="249">
        <v>5.226</v>
      </c>
      <c r="I331" s="250"/>
      <c r="J331" s="251">
        <f>ROUND(I331*H331,2)</f>
        <v>0</v>
      </c>
      <c r="K331" s="252"/>
      <c r="L331" s="43"/>
      <c r="M331" s="253" t="s">
        <v>1</v>
      </c>
      <c r="N331" s="254" t="s">
        <v>39</v>
      </c>
      <c r="O331" s="90"/>
      <c r="P331" s="255">
        <f>O331*H331</f>
        <v>0</v>
      </c>
      <c r="Q331" s="255">
        <v>0</v>
      </c>
      <c r="R331" s="255">
        <f>Q331*H331</f>
        <v>0</v>
      </c>
      <c r="S331" s="255">
        <v>0</v>
      </c>
      <c r="T331" s="256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57" t="s">
        <v>208</v>
      </c>
      <c r="AT331" s="257" t="s">
        <v>204</v>
      </c>
      <c r="AU331" s="257" t="s">
        <v>85</v>
      </c>
      <c r="AY331" s="16" t="s">
        <v>202</v>
      </c>
      <c r="BE331" s="258">
        <f>IF(N331="základní",J331,0)</f>
        <v>0</v>
      </c>
      <c r="BF331" s="258">
        <f>IF(N331="snížená",J331,0)</f>
        <v>0</v>
      </c>
      <c r="BG331" s="258">
        <f>IF(N331="zákl. přenesená",J331,0)</f>
        <v>0</v>
      </c>
      <c r="BH331" s="258">
        <f>IF(N331="sníž. přenesená",J331,0)</f>
        <v>0</v>
      </c>
      <c r="BI331" s="258">
        <f>IF(N331="nulová",J331,0)</f>
        <v>0</v>
      </c>
      <c r="BJ331" s="16" t="s">
        <v>85</v>
      </c>
      <c r="BK331" s="258">
        <f>ROUND(I331*H331,2)</f>
        <v>0</v>
      </c>
      <c r="BL331" s="16" t="s">
        <v>208</v>
      </c>
      <c r="BM331" s="257" t="s">
        <v>1762</v>
      </c>
    </row>
    <row r="332" spans="1:63" s="12" customFormat="1" ht="22.8" customHeight="1">
      <c r="A332" s="12"/>
      <c r="B332" s="229"/>
      <c r="C332" s="230"/>
      <c r="D332" s="231" t="s">
        <v>72</v>
      </c>
      <c r="E332" s="243" t="s">
        <v>430</v>
      </c>
      <c r="F332" s="243" t="s">
        <v>431</v>
      </c>
      <c r="G332" s="230"/>
      <c r="H332" s="230"/>
      <c r="I332" s="233"/>
      <c r="J332" s="244">
        <f>BK332</f>
        <v>0</v>
      </c>
      <c r="K332" s="230"/>
      <c r="L332" s="235"/>
      <c r="M332" s="236"/>
      <c r="N332" s="237"/>
      <c r="O332" s="237"/>
      <c r="P332" s="238">
        <f>SUM(P333:P334)</f>
        <v>0</v>
      </c>
      <c r="Q332" s="237"/>
      <c r="R332" s="238">
        <f>SUM(R333:R334)</f>
        <v>0</v>
      </c>
      <c r="S332" s="237"/>
      <c r="T332" s="239">
        <f>SUM(T333:T334)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40" t="s">
        <v>80</v>
      </c>
      <c r="AT332" s="241" t="s">
        <v>72</v>
      </c>
      <c r="AU332" s="241" t="s">
        <v>80</v>
      </c>
      <c r="AY332" s="240" t="s">
        <v>202</v>
      </c>
      <c r="BK332" s="242">
        <f>SUM(BK333:BK334)</f>
        <v>0</v>
      </c>
    </row>
    <row r="333" spans="1:65" s="2" customFormat="1" ht="21.75" customHeight="1">
      <c r="A333" s="37"/>
      <c r="B333" s="38"/>
      <c r="C333" s="245" t="s">
        <v>432</v>
      </c>
      <c r="D333" s="245" t="s">
        <v>204</v>
      </c>
      <c r="E333" s="246" t="s">
        <v>433</v>
      </c>
      <c r="F333" s="247" t="s">
        <v>434</v>
      </c>
      <c r="G333" s="248" t="s">
        <v>411</v>
      </c>
      <c r="H333" s="249">
        <v>13.324</v>
      </c>
      <c r="I333" s="250"/>
      <c r="J333" s="251">
        <f>ROUND(I333*H333,2)</f>
        <v>0</v>
      </c>
      <c r="K333" s="252"/>
      <c r="L333" s="43"/>
      <c r="M333" s="253" t="s">
        <v>1</v>
      </c>
      <c r="N333" s="254" t="s">
        <v>39</v>
      </c>
      <c r="O333" s="90"/>
      <c r="P333" s="255">
        <f>O333*H333</f>
        <v>0</v>
      </c>
      <c r="Q333" s="255">
        <v>0</v>
      </c>
      <c r="R333" s="255">
        <f>Q333*H333</f>
        <v>0</v>
      </c>
      <c r="S333" s="255">
        <v>0</v>
      </c>
      <c r="T333" s="256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57" t="s">
        <v>208</v>
      </c>
      <c r="AT333" s="257" t="s">
        <v>204</v>
      </c>
      <c r="AU333" s="257" t="s">
        <v>85</v>
      </c>
      <c r="AY333" s="16" t="s">
        <v>202</v>
      </c>
      <c r="BE333" s="258">
        <f>IF(N333="základní",J333,0)</f>
        <v>0</v>
      </c>
      <c r="BF333" s="258">
        <f>IF(N333="snížená",J333,0)</f>
        <v>0</v>
      </c>
      <c r="BG333" s="258">
        <f>IF(N333="zákl. přenesená",J333,0)</f>
        <v>0</v>
      </c>
      <c r="BH333" s="258">
        <f>IF(N333="sníž. přenesená",J333,0)</f>
        <v>0</v>
      </c>
      <c r="BI333" s="258">
        <f>IF(N333="nulová",J333,0)</f>
        <v>0</v>
      </c>
      <c r="BJ333" s="16" t="s">
        <v>85</v>
      </c>
      <c r="BK333" s="258">
        <f>ROUND(I333*H333,2)</f>
        <v>0</v>
      </c>
      <c r="BL333" s="16" t="s">
        <v>208</v>
      </c>
      <c r="BM333" s="257" t="s">
        <v>1763</v>
      </c>
    </row>
    <row r="334" spans="1:65" s="2" customFormat="1" ht="21.75" customHeight="1">
      <c r="A334" s="37"/>
      <c r="B334" s="38"/>
      <c r="C334" s="245" t="s">
        <v>436</v>
      </c>
      <c r="D334" s="245" t="s">
        <v>204</v>
      </c>
      <c r="E334" s="246" t="s">
        <v>437</v>
      </c>
      <c r="F334" s="247" t="s">
        <v>438</v>
      </c>
      <c r="G334" s="248" t="s">
        <v>439</v>
      </c>
      <c r="H334" s="249">
        <v>1</v>
      </c>
      <c r="I334" s="250"/>
      <c r="J334" s="251">
        <f>ROUND(I334*H334,2)</f>
        <v>0</v>
      </c>
      <c r="K334" s="252"/>
      <c r="L334" s="43"/>
      <c r="M334" s="253" t="s">
        <v>1</v>
      </c>
      <c r="N334" s="254" t="s">
        <v>39</v>
      </c>
      <c r="O334" s="90"/>
      <c r="P334" s="255">
        <f>O334*H334</f>
        <v>0</v>
      </c>
      <c r="Q334" s="255">
        <v>0</v>
      </c>
      <c r="R334" s="255">
        <f>Q334*H334</f>
        <v>0</v>
      </c>
      <c r="S334" s="255">
        <v>0</v>
      </c>
      <c r="T334" s="256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57" t="s">
        <v>208</v>
      </c>
      <c r="AT334" s="257" t="s">
        <v>204</v>
      </c>
      <c r="AU334" s="257" t="s">
        <v>85</v>
      </c>
      <c r="AY334" s="16" t="s">
        <v>202</v>
      </c>
      <c r="BE334" s="258">
        <f>IF(N334="základní",J334,0)</f>
        <v>0</v>
      </c>
      <c r="BF334" s="258">
        <f>IF(N334="snížená",J334,0)</f>
        <v>0</v>
      </c>
      <c r="BG334" s="258">
        <f>IF(N334="zákl. přenesená",J334,0)</f>
        <v>0</v>
      </c>
      <c r="BH334" s="258">
        <f>IF(N334="sníž. přenesená",J334,0)</f>
        <v>0</v>
      </c>
      <c r="BI334" s="258">
        <f>IF(N334="nulová",J334,0)</f>
        <v>0</v>
      </c>
      <c r="BJ334" s="16" t="s">
        <v>85</v>
      </c>
      <c r="BK334" s="258">
        <f>ROUND(I334*H334,2)</f>
        <v>0</v>
      </c>
      <c r="BL334" s="16" t="s">
        <v>208</v>
      </c>
      <c r="BM334" s="257" t="s">
        <v>1764</v>
      </c>
    </row>
    <row r="335" spans="1:63" s="12" customFormat="1" ht="25.9" customHeight="1">
      <c r="A335" s="12"/>
      <c r="B335" s="229"/>
      <c r="C335" s="230"/>
      <c r="D335" s="231" t="s">
        <v>72</v>
      </c>
      <c r="E335" s="232" t="s">
        <v>441</v>
      </c>
      <c r="F335" s="232" t="s">
        <v>442</v>
      </c>
      <c r="G335" s="230"/>
      <c r="H335" s="230"/>
      <c r="I335" s="233"/>
      <c r="J335" s="234">
        <f>BK335</f>
        <v>0</v>
      </c>
      <c r="K335" s="230"/>
      <c r="L335" s="235"/>
      <c r="M335" s="236"/>
      <c r="N335" s="237"/>
      <c r="O335" s="237"/>
      <c r="P335" s="238">
        <f>P336+P349+P360+P371+P374+P390</f>
        <v>0</v>
      </c>
      <c r="Q335" s="237"/>
      <c r="R335" s="238">
        <f>R336+R349+R360+R371+R374+R390</f>
        <v>2.9580403999999993</v>
      </c>
      <c r="S335" s="237"/>
      <c r="T335" s="239">
        <f>T336+T349+T360+T371+T374+T390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40" t="s">
        <v>85</v>
      </c>
      <c r="AT335" s="241" t="s">
        <v>72</v>
      </c>
      <c r="AU335" s="241" t="s">
        <v>73</v>
      </c>
      <c r="AY335" s="240" t="s">
        <v>202</v>
      </c>
      <c r="BK335" s="242">
        <f>BK336+BK349+BK360+BK371+BK374+BK390</f>
        <v>0</v>
      </c>
    </row>
    <row r="336" spans="1:63" s="12" customFormat="1" ht="22.8" customHeight="1">
      <c r="A336" s="12"/>
      <c r="B336" s="229"/>
      <c r="C336" s="230"/>
      <c r="D336" s="231" t="s">
        <v>72</v>
      </c>
      <c r="E336" s="243" t="s">
        <v>443</v>
      </c>
      <c r="F336" s="243" t="s">
        <v>444</v>
      </c>
      <c r="G336" s="230"/>
      <c r="H336" s="230"/>
      <c r="I336" s="233"/>
      <c r="J336" s="244">
        <f>BK336</f>
        <v>0</v>
      </c>
      <c r="K336" s="230"/>
      <c r="L336" s="235"/>
      <c r="M336" s="236"/>
      <c r="N336" s="237"/>
      <c r="O336" s="237"/>
      <c r="P336" s="238">
        <f>SUM(P337:P348)</f>
        <v>0</v>
      </c>
      <c r="Q336" s="237"/>
      <c r="R336" s="238">
        <f>SUM(R337:R348)</f>
        <v>0.020489999999999998</v>
      </c>
      <c r="S336" s="237"/>
      <c r="T336" s="239">
        <f>SUM(T337:T348)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40" t="s">
        <v>85</v>
      </c>
      <c r="AT336" s="241" t="s">
        <v>72</v>
      </c>
      <c r="AU336" s="241" t="s">
        <v>80</v>
      </c>
      <c r="AY336" s="240" t="s">
        <v>202</v>
      </c>
      <c r="BK336" s="242">
        <f>SUM(BK337:BK348)</f>
        <v>0</v>
      </c>
    </row>
    <row r="337" spans="1:65" s="2" customFormat="1" ht="21.75" customHeight="1">
      <c r="A337" s="37"/>
      <c r="B337" s="38"/>
      <c r="C337" s="245" t="s">
        <v>445</v>
      </c>
      <c r="D337" s="245" t="s">
        <v>204</v>
      </c>
      <c r="E337" s="246" t="s">
        <v>446</v>
      </c>
      <c r="F337" s="247" t="s">
        <v>447</v>
      </c>
      <c r="G337" s="248" t="s">
        <v>207</v>
      </c>
      <c r="H337" s="249">
        <v>3</v>
      </c>
      <c r="I337" s="250"/>
      <c r="J337" s="251">
        <f>ROUND(I337*H337,2)</f>
        <v>0</v>
      </c>
      <c r="K337" s="252"/>
      <c r="L337" s="43"/>
      <c r="M337" s="253" t="s">
        <v>1</v>
      </c>
      <c r="N337" s="254" t="s">
        <v>39</v>
      </c>
      <c r="O337" s="90"/>
      <c r="P337" s="255">
        <f>O337*H337</f>
        <v>0</v>
      </c>
      <c r="Q337" s="255">
        <v>0.00187</v>
      </c>
      <c r="R337" s="255">
        <f>Q337*H337</f>
        <v>0.0056099999999999995</v>
      </c>
      <c r="S337" s="255">
        <v>0</v>
      </c>
      <c r="T337" s="256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57" t="s">
        <v>366</v>
      </c>
      <c r="AT337" s="257" t="s">
        <v>204</v>
      </c>
      <c r="AU337" s="257" t="s">
        <v>85</v>
      </c>
      <c r="AY337" s="16" t="s">
        <v>202</v>
      </c>
      <c r="BE337" s="258">
        <f>IF(N337="základní",J337,0)</f>
        <v>0</v>
      </c>
      <c r="BF337" s="258">
        <f>IF(N337="snížená",J337,0)</f>
        <v>0</v>
      </c>
      <c r="BG337" s="258">
        <f>IF(N337="zákl. přenesená",J337,0)</f>
        <v>0</v>
      </c>
      <c r="BH337" s="258">
        <f>IF(N337="sníž. přenesená",J337,0)</f>
        <v>0</v>
      </c>
      <c r="BI337" s="258">
        <f>IF(N337="nulová",J337,0)</f>
        <v>0</v>
      </c>
      <c r="BJ337" s="16" t="s">
        <v>85</v>
      </c>
      <c r="BK337" s="258">
        <f>ROUND(I337*H337,2)</f>
        <v>0</v>
      </c>
      <c r="BL337" s="16" t="s">
        <v>366</v>
      </c>
      <c r="BM337" s="257" t="s">
        <v>1765</v>
      </c>
    </row>
    <row r="338" spans="1:65" s="2" customFormat="1" ht="16.5" customHeight="1">
      <c r="A338" s="37"/>
      <c r="B338" s="38"/>
      <c r="C338" s="245" t="s">
        <v>449</v>
      </c>
      <c r="D338" s="245" t="s">
        <v>204</v>
      </c>
      <c r="E338" s="246" t="s">
        <v>450</v>
      </c>
      <c r="F338" s="247" t="s">
        <v>451</v>
      </c>
      <c r="G338" s="248" t="s">
        <v>324</v>
      </c>
      <c r="H338" s="249">
        <v>12</v>
      </c>
      <c r="I338" s="250"/>
      <c r="J338" s="251">
        <f>ROUND(I338*H338,2)</f>
        <v>0</v>
      </c>
      <c r="K338" s="252"/>
      <c r="L338" s="43"/>
      <c r="M338" s="253" t="s">
        <v>1</v>
      </c>
      <c r="N338" s="254" t="s">
        <v>39</v>
      </c>
      <c r="O338" s="90"/>
      <c r="P338" s="255">
        <f>O338*H338</f>
        <v>0</v>
      </c>
      <c r="Q338" s="255">
        <v>0.00029</v>
      </c>
      <c r="R338" s="255">
        <f>Q338*H338</f>
        <v>0.00348</v>
      </c>
      <c r="S338" s="255">
        <v>0</v>
      </c>
      <c r="T338" s="256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57" t="s">
        <v>366</v>
      </c>
      <c r="AT338" s="257" t="s">
        <v>204</v>
      </c>
      <c r="AU338" s="257" t="s">
        <v>85</v>
      </c>
      <c r="AY338" s="16" t="s">
        <v>202</v>
      </c>
      <c r="BE338" s="258">
        <f>IF(N338="základní",J338,0)</f>
        <v>0</v>
      </c>
      <c r="BF338" s="258">
        <f>IF(N338="snížená",J338,0)</f>
        <v>0</v>
      </c>
      <c r="BG338" s="258">
        <f>IF(N338="zákl. přenesená",J338,0)</f>
        <v>0</v>
      </c>
      <c r="BH338" s="258">
        <f>IF(N338="sníž. přenesená",J338,0)</f>
        <v>0</v>
      </c>
      <c r="BI338" s="258">
        <f>IF(N338="nulová",J338,0)</f>
        <v>0</v>
      </c>
      <c r="BJ338" s="16" t="s">
        <v>85</v>
      </c>
      <c r="BK338" s="258">
        <f>ROUND(I338*H338,2)</f>
        <v>0</v>
      </c>
      <c r="BL338" s="16" t="s">
        <v>366</v>
      </c>
      <c r="BM338" s="257" t="s">
        <v>1766</v>
      </c>
    </row>
    <row r="339" spans="1:51" s="14" customFormat="1" ht="12">
      <c r="A339" s="14"/>
      <c r="B339" s="270"/>
      <c r="C339" s="271"/>
      <c r="D339" s="261" t="s">
        <v>210</v>
      </c>
      <c r="E339" s="272" t="s">
        <v>1</v>
      </c>
      <c r="F339" s="273" t="s">
        <v>1767</v>
      </c>
      <c r="G339" s="271"/>
      <c r="H339" s="274">
        <v>12</v>
      </c>
      <c r="I339" s="275"/>
      <c r="J339" s="271"/>
      <c r="K339" s="271"/>
      <c r="L339" s="276"/>
      <c r="M339" s="277"/>
      <c r="N339" s="278"/>
      <c r="O339" s="278"/>
      <c r="P339" s="278"/>
      <c r="Q339" s="278"/>
      <c r="R339" s="278"/>
      <c r="S339" s="278"/>
      <c r="T339" s="279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80" t="s">
        <v>210</v>
      </c>
      <c r="AU339" s="280" t="s">
        <v>85</v>
      </c>
      <c r="AV339" s="14" t="s">
        <v>85</v>
      </c>
      <c r="AW339" s="14" t="s">
        <v>30</v>
      </c>
      <c r="AX339" s="14" t="s">
        <v>73</v>
      </c>
      <c r="AY339" s="280" t="s">
        <v>202</v>
      </c>
    </row>
    <row r="340" spans="1:65" s="2" customFormat="1" ht="16.5" customHeight="1">
      <c r="A340" s="37"/>
      <c r="B340" s="38"/>
      <c r="C340" s="245" t="s">
        <v>454</v>
      </c>
      <c r="D340" s="245" t="s">
        <v>204</v>
      </c>
      <c r="E340" s="246" t="s">
        <v>455</v>
      </c>
      <c r="F340" s="247" t="s">
        <v>456</v>
      </c>
      <c r="G340" s="248" t="s">
        <v>324</v>
      </c>
      <c r="H340" s="249">
        <v>24</v>
      </c>
      <c r="I340" s="250"/>
      <c r="J340" s="251">
        <f>ROUND(I340*H340,2)</f>
        <v>0</v>
      </c>
      <c r="K340" s="252"/>
      <c r="L340" s="43"/>
      <c r="M340" s="253" t="s">
        <v>1</v>
      </c>
      <c r="N340" s="254" t="s">
        <v>39</v>
      </c>
      <c r="O340" s="90"/>
      <c r="P340" s="255">
        <f>O340*H340</f>
        <v>0</v>
      </c>
      <c r="Q340" s="255">
        <v>0.00035</v>
      </c>
      <c r="R340" s="255">
        <f>Q340*H340</f>
        <v>0.0084</v>
      </c>
      <c r="S340" s="255">
        <v>0</v>
      </c>
      <c r="T340" s="256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57" t="s">
        <v>366</v>
      </c>
      <c r="AT340" s="257" t="s">
        <v>204</v>
      </c>
      <c r="AU340" s="257" t="s">
        <v>85</v>
      </c>
      <c r="AY340" s="16" t="s">
        <v>202</v>
      </c>
      <c r="BE340" s="258">
        <f>IF(N340="základní",J340,0)</f>
        <v>0</v>
      </c>
      <c r="BF340" s="258">
        <f>IF(N340="snížená",J340,0)</f>
        <v>0</v>
      </c>
      <c r="BG340" s="258">
        <f>IF(N340="zákl. přenesená",J340,0)</f>
        <v>0</v>
      </c>
      <c r="BH340" s="258">
        <f>IF(N340="sníž. přenesená",J340,0)</f>
        <v>0</v>
      </c>
      <c r="BI340" s="258">
        <f>IF(N340="nulová",J340,0)</f>
        <v>0</v>
      </c>
      <c r="BJ340" s="16" t="s">
        <v>85</v>
      </c>
      <c r="BK340" s="258">
        <f>ROUND(I340*H340,2)</f>
        <v>0</v>
      </c>
      <c r="BL340" s="16" t="s">
        <v>366</v>
      </c>
      <c r="BM340" s="257" t="s">
        <v>1768</v>
      </c>
    </row>
    <row r="341" spans="1:51" s="14" customFormat="1" ht="12">
      <c r="A341" s="14"/>
      <c r="B341" s="270"/>
      <c r="C341" s="271"/>
      <c r="D341" s="261" t="s">
        <v>210</v>
      </c>
      <c r="E341" s="272" t="s">
        <v>1</v>
      </c>
      <c r="F341" s="273" t="s">
        <v>1769</v>
      </c>
      <c r="G341" s="271"/>
      <c r="H341" s="274">
        <v>24</v>
      </c>
      <c r="I341" s="275"/>
      <c r="J341" s="271"/>
      <c r="K341" s="271"/>
      <c r="L341" s="276"/>
      <c r="M341" s="277"/>
      <c r="N341" s="278"/>
      <c r="O341" s="278"/>
      <c r="P341" s="278"/>
      <c r="Q341" s="278"/>
      <c r="R341" s="278"/>
      <c r="S341" s="278"/>
      <c r="T341" s="27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80" t="s">
        <v>210</v>
      </c>
      <c r="AU341" s="280" t="s">
        <v>85</v>
      </c>
      <c r="AV341" s="14" t="s">
        <v>85</v>
      </c>
      <c r="AW341" s="14" t="s">
        <v>30</v>
      </c>
      <c r="AX341" s="14" t="s">
        <v>73</v>
      </c>
      <c r="AY341" s="280" t="s">
        <v>202</v>
      </c>
    </row>
    <row r="342" spans="1:65" s="2" customFormat="1" ht="21.75" customHeight="1">
      <c r="A342" s="37"/>
      <c r="B342" s="38"/>
      <c r="C342" s="245" t="s">
        <v>459</v>
      </c>
      <c r="D342" s="245" t="s">
        <v>204</v>
      </c>
      <c r="E342" s="246" t="s">
        <v>460</v>
      </c>
      <c r="F342" s="247" t="s">
        <v>461</v>
      </c>
      <c r="G342" s="248" t="s">
        <v>207</v>
      </c>
      <c r="H342" s="249">
        <v>6</v>
      </c>
      <c r="I342" s="250"/>
      <c r="J342" s="251">
        <f>ROUND(I342*H342,2)</f>
        <v>0</v>
      </c>
      <c r="K342" s="252"/>
      <c r="L342" s="43"/>
      <c r="M342" s="253" t="s">
        <v>1</v>
      </c>
      <c r="N342" s="254" t="s">
        <v>39</v>
      </c>
      <c r="O342" s="90"/>
      <c r="P342" s="255">
        <f>O342*H342</f>
        <v>0</v>
      </c>
      <c r="Q342" s="255">
        <v>0.0005</v>
      </c>
      <c r="R342" s="255">
        <f>Q342*H342</f>
        <v>0.003</v>
      </c>
      <c r="S342" s="255">
        <v>0</v>
      </c>
      <c r="T342" s="256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57" t="s">
        <v>366</v>
      </c>
      <c r="AT342" s="257" t="s">
        <v>204</v>
      </c>
      <c r="AU342" s="257" t="s">
        <v>85</v>
      </c>
      <c r="AY342" s="16" t="s">
        <v>202</v>
      </c>
      <c r="BE342" s="258">
        <f>IF(N342="základní",J342,0)</f>
        <v>0</v>
      </c>
      <c r="BF342" s="258">
        <f>IF(N342="snížená",J342,0)</f>
        <v>0</v>
      </c>
      <c r="BG342" s="258">
        <f>IF(N342="zákl. přenesená",J342,0)</f>
        <v>0</v>
      </c>
      <c r="BH342" s="258">
        <f>IF(N342="sníž. přenesená",J342,0)</f>
        <v>0</v>
      </c>
      <c r="BI342" s="258">
        <f>IF(N342="nulová",J342,0)</f>
        <v>0</v>
      </c>
      <c r="BJ342" s="16" t="s">
        <v>85</v>
      </c>
      <c r="BK342" s="258">
        <f>ROUND(I342*H342,2)</f>
        <v>0</v>
      </c>
      <c r="BL342" s="16" t="s">
        <v>366</v>
      </c>
      <c r="BM342" s="257" t="s">
        <v>1770</v>
      </c>
    </row>
    <row r="343" spans="1:51" s="14" customFormat="1" ht="12">
      <c r="A343" s="14"/>
      <c r="B343" s="270"/>
      <c r="C343" s="271"/>
      <c r="D343" s="261" t="s">
        <v>210</v>
      </c>
      <c r="E343" s="272" t="s">
        <v>1</v>
      </c>
      <c r="F343" s="273" t="s">
        <v>1771</v>
      </c>
      <c r="G343" s="271"/>
      <c r="H343" s="274">
        <v>6</v>
      </c>
      <c r="I343" s="275"/>
      <c r="J343" s="271"/>
      <c r="K343" s="271"/>
      <c r="L343" s="276"/>
      <c r="M343" s="277"/>
      <c r="N343" s="278"/>
      <c r="O343" s="278"/>
      <c r="P343" s="278"/>
      <c r="Q343" s="278"/>
      <c r="R343" s="278"/>
      <c r="S343" s="278"/>
      <c r="T343" s="279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80" t="s">
        <v>210</v>
      </c>
      <c r="AU343" s="280" t="s">
        <v>85</v>
      </c>
      <c r="AV343" s="14" t="s">
        <v>85</v>
      </c>
      <c r="AW343" s="14" t="s">
        <v>30</v>
      </c>
      <c r="AX343" s="14" t="s">
        <v>73</v>
      </c>
      <c r="AY343" s="280" t="s">
        <v>202</v>
      </c>
    </row>
    <row r="344" spans="1:65" s="2" customFormat="1" ht="16.5" customHeight="1">
      <c r="A344" s="37"/>
      <c r="B344" s="38"/>
      <c r="C344" s="245" t="s">
        <v>464</v>
      </c>
      <c r="D344" s="245" t="s">
        <v>204</v>
      </c>
      <c r="E344" s="246" t="s">
        <v>465</v>
      </c>
      <c r="F344" s="247" t="s">
        <v>466</v>
      </c>
      <c r="G344" s="248" t="s">
        <v>324</v>
      </c>
      <c r="H344" s="249">
        <v>36</v>
      </c>
      <c r="I344" s="250"/>
      <c r="J344" s="251">
        <f>ROUND(I344*H344,2)</f>
        <v>0</v>
      </c>
      <c r="K344" s="252"/>
      <c r="L344" s="43"/>
      <c r="M344" s="253" t="s">
        <v>1</v>
      </c>
      <c r="N344" s="254" t="s">
        <v>39</v>
      </c>
      <c r="O344" s="90"/>
      <c r="P344" s="255">
        <f>O344*H344</f>
        <v>0</v>
      </c>
      <c r="Q344" s="255">
        <v>0</v>
      </c>
      <c r="R344" s="255">
        <f>Q344*H344</f>
        <v>0</v>
      </c>
      <c r="S344" s="255">
        <v>0</v>
      </c>
      <c r="T344" s="256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57" t="s">
        <v>366</v>
      </c>
      <c r="AT344" s="257" t="s">
        <v>204</v>
      </c>
      <c r="AU344" s="257" t="s">
        <v>85</v>
      </c>
      <c r="AY344" s="16" t="s">
        <v>202</v>
      </c>
      <c r="BE344" s="258">
        <f>IF(N344="základní",J344,0)</f>
        <v>0</v>
      </c>
      <c r="BF344" s="258">
        <f>IF(N344="snížená",J344,0)</f>
        <v>0</v>
      </c>
      <c r="BG344" s="258">
        <f>IF(N344="zákl. přenesená",J344,0)</f>
        <v>0</v>
      </c>
      <c r="BH344" s="258">
        <f>IF(N344="sníž. přenesená",J344,0)</f>
        <v>0</v>
      </c>
      <c r="BI344" s="258">
        <f>IF(N344="nulová",J344,0)</f>
        <v>0</v>
      </c>
      <c r="BJ344" s="16" t="s">
        <v>85</v>
      </c>
      <c r="BK344" s="258">
        <f>ROUND(I344*H344,2)</f>
        <v>0</v>
      </c>
      <c r="BL344" s="16" t="s">
        <v>366</v>
      </c>
      <c r="BM344" s="257" t="s">
        <v>1772</v>
      </c>
    </row>
    <row r="345" spans="1:51" s="14" customFormat="1" ht="12">
      <c r="A345" s="14"/>
      <c r="B345" s="270"/>
      <c r="C345" s="271"/>
      <c r="D345" s="261" t="s">
        <v>210</v>
      </c>
      <c r="E345" s="272" t="s">
        <v>1</v>
      </c>
      <c r="F345" s="273" t="s">
        <v>1773</v>
      </c>
      <c r="G345" s="271"/>
      <c r="H345" s="274">
        <v>36</v>
      </c>
      <c r="I345" s="275"/>
      <c r="J345" s="271"/>
      <c r="K345" s="271"/>
      <c r="L345" s="276"/>
      <c r="M345" s="277"/>
      <c r="N345" s="278"/>
      <c r="O345" s="278"/>
      <c r="P345" s="278"/>
      <c r="Q345" s="278"/>
      <c r="R345" s="278"/>
      <c r="S345" s="278"/>
      <c r="T345" s="27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80" t="s">
        <v>210</v>
      </c>
      <c r="AU345" s="280" t="s">
        <v>85</v>
      </c>
      <c r="AV345" s="14" t="s">
        <v>85</v>
      </c>
      <c r="AW345" s="14" t="s">
        <v>30</v>
      </c>
      <c r="AX345" s="14" t="s">
        <v>73</v>
      </c>
      <c r="AY345" s="280" t="s">
        <v>202</v>
      </c>
    </row>
    <row r="346" spans="1:65" s="2" customFormat="1" ht="16.5" customHeight="1">
      <c r="A346" s="37"/>
      <c r="B346" s="38"/>
      <c r="C346" s="245" t="s">
        <v>469</v>
      </c>
      <c r="D346" s="245" t="s">
        <v>204</v>
      </c>
      <c r="E346" s="246" t="s">
        <v>470</v>
      </c>
      <c r="F346" s="247" t="s">
        <v>471</v>
      </c>
      <c r="G346" s="248" t="s">
        <v>324</v>
      </c>
      <c r="H346" s="249">
        <v>36</v>
      </c>
      <c r="I346" s="250"/>
      <c r="J346" s="251">
        <f>ROUND(I346*H346,2)</f>
        <v>0</v>
      </c>
      <c r="K346" s="252"/>
      <c r="L346" s="43"/>
      <c r="M346" s="253" t="s">
        <v>1</v>
      </c>
      <c r="N346" s="254" t="s">
        <v>39</v>
      </c>
      <c r="O346" s="90"/>
      <c r="P346" s="255">
        <f>O346*H346</f>
        <v>0</v>
      </c>
      <c r="Q346" s="255">
        <v>0</v>
      </c>
      <c r="R346" s="255">
        <f>Q346*H346</f>
        <v>0</v>
      </c>
      <c r="S346" s="255">
        <v>0</v>
      </c>
      <c r="T346" s="256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57" t="s">
        <v>366</v>
      </c>
      <c r="AT346" s="257" t="s">
        <v>204</v>
      </c>
      <c r="AU346" s="257" t="s">
        <v>85</v>
      </c>
      <c r="AY346" s="16" t="s">
        <v>202</v>
      </c>
      <c r="BE346" s="258">
        <f>IF(N346="základní",J346,0)</f>
        <v>0</v>
      </c>
      <c r="BF346" s="258">
        <f>IF(N346="snížená",J346,0)</f>
        <v>0</v>
      </c>
      <c r="BG346" s="258">
        <f>IF(N346="zákl. přenesená",J346,0)</f>
        <v>0</v>
      </c>
      <c r="BH346" s="258">
        <f>IF(N346="sníž. přenesená",J346,0)</f>
        <v>0</v>
      </c>
      <c r="BI346" s="258">
        <f>IF(N346="nulová",J346,0)</f>
        <v>0</v>
      </c>
      <c r="BJ346" s="16" t="s">
        <v>85</v>
      </c>
      <c r="BK346" s="258">
        <f>ROUND(I346*H346,2)</f>
        <v>0</v>
      </c>
      <c r="BL346" s="16" t="s">
        <v>366</v>
      </c>
      <c r="BM346" s="257" t="s">
        <v>1774</v>
      </c>
    </row>
    <row r="347" spans="1:51" s="14" customFormat="1" ht="12">
      <c r="A347" s="14"/>
      <c r="B347" s="270"/>
      <c r="C347" s="271"/>
      <c r="D347" s="261" t="s">
        <v>210</v>
      </c>
      <c r="E347" s="272" t="s">
        <v>1</v>
      </c>
      <c r="F347" s="273" t="s">
        <v>1773</v>
      </c>
      <c r="G347" s="271"/>
      <c r="H347" s="274">
        <v>36</v>
      </c>
      <c r="I347" s="275"/>
      <c r="J347" s="271"/>
      <c r="K347" s="271"/>
      <c r="L347" s="276"/>
      <c r="M347" s="277"/>
      <c r="N347" s="278"/>
      <c r="O347" s="278"/>
      <c r="P347" s="278"/>
      <c r="Q347" s="278"/>
      <c r="R347" s="278"/>
      <c r="S347" s="278"/>
      <c r="T347" s="27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80" t="s">
        <v>210</v>
      </c>
      <c r="AU347" s="280" t="s">
        <v>85</v>
      </c>
      <c r="AV347" s="14" t="s">
        <v>85</v>
      </c>
      <c r="AW347" s="14" t="s">
        <v>30</v>
      </c>
      <c r="AX347" s="14" t="s">
        <v>73</v>
      </c>
      <c r="AY347" s="280" t="s">
        <v>202</v>
      </c>
    </row>
    <row r="348" spans="1:65" s="2" customFormat="1" ht="21.75" customHeight="1">
      <c r="A348" s="37"/>
      <c r="B348" s="38"/>
      <c r="C348" s="245" t="s">
        <v>473</v>
      </c>
      <c r="D348" s="245" t="s">
        <v>204</v>
      </c>
      <c r="E348" s="246" t="s">
        <v>474</v>
      </c>
      <c r="F348" s="247" t="s">
        <v>475</v>
      </c>
      <c r="G348" s="248" t="s">
        <v>411</v>
      </c>
      <c r="H348" s="249">
        <v>0.02</v>
      </c>
      <c r="I348" s="250"/>
      <c r="J348" s="251">
        <f>ROUND(I348*H348,2)</f>
        <v>0</v>
      </c>
      <c r="K348" s="252"/>
      <c r="L348" s="43"/>
      <c r="M348" s="253" t="s">
        <v>1</v>
      </c>
      <c r="N348" s="254" t="s">
        <v>39</v>
      </c>
      <c r="O348" s="90"/>
      <c r="P348" s="255">
        <f>O348*H348</f>
        <v>0</v>
      </c>
      <c r="Q348" s="255">
        <v>0</v>
      </c>
      <c r="R348" s="255">
        <f>Q348*H348</f>
        <v>0</v>
      </c>
      <c r="S348" s="255">
        <v>0</v>
      </c>
      <c r="T348" s="256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57" t="s">
        <v>208</v>
      </c>
      <c r="AT348" s="257" t="s">
        <v>204</v>
      </c>
      <c r="AU348" s="257" t="s">
        <v>85</v>
      </c>
      <c r="AY348" s="16" t="s">
        <v>202</v>
      </c>
      <c r="BE348" s="258">
        <f>IF(N348="základní",J348,0)</f>
        <v>0</v>
      </c>
      <c r="BF348" s="258">
        <f>IF(N348="snížená",J348,0)</f>
        <v>0</v>
      </c>
      <c r="BG348" s="258">
        <f>IF(N348="zákl. přenesená",J348,0)</f>
        <v>0</v>
      </c>
      <c r="BH348" s="258">
        <f>IF(N348="sníž. přenesená",J348,0)</f>
        <v>0</v>
      </c>
      <c r="BI348" s="258">
        <f>IF(N348="nulová",J348,0)</f>
        <v>0</v>
      </c>
      <c r="BJ348" s="16" t="s">
        <v>85</v>
      </c>
      <c r="BK348" s="258">
        <f>ROUND(I348*H348,2)</f>
        <v>0</v>
      </c>
      <c r="BL348" s="16" t="s">
        <v>208</v>
      </c>
      <c r="BM348" s="257" t="s">
        <v>1775</v>
      </c>
    </row>
    <row r="349" spans="1:63" s="12" customFormat="1" ht="22.8" customHeight="1">
      <c r="A349" s="12"/>
      <c r="B349" s="229"/>
      <c r="C349" s="230"/>
      <c r="D349" s="231" t="s">
        <v>72</v>
      </c>
      <c r="E349" s="243" t="s">
        <v>477</v>
      </c>
      <c r="F349" s="243" t="s">
        <v>478</v>
      </c>
      <c r="G349" s="230"/>
      <c r="H349" s="230"/>
      <c r="I349" s="233"/>
      <c r="J349" s="244">
        <f>BK349</f>
        <v>0</v>
      </c>
      <c r="K349" s="230"/>
      <c r="L349" s="235"/>
      <c r="M349" s="236"/>
      <c r="N349" s="237"/>
      <c r="O349" s="237"/>
      <c r="P349" s="238">
        <f>SUM(P350:P359)</f>
        <v>0</v>
      </c>
      <c r="Q349" s="237"/>
      <c r="R349" s="238">
        <f>SUM(R350:R359)</f>
        <v>0.0588</v>
      </c>
      <c r="S349" s="237"/>
      <c r="T349" s="239">
        <f>SUM(T350:T359)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40" t="s">
        <v>85</v>
      </c>
      <c r="AT349" s="241" t="s">
        <v>72</v>
      </c>
      <c r="AU349" s="241" t="s">
        <v>80</v>
      </c>
      <c r="AY349" s="240" t="s">
        <v>202</v>
      </c>
      <c r="BK349" s="242">
        <f>SUM(BK350:BK359)</f>
        <v>0</v>
      </c>
    </row>
    <row r="350" spans="1:65" s="2" customFormat="1" ht="16.5" customHeight="1">
      <c r="A350" s="37"/>
      <c r="B350" s="38"/>
      <c r="C350" s="245" t="s">
        <v>479</v>
      </c>
      <c r="D350" s="245" t="s">
        <v>204</v>
      </c>
      <c r="E350" s="246" t="s">
        <v>480</v>
      </c>
      <c r="F350" s="247" t="s">
        <v>481</v>
      </c>
      <c r="G350" s="248" t="s">
        <v>207</v>
      </c>
      <c r="H350" s="249">
        <v>1</v>
      </c>
      <c r="I350" s="250"/>
      <c r="J350" s="251">
        <f>ROUND(I350*H350,2)</f>
        <v>0</v>
      </c>
      <c r="K350" s="252"/>
      <c r="L350" s="43"/>
      <c r="M350" s="253" t="s">
        <v>1</v>
      </c>
      <c r="N350" s="254" t="s">
        <v>39</v>
      </c>
      <c r="O350" s="90"/>
      <c r="P350" s="255">
        <f>O350*H350</f>
        <v>0</v>
      </c>
      <c r="Q350" s="255">
        <v>0.00245</v>
      </c>
      <c r="R350" s="255">
        <f>Q350*H350</f>
        <v>0.00245</v>
      </c>
      <c r="S350" s="255">
        <v>0</v>
      </c>
      <c r="T350" s="256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57" t="s">
        <v>366</v>
      </c>
      <c r="AT350" s="257" t="s">
        <v>204</v>
      </c>
      <c r="AU350" s="257" t="s">
        <v>85</v>
      </c>
      <c r="AY350" s="16" t="s">
        <v>202</v>
      </c>
      <c r="BE350" s="258">
        <f>IF(N350="základní",J350,0)</f>
        <v>0</v>
      </c>
      <c r="BF350" s="258">
        <f>IF(N350="snížená",J350,0)</f>
        <v>0</v>
      </c>
      <c r="BG350" s="258">
        <f>IF(N350="zákl. přenesená",J350,0)</f>
        <v>0</v>
      </c>
      <c r="BH350" s="258">
        <f>IF(N350="sníž. přenesená",J350,0)</f>
        <v>0</v>
      </c>
      <c r="BI350" s="258">
        <f>IF(N350="nulová",J350,0)</f>
        <v>0</v>
      </c>
      <c r="BJ350" s="16" t="s">
        <v>85</v>
      </c>
      <c r="BK350" s="258">
        <f>ROUND(I350*H350,2)</f>
        <v>0</v>
      </c>
      <c r="BL350" s="16" t="s">
        <v>366</v>
      </c>
      <c r="BM350" s="257" t="s">
        <v>1776</v>
      </c>
    </row>
    <row r="351" spans="1:65" s="2" customFormat="1" ht="16.5" customHeight="1">
      <c r="A351" s="37"/>
      <c r="B351" s="38"/>
      <c r="C351" s="245" t="s">
        <v>483</v>
      </c>
      <c r="D351" s="245" t="s">
        <v>204</v>
      </c>
      <c r="E351" s="246" t="s">
        <v>484</v>
      </c>
      <c r="F351" s="247" t="s">
        <v>485</v>
      </c>
      <c r="G351" s="248" t="s">
        <v>324</v>
      </c>
      <c r="H351" s="249">
        <v>7</v>
      </c>
      <c r="I351" s="250"/>
      <c r="J351" s="251">
        <f>ROUND(I351*H351,2)</f>
        <v>0</v>
      </c>
      <c r="K351" s="252"/>
      <c r="L351" s="43"/>
      <c r="M351" s="253" t="s">
        <v>1</v>
      </c>
      <c r="N351" s="254" t="s">
        <v>39</v>
      </c>
      <c r="O351" s="90"/>
      <c r="P351" s="255">
        <f>O351*H351</f>
        <v>0</v>
      </c>
      <c r="Q351" s="255">
        <v>0.00245</v>
      </c>
      <c r="R351" s="255">
        <f>Q351*H351</f>
        <v>0.01715</v>
      </c>
      <c r="S351" s="255">
        <v>0</v>
      </c>
      <c r="T351" s="256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57" t="s">
        <v>366</v>
      </c>
      <c r="AT351" s="257" t="s">
        <v>204</v>
      </c>
      <c r="AU351" s="257" t="s">
        <v>85</v>
      </c>
      <c r="AY351" s="16" t="s">
        <v>202</v>
      </c>
      <c r="BE351" s="258">
        <f>IF(N351="základní",J351,0)</f>
        <v>0</v>
      </c>
      <c r="BF351" s="258">
        <f>IF(N351="snížená",J351,0)</f>
        <v>0</v>
      </c>
      <c r="BG351" s="258">
        <f>IF(N351="zákl. přenesená",J351,0)</f>
        <v>0</v>
      </c>
      <c r="BH351" s="258">
        <f>IF(N351="sníž. přenesená",J351,0)</f>
        <v>0</v>
      </c>
      <c r="BI351" s="258">
        <f>IF(N351="nulová",J351,0)</f>
        <v>0</v>
      </c>
      <c r="BJ351" s="16" t="s">
        <v>85</v>
      </c>
      <c r="BK351" s="258">
        <f>ROUND(I351*H351,2)</f>
        <v>0</v>
      </c>
      <c r="BL351" s="16" t="s">
        <v>366</v>
      </c>
      <c r="BM351" s="257" t="s">
        <v>1777</v>
      </c>
    </row>
    <row r="352" spans="1:65" s="2" customFormat="1" ht="16.5" customHeight="1">
      <c r="A352" s="37"/>
      <c r="B352" s="38"/>
      <c r="C352" s="245" t="s">
        <v>487</v>
      </c>
      <c r="D352" s="245" t="s">
        <v>204</v>
      </c>
      <c r="E352" s="246" t="s">
        <v>488</v>
      </c>
      <c r="F352" s="247" t="s">
        <v>489</v>
      </c>
      <c r="G352" s="248" t="s">
        <v>324</v>
      </c>
      <c r="H352" s="249">
        <v>7</v>
      </c>
      <c r="I352" s="250"/>
      <c r="J352" s="251">
        <f>ROUND(I352*H352,2)</f>
        <v>0</v>
      </c>
      <c r="K352" s="252"/>
      <c r="L352" s="43"/>
      <c r="M352" s="253" t="s">
        <v>1</v>
      </c>
      <c r="N352" s="254" t="s">
        <v>39</v>
      </c>
      <c r="O352" s="90"/>
      <c r="P352" s="255">
        <f>O352*H352</f>
        <v>0</v>
      </c>
      <c r="Q352" s="255">
        <v>0.00245</v>
      </c>
      <c r="R352" s="255">
        <f>Q352*H352</f>
        <v>0.01715</v>
      </c>
      <c r="S352" s="255">
        <v>0</v>
      </c>
      <c r="T352" s="256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57" t="s">
        <v>366</v>
      </c>
      <c r="AT352" s="257" t="s">
        <v>204</v>
      </c>
      <c r="AU352" s="257" t="s">
        <v>85</v>
      </c>
      <c r="AY352" s="16" t="s">
        <v>202</v>
      </c>
      <c r="BE352" s="258">
        <f>IF(N352="základní",J352,0)</f>
        <v>0</v>
      </c>
      <c r="BF352" s="258">
        <f>IF(N352="snížená",J352,0)</f>
        <v>0</v>
      </c>
      <c r="BG352" s="258">
        <f>IF(N352="zákl. přenesená",J352,0)</f>
        <v>0</v>
      </c>
      <c r="BH352" s="258">
        <f>IF(N352="sníž. přenesená",J352,0)</f>
        <v>0</v>
      </c>
      <c r="BI352" s="258">
        <f>IF(N352="nulová",J352,0)</f>
        <v>0</v>
      </c>
      <c r="BJ352" s="16" t="s">
        <v>85</v>
      </c>
      <c r="BK352" s="258">
        <f>ROUND(I352*H352,2)</f>
        <v>0</v>
      </c>
      <c r="BL352" s="16" t="s">
        <v>366</v>
      </c>
      <c r="BM352" s="257" t="s">
        <v>1778</v>
      </c>
    </row>
    <row r="353" spans="1:65" s="2" customFormat="1" ht="16.5" customHeight="1">
      <c r="A353" s="37"/>
      <c r="B353" s="38"/>
      <c r="C353" s="245" t="s">
        <v>491</v>
      </c>
      <c r="D353" s="245" t="s">
        <v>204</v>
      </c>
      <c r="E353" s="246" t="s">
        <v>492</v>
      </c>
      <c r="F353" s="247" t="s">
        <v>493</v>
      </c>
      <c r="G353" s="248" t="s">
        <v>207</v>
      </c>
      <c r="H353" s="249">
        <v>4</v>
      </c>
      <c r="I353" s="250"/>
      <c r="J353" s="251">
        <f>ROUND(I353*H353,2)</f>
        <v>0</v>
      </c>
      <c r="K353" s="252"/>
      <c r="L353" s="43"/>
      <c r="M353" s="253" t="s">
        <v>1</v>
      </c>
      <c r="N353" s="254" t="s">
        <v>39</v>
      </c>
      <c r="O353" s="90"/>
      <c r="P353" s="255">
        <f>O353*H353</f>
        <v>0</v>
      </c>
      <c r="Q353" s="255">
        <v>0.00245</v>
      </c>
      <c r="R353" s="255">
        <f>Q353*H353</f>
        <v>0.0098</v>
      </c>
      <c r="S353" s="255">
        <v>0</v>
      </c>
      <c r="T353" s="256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57" t="s">
        <v>366</v>
      </c>
      <c r="AT353" s="257" t="s">
        <v>204</v>
      </c>
      <c r="AU353" s="257" t="s">
        <v>85</v>
      </c>
      <c r="AY353" s="16" t="s">
        <v>202</v>
      </c>
      <c r="BE353" s="258">
        <f>IF(N353="základní",J353,0)</f>
        <v>0</v>
      </c>
      <c r="BF353" s="258">
        <f>IF(N353="snížená",J353,0)</f>
        <v>0</v>
      </c>
      <c r="BG353" s="258">
        <f>IF(N353="zákl. přenesená",J353,0)</f>
        <v>0</v>
      </c>
      <c r="BH353" s="258">
        <f>IF(N353="sníž. přenesená",J353,0)</f>
        <v>0</v>
      </c>
      <c r="BI353" s="258">
        <f>IF(N353="nulová",J353,0)</f>
        <v>0</v>
      </c>
      <c r="BJ353" s="16" t="s">
        <v>85</v>
      </c>
      <c r="BK353" s="258">
        <f>ROUND(I353*H353,2)</f>
        <v>0</v>
      </c>
      <c r="BL353" s="16" t="s">
        <v>366</v>
      </c>
      <c r="BM353" s="257" t="s">
        <v>1779</v>
      </c>
    </row>
    <row r="354" spans="1:65" s="2" customFormat="1" ht="16.5" customHeight="1">
      <c r="A354" s="37"/>
      <c r="B354" s="38"/>
      <c r="C354" s="245" t="s">
        <v>495</v>
      </c>
      <c r="D354" s="245" t="s">
        <v>204</v>
      </c>
      <c r="E354" s="246" t="s">
        <v>496</v>
      </c>
      <c r="F354" s="247" t="s">
        <v>497</v>
      </c>
      <c r="G354" s="248" t="s">
        <v>207</v>
      </c>
      <c r="H354" s="249">
        <v>1</v>
      </c>
      <c r="I354" s="250"/>
      <c r="J354" s="251">
        <f>ROUND(I354*H354,2)</f>
        <v>0</v>
      </c>
      <c r="K354" s="252"/>
      <c r="L354" s="43"/>
      <c r="M354" s="253" t="s">
        <v>1</v>
      </c>
      <c r="N354" s="254" t="s">
        <v>39</v>
      </c>
      <c r="O354" s="90"/>
      <c r="P354" s="255">
        <f>O354*H354</f>
        <v>0</v>
      </c>
      <c r="Q354" s="255">
        <v>0.00245</v>
      </c>
      <c r="R354" s="255">
        <f>Q354*H354</f>
        <v>0.00245</v>
      </c>
      <c r="S354" s="255">
        <v>0</v>
      </c>
      <c r="T354" s="256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57" t="s">
        <v>366</v>
      </c>
      <c r="AT354" s="257" t="s">
        <v>204</v>
      </c>
      <c r="AU354" s="257" t="s">
        <v>85</v>
      </c>
      <c r="AY354" s="16" t="s">
        <v>202</v>
      </c>
      <c r="BE354" s="258">
        <f>IF(N354="základní",J354,0)</f>
        <v>0</v>
      </c>
      <c r="BF354" s="258">
        <f>IF(N354="snížená",J354,0)</f>
        <v>0</v>
      </c>
      <c r="BG354" s="258">
        <f>IF(N354="zákl. přenesená",J354,0)</f>
        <v>0</v>
      </c>
      <c r="BH354" s="258">
        <f>IF(N354="sníž. přenesená",J354,0)</f>
        <v>0</v>
      </c>
      <c r="BI354" s="258">
        <f>IF(N354="nulová",J354,0)</f>
        <v>0</v>
      </c>
      <c r="BJ354" s="16" t="s">
        <v>85</v>
      </c>
      <c r="BK354" s="258">
        <f>ROUND(I354*H354,2)</f>
        <v>0</v>
      </c>
      <c r="BL354" s="16" t="s">
        <v>366</v>
      </c>
      <c r="BM354" s="257" t="s">
        <v>1780</v>
      </c>
    </row>
    <row r="355" spans="1:65" s="2" customFormat="1" ht="16.5" customHeight="1">
      <c r="A355" s="37"/>
      <c r="B355" s="38"/>
      <c r="C355" s="245" t="s">
        <v>499</v>
      </c>
      <c r="D355" s="245" t="s">
        <v>204</v>
      </c>
      <c r="E355" s="246" t="s">
        <v>500</v>
      </c>
      <c r="F355" s="247" t="s">
        <v>501</v>
      </c>
      <c r="G355" s="248" t="s">
        <v>207</v>
      </c>
      <c r="H355" s="249">
        <v>1</v>
      </c>
      <c r="I355" s="250"/>
      <c r="J355" s="251">
        <f>ROUND(I355*H355,2)</f>
        <v>0</v>
      </c>
      <c r="K355" s="252"/>
      <c r="L355" s="43"/>
      <c r="M355" s="253" t="s">
        <v>1</v>
      </c>
      <c r="N355" s="254" t="s">
        <v>39</v>
      </c>
      <c r="O355" s="90"/>
      <c r="P355" s="255">
        <f>O355*H355</f>
        <v>0</v>
      </c>
      <c r="Q355" s="255">
        <v>0.00245</v>
      </c>
      <c r="R355" s="255">
        <f>Q355*H355</f>
        <v>0.00245</v>
      </c>
      <c r="S355" s="255">
        <v>0</v>
      </c>
      <c r="T355" s="256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57" t="s">
        <v>366</v>
      </c>
      <c r="AT355" s="257" t="s">
        <v>204</v>
      </c>
      <c r="AU355" s="257" t="s">
        <v>85</v>
      </c>
      <c r="AY355" s="16" t="s">
        <v>202</v>
      </c>
      <c r="BE355" s="258">
        <f>IF(N355="základní",J355,0)</f>
        <v>0</v>
      </c>
      <c r="BF355" s="258">
        <f>IF(N355="snížená",J355,0)</f>
        <v>0</v>
      </c>
      <c r="BG355" s="258">
        <f>IF(N355="zákl. přenesená",J355,0)</f>
        <v>0</v>
      </c>
      <c r="BH355" s="258">
        <f>IF(N355="sníž. přenesená",J355,0)</f>
        <v>0</v>
      </c>
      <c r="BI355" s="258">
        <f>IF(N355="nulová",J355,0)</f>
        <v>0</v>
      </c>
      <c r="BJ355" s="16" t="s">
        <v>85</v>
      </c>
      <c r="BK355" s="258">
        <f>ROUND(I355*H355,2)</f>
        <v>0</v>
      </c>
      <c r="BL355" s="16" t="s">
        <v>366</v>
      </c>
      <c r="BM355" s="257" t="s">
        <v>1781</v>
      </c>
    </row>
    <row r="356" spans="1:65" s="2" customFormat="1" ht="16.5" customHeight="1">
      <c r="A356" s="37"/>
      <c r="B356" s="38"/>
      <c r="C356" s="245" t="s">
        <v>503</v>
      </c>
      <c r="D356" s="245" t="s">
        <v>204</v>
      </c>
      <c r="E356" s="246" t="s">
        <v>504</v>
      </c>
      <c r="F356" s="247" t="s">
        <v>505</v>
      </c>
      <c r="G356" s="248" t="s">
        <v>207</v>
      </c>
      <c r="H356" s="249">
        <v>1</v>
      </c>
      <c r="I356" s="250"/>
      <c r="J356" s="251">
        <f>ROUND(I356*H356,2)</f>
        <v>0</v>
      </c>
      <c r="K356" s="252"/>
      <c r="L356" s="43"/>
      <c r="M356" s="253" t="s">
        <v>1</v>
      </c>
      <c r="N356" s="254" t="s">
        <v>39</v>
      </c>
      <c r="O356" s="90"/>
      <c r="P356" s="255">
        <f>O356*H356</f>
        <v>0</v>
      </c>
      <c r="Q356" s="255">
        <v>0.00245</v>
      </c>
      <c r="R356" s="255">
        <f>Q356*H356</f>
        <v>0.00245</v>
      </c>
      <c r="S356" s="255">
        <v>0</v>
      </c>
      <c r="T356" s="256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57" t="s">
        <v>366</v>
      </c>
      <c r="AT356" s="257" t="s">
        <v>204</v>
      </c>
      <c r="AU356" s="257" t="s">
        <v>85</v>
      </c>
      <c r="AY356" s="16" t="s">
        <v>202</v>
      </c>
      <c r="BE356" s="258">
        <f>IF(N356="základní",J356,0)</f>
        <v>0</v>
      </c>
      <c r="BF356" s="258">
        <f>IF(N356="snížená",J356,0)</f>
        <v>0</v>
      </c>
      <c r="BG356" s="258">
        <f>IF(N356="zákl. přenesená",J356,0)</f>
        <v>0</v>
      </c>
      <c r="BH356" s="258">
        <f>IF(N356="sníž. přenesená",J356,0)</f>
        <v>0</v>
      </c>
      <c r="BI356" s="258">
        <f>IF(N356="nulová",J356,0)</f>
        <v>0</v>
      </c>
      <c r="BJ356" s="16" t="s">
        <v>85</v>
      </c>
      <c r="BK356" s="258">
        <f>ROUND(I356*H356,2)</f>
        <v>0</v>
      </c>
      <c r="BL356" s="16" t="s">
        <v>366</v>
      </c>
      <c r="BM356" s="257" t="s">
        <v>1782</v>
      </c>
    </row>
    <row r="357" spans="1:65" s="2" customFormat="1" ht="16.5" customHeight="1">
      <c r="A357" s="37"/>
      <c r="B357" s="38"/>
      <c r="C357" s="245" t="s">
        <v>507</v>
      </c>
      <c r="D357" s="245" t="s">
        <v>204</v>
      </c>
      <c r="E357" s="246" t="s">
        <v>508</v>
      </c>
      <c r="F357" s="247" t="s">
        <v>509</v>
      </c>
      <c r="G357" s="248" t="s">
        <v>207</v>
      </c>
      <c r="H357" s="249">
        <v>1</v>
      </c>
      <c r="I357" s="250"/>
      <c r="J357" s="251">
        <f>ROUND(I357*H357,2)</f>
        <v>0</v>
      </c>
      <c r="K357" s="252"/>
      <c r="L357" s="43"/>
      <c r="M357" s="253" t="s">
        <v>1</v>
      </c>
      <c r="N357" s="254" t="s">
        <v>39</v>
      </c>
      <c r="O357" s="90"/>
      <c r="P357" s="255">
        <f>O357*H357</f>
        <v>0</v>
      </c>
      <c r="Q357" s="255">
        <v>0.00245</v>
      </c>
      <c r="R357" s="255">
        <f>Q357*H357</f>
        <v>0.00245</v>
      </c>
      <c r="S357" s="255">
        <v>0</v>
      </c>
      <c r="T357" s="256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57" t="s">
        <v>366</v>
      </c>
      <c r="AT357" s="257" t="s">
        <v>204</v>
      </c>
      <c r="AU357" s="257" t="s">
        <v>85</v>
      </c>
      <c r="AY357" s="16" t="s">
        <v>202</v>
      </c>
      <c r="BE357" s="258">
        <f>IF(N357="základní",J357,0)</f>
        <v>0</v>
      </c>
      <c r="BF357" s="258">
        <f>IF(N357="snížená",J357,0)</f>
        <v>0</v>
      </c>
      <c r="BG357" s="258">
        <f>IF(N357="zákl. přenesená",J357,0)</f>
        <v>0</v>
      </c>
      <c r="BH357" s="258">
        <f>IF(N357="sníž. přenesená",J357,0)</f>
        <v>0</v>
      </c>
      <c r="BI357" s="258">
        <f>IF(N357="nulová",J357,0)</f>
        <v>0</v>
      </c>
      <c r="BJ357" s="16" t="s">
        <v>85</v>
      </c>
      <c r="BK357" s="258">
        <f>ROUND(I357*H357,2)</f>
        <v>0</v>
      </c>
      <c r="BL357" s="16" t="s">
        <v>366</v>
      </c>
      <c r="BM357" s="257" t="s">
        <v>1783</v>
      </c>
    </row>
    <row r="358" spans="1:65" s="2" customFormat="1" ht="16.5" customHeight="1">
      <c r="A358" s="37"/>
      <c r="B358" s="38"/>
      <c r="C358" s="245" t="s">
        <v>511</v>
      </c>
      <c r="D358" s="245" t="s">
        <v>204</v>
      </c>
      <c r="E358" s="246" t="s">
        <v>512</v>
      </c>
      <c r="F358" s="247" t="s">
        <v>513</v>
      </c>
      <c r="G358" s="248" t="s">
        <v>207</v>
      </c>
      <c r="H358" s="249">
        <v>1</v>
      </c>
      <c r="I358" s="250"/>
      <c r="J358" s="251">
        <f>ROUND(I358*H358,2)</f>
        <v>0</v>
      </c>
      <c r="K358" s="252"/>
      <c r="L358" s="43"/>
      <c r="M358" s="253" t="s">
        <v>1</v>
      </c>
      <c r="N358" s="254" t="s">
        <v>39</v>
      </c>
      <c r="O358" s="90"/>
      <c r="P358" s="255">
        <f>O358*H358</f>
        <v>0</v>
      </c>
      <c r="Q358" s="255">
        <v>0.00245</v>
      </c>
      <c r="R358" s="255">
        <f>Q358*H358</f>
        <v>0.00245</v>
      </c>
      <c r="S358" s="255">
        <v>0</v>
      </c>
      <c r="T358" s="256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57" t="s">
        <v>366</v>
      </c>
      <c r="AT358" s="257" t="s">
        <v>204</v>
      </c>
      <c r="AU358" s="257" t="s">
        <v>85</v>
      </c>
      <c r="AY358" s="16" t="s">
        <v>202</v>
      </c>
      <c r="BE358" s="258">
        <f>IF(N358="základní",J358,0)</f>
        <v>0</v>
      </c>
      <c r="BF358" s="258">
        <f>IF(N358="snížená",J358,0)</f>
        <v>0</v>
      </c>
      <c r="BG358" s="258">
        <f>IF(N358="zákl. přenesená",J358,0)</f>
        <v>0</v>
      </c>
      <c r="BH358" s="258">
        <f>IF(N358="sníž. přenesená",J358,0)</f>
        <v>0</v>
      </c>
      <c r="BI358" s="258">
        <f>IF(N358="nulová",J358,0)</f>
        <v>0</v>
      </c>
      <c r="BJ358" s="16" t="s">
        <v>85</v>
      </c>
      <c r="BK358" s="258">
        <f>ROUND(I358*H358,2)</f>
        <v>0</v>
      </c>
      <c r="BL358" s="16" t="s">
        <v>366</v>
      </c>
      <c r="BM358" s="257" t="s">
        <v>1784</v>
      </c>
    </row>
    <row r="359" spans="1:65" s="2" customFormat="1" ht="21.75" customHeight="1">
      <c r="A359" s="37"/>
      <c r="B359" s="38"/>
      <c r="C359" s="245" t="s">
        <v>515</v>
      </c>
      <c r="D359" s="245" t="s">
        <v>204</v>
      </c>
      <c r="E359" s="246" t="s">
        <v>516</v>
      </c>
      <c r="F359" s="247" t="s">
        <v>517</v>
      </c>
      <c r="G359" s="248" t="s">
        <v>411</v>
      </c>
      <c r="H359" s="249">
        <v>0.059</v>
      </c>
      <c r="I359" s="250"/>
      <c r="J359" s="251">
        <f>ROUND(I359*H359,2)</f>
        <v>0</v>
      </c>
      <c r="K359" s="252"/>
      <c r="L359" s="43"/>
      <c r="M359" s="253" t="s">
        <v>1</v>
      </c>
      <c r="N359" s="254" t="s">
        <v>39</v>
      </c>
      <c r="O359" s="90"/>
      <c r="P359" s="255">
        <f>O359*H359</f>
        <v>0</v>
      </c>
      <c r="Q359" s="255">
        <v>0</v>
      </c>
      <c r="R359" s="255">
        <f>Q359*H359</f>
        <v>0</v>
      </c>
      <c r="S359" s="255">
        <v>0</v>
      </c>
      <c r="T359" s="256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57" t="s">
        <v>366</v>
      </c>
      <c r="AT359" s="257" t="s">
        <v>204</v>
      </c>
      <c r="AU359" s="257" t="s">
        <v>85</v>
      </c>
      <c r="AY359" s="16" t="s">
        <v>202</v>
      </c>
      <c r="BE359" s="258">
        <f>IF(N359="základní",J359,0)</f>
        <v>0</v>
      </c>
      <c r="BF359" s="258">
        <f>IF(N359="snížená",J359,0)</f>
        <v>0</v>
      </c>
      <c r="BG359" s="258">
        <f>IF(N359="zákl. přenesená",J359,0)</f>
        <v>0</v>
      </c>
      <c r="BH359" s="258">
        <f>IF(N359="sníž. přenesená",J359,0)</f>
        <v>0</v>
      </c>
      <c r="BI359" s="258">
        <f>IF(N359="nulová",J359,0)</f>
        <v>0</v>
      </c>
      <c r="BJ359" s="16" t="s">
        <v>85</v>
      </c>
      <c r="BK359" s="258">
        <f>ROUND(I359*H359,2)</f>
        <v>0</v>
      </c>
      <c r="BL359" s="16" t="s">
        <v>366</v>
      </c>
      <c r="BM359" s="257" t="s">
        <v>1785</v>
      </c>
    </row>
    <row r="360" spans="1:63" s="12" customFormat="1" ht="22.8" customHeight="1">
      <c r="A360" s="12"/>
      <c r="B360" s="229"/>
      <c r="C360" s="230"/>
      <c r="D360" s="231" t="s">
        <v>72</v>
      </c>
      <c r="E360" s="243" t="s">
        <v>519</v>
      </c>
      <c r="F360" s="243" t="s">
        <v>520</v>
      </c>
      <c r="G360" s="230"/>
      <c r="H360" s="230"/>
      <c r="I360" s="233"/>
      <c r="J360" s="244">
        <f>BK360</f>
        <v>0</v>
      </c>
      <c r="K360" s="230"/>
      <c r="L360" s="235"/>
      <c r="M360" s="236"/>
      <c r="N360" s="237"/>
      <c r="O360" s="237"/>
      <c r="P360" s="238">
        <f>SUM(P361:P370)</f>
        <v>0</v>
      </c>
      <c r="Q360" s="237"/>
      <c r="R360" s="238">
        <f>SUM(R361:R370)</f>
        <v>0.07919999999999996</v>
      </c>
      <c r="S360" s="237"/>
      <c r="T360" s="239">
        <f>SUM(T361:T370)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40" t="s">
        <v>85</v>
      </c>
      <c r="AT360" s="241" t="s">
        <v>72</v>
      </c>
      <c r="AU360" s="241" t="s">
        <v>80</v>
      </c>
      <c r="AY360" s="240" t="s">
        <v>202</v>
      </c>
      <c r="BK360" s="242">
        <f>SUM(BK361:BK370)</f>
        <v>0</v>
      </c>
    </row>
    <row r="361" spans="1:65" s="2" customFormat="1" ht="16.5" customHeight="1">
      <c r="A361" s="37"/>
      <c r="B361" s="38"/>
      <c r="C361" s="245" t="s">
        <v>521</v>
      </c>
      <c r="D361" s="245" t="s">
        <v>204</v>
      </c>
      <c r="E361" s="246" t="s">
        <v>522</v>
      </c>
      <c r="F361" s="247" t="s">
        <v>523</v>
      </c>
      <c r="G361" s="248" t="s">
        <v>207</v>
      </c>
      <c r="H361" s="249">
        <v>1</v>
      </c>
      <c r="I361" s="250"/>
      <c r="J361" s="251">
        <f>ROUND(I361*H361,2)</f>
        <v>0</v>
      </c>
      <c r="K361" s="252"/>
      <c r="L361" s="43"/>
      <c r="M361" s="253" t="s">
        <v>1</v>
      </c>
      <c r="N361" s="254" t="s">
        <v>39</v>
      </c>
      <c r="O361" s="90"/>
      <c r="P361" s="255">
        <f>O361*H361</f>
        <v>0</v>
      </c>
      <c r="Q361" s="255">
        <v>0.0022</v>
      </c>
      <c r="R361" s="255">
        <f>Q361*H361</f>
        <v>0.0022</v>
      </c>
      <c r="S361" s="255">
        <v>0</v>
      </c>
      <c r="T361" s="256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57" t="s">
        <v>366</v>
      </c>
      <c r="AT361" s="257" t="s">
        <v>204</v>
      </c>
      <c r="AU361" s="257" t="s">
        <v>85</v>
      </c>
      <c r="AY361" s="16" t="s">
        <v>202</v>
      </c>
      <c r="BE361" s="258">
        <f>IF(N361="základní",J361,0)</f>
        <v>0</v>
      </c>
      <c r="BF361" s="258">
        <f>IF(N361="snížená",J361,0)</f>
        <v>0</v>
      </c>
      <c r="BG361" s="258">
        <f>IF(N361="zákl. přenesená",J361,0)</f>
        <v>0</v>
      </c>
      <c r="BH361" s="258">
        <f>IF(N361="sníž. přenesená",J361,0)</f>
        <v>0</v>
      </c>
      <c r="BI361" s="258">
        <f>IF(N361="nulová",J361,0)</f>
        <v>0</v>
      </c>
      <c r="BJ361" s="16" t="s">
        <v>85</v>
      </c>
      <c r="BK361" s="258">
        <f>ROUND(I361*H361,2)</f>
        <v>0</v>
      </c>
      <c r="BL361" s="16" t="s">
        <v>366</v>
      </c>
      <c r="BM361" s="257" t="s">
        <v>1786</v>
      </c>
    </row>
    <row r="362" spans="1:65" s="2" customFormat="1" ht="21.75" customHeight="1">
      <c r="A362" s="37"/>
      <c r="B362" s="38"/>
      <c r="C362" s="245" t="s">
        <v>525</v>
      </c>
      <c r="D362" s="245" t="s">
        <v>204</v>
      </c>
      <c r="E362" s="246" t="s">
        <v>526</v>
      </c>
      <c r="F362" s="247" t="s">
        <v>527</v>
      </c>
      <c r="G362" s="248" t="s">
        <v>324</v>
      </c>
      <c r="H362" s="249">
        <v>14</v>
      </c>
      <c r="I362" s="250"/>
      <c r="J362" s="251">
        <f>ROUND(I362*H362,2)</f>
        <v>0</v>
      </c>
      <c r="K362" s="252"/>
      <c r="L362" s="43"/>
      <c r="M362" s="253" t="s">
        <v>1</v>
      </c>
      <c r="N362" s="254" t="s">
        <v>39</v>
      </c>
      <c r="O362" s="90"/>
      <c r="P362" s="255">
        <f>O362*H362</f>
        <v>0</v>
      </c>
      <c r="Q362" s="255">
        <v>0.0022</v>
      </c>
      <c r="R362" s="255">
        <f>Q362*H362</f>
        <v>0.0308</v>
      </c>
      <c r="S362" s="255">
        <v>0</v>
      </c>
      <c r="T362" s="256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57" t="s">
        <v>366</v>
      </c>
      <c r="AT362" s="257" t="s">
        <v>204</v>
      </c>
      <c r="AU362" s="257" t="s">
        <v>85</v>
      </c>
      <c r="AY362" s="16" t="s">
        <v>202</v>
      </c>
      <c r="BE362" s="258">
        <f>IF(N362="základní",J362,0)</f>
        <v>0</v>
      </c>
      <c r="BF362" s="258">
        <f>IF(N362="snížená",J362,0)</f>
        <v>0</v>
      </c>
      <c r="BG362" s="258">
        <f>IF(N362="zákl. přenesená",J362,0)</f>
        <v>0</v>
      </c>
      <c r="BH362" s="258">
        <f>IF(N362="sníž. přenesená",J362,0)</f>
        <v>0</v>
      </c>
      <c r="BI362" s="258">
        <f>IF(N362="nulová",J362,0)</f>
        <v>0</v>
      </c>
      <c r="BJ362" s="16" t="s">
        <v>85</v>
      </c>
      <c r="BK362" s="258">
        <f>ROUND(I362*H362,2)</f>
        <v>0</v>
      </c>
      <c r="BL362" s="16" t="s">
        <v>366</v>
      </c>
      <c r="BM362" s="257" t="s">
        <v>1787</v>
      </c>
    </row>
    <row r="363" spans="1:65" s="2" customFormat="1" ht="21.75" customHeight="1">
      <c r="A363" s="37"/>
      <c r="B363" s="38"/>
      <c r="C363" s="245" t="s">
        <v>529</v>
      </c>
      <c r="D363" s="245" t="s">
        <v>204</v>
      </c>
      <c r="E363" s="246" t="s">
        <v>530</v>
      </c>
      <c r="F363" s="247" t="s">
        <v>531</v>
      </c>
      <c r="G363" s="248" t="s">
        <v>324</v>
      </c>
      <c r="H363" s="249">
        <v>14</v>
      </c>
      <c r="I363" s="250"/>
      <c r="J363" s="251">
        <f>ROUND(I363*H363,2)</f>
        <v>0</v>
      </c>
      <c r="K363" s="252"/>
      <c r="L363" s="43"/>
      <c r="M363" s="253" t="s">
        <v>1</v>
      </c>
      <c r="N363" s="254" t="s">
        <v>39</v>
      </c>
      <c r="O363" s="90"/>
      <c r="P363" s="255">
        <f>O363*H363</f>
        <v>0</v>
      </c>
      <c r="Q363" s="255">
        <v>0.0022</v>
      </c>
      <c r="R363" s="255">
        <f>Q363*H363</f>
        <v>0.0308</v>
      </c>
      <c r="S363" s="255">
        <v>0</v>
      </c>
      <c r="T363" s="256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57" t="s">
        <v>366</v>
      </c>
      <c r="AT363" s="257" t="s">
        <v>204</v>
      </c>
      <c r="AU363" s="257" t="s">
        <v>85</v>
      </c>
      <c r="AY363" s="16" t="s">
        <v>202</v>
      </c>
      <c r="BE363" s="258">
        <f>IF(N363="základní",J363,0)</f>
        <v>0</v>
      </c>
      <c r="BF363" s="258">
        <f>IF(N363="snížená",J363,0)</f>
        <v>0</v>
      </c>
      <c r="BG363" s="258">
        <f>IF(N363="zákl. přenesená",J363,0)</f>
        <v>0</v>
      </c>
      <c r="BH363" s="258">
        <f>IF(N363="sníž. přenesená",J363,0)</f>
        <v>0</v>
      </c>
      <c r="BI363" s="258">
        <f>IF(N363="nulová",J363,0)</f>
        <v>0</v>
      </c>
      <c r="BJ363" s="16" t="s">
        <v>85</v>
      </c>
      <c r="BK363" s="258">
        <f>ROUND(I363*H363,2)</f>
        <v>0</v>
      </c>
      <c r="BL363" s="16" t="s">
        <v>366</v>
      </c>
      <c r="BM363" s="257" t="s">
        <v>1788</v>
      </c>
    </row>
    <row r="364" spans="1:65" s="2" customFormat="1" ht="16.5" customHeight="1">
      <c r="A364" s="37"/>
      <c r="B364" s="38"/>
      <c r="C364" s="245" t="s">
        <v>533</v>
      </c>
      <c r="D364" s="245" t="s">
        <v>204</v>
      </c>
      <c r="E364" s="246" t="s">
        <v>534</v>
      </c>
      <c r="F364" s="247" t="s">
        <v>535</v>
      </c>
      <c r="G364" s="248" t="s">
        <v>207</v>
      </c>
      <c r="H364" s="249">
        <v>2</v>
      </c>
      <c r="I364" s="250"/>
      <c r="J364" s="251">
        <f>ROUND(I364*H364,2)</f>
        <v>0</v>
      </c>
      <c r="K364" s="252"/>
      <c r="L364" s="43"/>
      <c r="M364" s="253" t="s">
        <v>1</v>
      </c>
      <c r="N364" s="254" t="s">
        <v>39</v>
      </c>
      <c r="O364" s="90"/>
      <c r="P364" s="255">
        <f>O364*H364</f>
        <v>0</v>
      </c>
      <c r="Q364" s="255">
        <v>0.0022</v>
      </c>
      <c r="R364" s="255">
        <f>Q364*H364</f>
        <v>0.0044</v>
      </c>
      <c r="S364" s="255">
        <v>0</v>
      </c>
      <c r="T364" s="256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57" t="s">
        <v>366</v>
      </c>
      <c r="AT364" s="257" t="s">
        <v>204</v>
      </c>
      <c r="AU364" s="257" t="s">
        <v>85</v>
      </c>
      <c r="AY364" s="16" t="s">
        <v>202</v>
      </c>
      <c r="BE364" s="258">
        <f>IF(N364="základní",J364,0)</f>
        <v>0</v>
      </c>
      <c r="BF364" s="258">
        <f>IF(N364="snížená",J364,0)</f>
        <v>0</v>
      </c>
      <c r="BG364" s="258">
        <f>IF(N364="zákl. přenesená",J364,0)</f>
        <v>0</v>
      </c>
      <c r="BH364" s="258">
        <f>IF(N364="sníž. přenesená",J364,0)</f>
        <v>0</v>
      </c>
      <c r="BI364" s="258">
        <f>IF(N364="nulová",J364,0)</f>
        <v>0</v>
      </c>
      <c r="BJ364" s="16" t="s">
        <v>85</v>
      </c>
      <c r="BK364" s="258">
        <f>ROUND(I364*H364,2)</f>
        <v>0</v>
      </c>
      <c r="BL364" s="16" t="s">
        <v>366</v>
      </c>
      <c r="BM364" s="257" t="s">
        <v>1789</v>
      </c>
    </row>
    <row r="365" spans="1:65" s="2" customFormat="1" ht="16.5" customHeight="1">
      <c r="A365" s="37"/>
      <c r="B365" s="38"/>
      <c r="C365" s="245" t="s">
        <v>537</v>
      </c>
      <c r="D365" s="245" t="s">
        <v>204</v>
      </c>
      <c r="E365" s="246" t="s">
        <v>538</v>
      </c>
      <c r="F365" s="247" t="s">
        <v>539</v>
      </c>
      <c r="G365" s="248" t="s">
        <v>207</v>
      </c>
      <c r="H365" s="249">
        <v>1</v>
      </c>
      <c r="I365" s="250"/>
      <c r="J365" s="251">
        <f>ROUND(I365*H365,2)</f>
        <v>0</v>
      </c>
      <c r="K365" s="252"/>
      <c r="L365" s="43"/>
      <c r="M365" s="253" t="s">
        <v>1</v>
      </c>
      <c r="N365" s="254" t="s">
        <v>39</v>
      </c>
      <c r="O365" s="90"/>
      <c r="P365" s="255">
        <f>O365*H365</f>
        <v>0</v>
      </c>
      <c r="Q365" s="255">
        <v>0.0022</v>
      </c>
      <c r="R365" s="255">
        <f>Q365*H365</f>
        <v>0.0022</v>
      </c>
      <c r="S365" s="255">
        <v>0</v>
      </c>
      <c r="T365" s="256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57" t="s">
        <v>366</v>
      </c>
      <c r="AT365" s="257" t="s">
        <v>204</v>
      </c>
      <c r="AU365" s="257" t="s">
        <v>85</v>
      </c>
      <c r="AY365" s="16" t="s">
        <v>202</v>
      </c>
      <c r="BE365" s="258">
        <f>IF(N365="základní",J365,0)</f>
        <v>0</v>
      </c>
      <c r="BF365" s="258">
        <f>IF(N365="snížená",J365,0)</f>
        <v>0</v>
      </c>
      <c r="BG365" s="258">
        <f>IF(N365="zákl. přenesená",J365,0)</f>
        <v>0</v>
      </c>
      <c r="BH365" s="258">
        <f>IF(N365="sníž. přenesená",J365,0)</f>
        <v>0</v>
      </c>
      <c r="BI365" s="258">
        <f>IF(N365="nulová",J365,0)</f>
        <v>0</v>
      </c>
      <c r="BJ365" s="16" t="s">
        <v>85</v>
      </c>
      <c r="BK365" s="258">
        <f>ROUND(I365*H365,2)</f>
        <v>0</v>
      </c>
      <c r="BL365" s="16" t="s">
        <v>366</v>
      </c>
      <c r="BM365" s="257" t="s">
        <v>1790</v>
      </c>
    </row>
    <row r="366" spans="1:65" s="2" customFormat="1" ht="16.5" customHeight="1">
      <c r="A366" s="37"/>
      <c r="B366" s="38"/>
      <c r="C366" s="245" t="s">
        <v>541</v>
      </c>
      <c r="D366" s="245" t="s">
        <v>204</v>
      </c>
      <c r="E366" s="246" t="s">
        <v>542</v>
      </c>
      <c r="F366" s="247" t="s">
        <v>543</v>
      </c>
      <c r="G366" s="248" t="s">
        <v>207</v>
      </c>
      <c r="H366" s="249">
        <v>1</v>
      </c>
      <c r="I366" s="250"/>
      <c r="J366" s="251">
        <f>ROUND(I366*H366,2)</f>
        <v>0</v>
      </c>
      <c r="K366" s="252"/>
      <c r="L366" s="43"/>
      <c r="M366" s="253" t="s">
        <v>1</v>
      </c>
      <c r="N366" s="254" t="s">
        <v>39</v>
      </c>
      <c r="O366" s="90"/>
      <c r="P366" s="255">
        <f>O366*H366</f>
        <v>0</v>
      </c>
      <c r="Q366" s="255">
        <v>0.0022</v>
      </c>
      <c r="R366" s="255">
        <f>Q366*H366</f>
        <v>0.0022</v>
      </c>
      <c r="S366" s="255">
        <v>0</v>
      </c>
      <c r="T366" s="256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57" t="s">
        <v>366</v>
      </c>
      <c r="AT366" s="257" t="s">
        <v>204</v>
      </c>
      <c r="AU366" s="257" t="s">
        <v>85</v>
      </c>
      <c r="AY366" s="16" t="s">
        <v>202</v>
      </c>
      <c r="BE366" s="258">
        <f>IF(N366="základní",J366,0)</f>
        <v>0</v>
      </c>
      <c r="BF366" s="258">
        <f>IF(N366="snížená",J366,0)</f>
        <v>0</v>
      </c>
      <c r="BG366" s="258">
        <f>IF(N366="zákl. přenesená",J366,0)</f>
        <v>0</v>
      </c>
      <c r="BH366" s="258">
        <f>IF(N366="sníž. přenesená",J366,0)</f>
        <v>0</v>
      </c>
      <c r="BI366" s="258">
        <f>IF(N366="nulová",J366,0)</f>
        <v>0</v>
      </c>
      <c r="BJ366" s="16" t="s">
        <v>85</v>
      </c>
      <c r="BK366" s="258">
        <f>ROUND(I366*H366,2)</f>
        <v>0</v>
      </c>
      <c r="BL366" s="16" t="s">
        <v>366</v>
      </c>
      <c r="BM366" s="257" t="s">
        <v>1791</v>
      </c>
    </row>
    <row r="367" spans="1:65" s="2" customFormat="1" ht="16.5" customHeight="1">
      <c r="A367" s="37"/>
      <c r="B367" s="38"/>
      <c r="C367" s="245" t="s">
        <v>545</v>
      </c>
      <c r="D367" s="245" t="s">
        <v>204</v>
      </c>
      <c r="E367" s="246" t="s">
        <v>546</v>
      </c>
      <c r="F367" s="247" t="s">
        <v>547</v>
      </c>
      <c r="G367" s="248" t="s">
        <v>207</v>
      </c>
      <c r="H367" s="249">
        <v>1</v>
      </c>
      <c r="I367" s="250"/>
      <c r="J367" s="251">
        <f>ROUND(I367*H367,2)</f>
        <v>0</v>
      </c>
      <c r="K367" s="252"/>
      <c r="L367" s="43"/>
      <c r="M367" s="253" t="s">
        <v>1</v>
      </c>
      <c r="N367" s="254" t="s">
        <v>39</v>
      </c>
      <c r="O367" s="90"/>
      <c r="P367" s="255">
        <f>O367*H367</f>
        <v>0</v>
      </c>
      <c r="Q367" s="255">
        <v>0.0022</v>
      </c>
      <c r="R367" s="255">
        <f>Q367*H367</f>
        <v>0.0022</v>
      </c>
      <c r="S367" s="255">
        <v>0</v>
      </c>
      <c r="T367" s="256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57" t="s">
        <v>366</v>
      </c>
      <c r="AT367" s="257" t="s">
        <v>204</v>
      </c>
      <c r="AU367" s="257" t="s">
        <v>85</v>
      </c>
      <c r="AY367" s="16" t="s">
        <v>202</v>
      </c>
      <c r="BE367" s="258">
        <f>IF(N367="základní",J367,0)</f>
        <v>0</v>
      </c>
      <c r="BF367" s="258">
        <f>IF(N367="snížená",J367,0)</f>
        <v>0</v>
      </c>
      <c r="BG367" s="258">
        <f>IF(N367="zákl. přenesená",J367,0)</f>
        <v>0</v>
      </c>
      <c r="BH367" s="258">
        <f>IF(N367="sníž. přenesená",J367,0)</f>
        <v>0</v>
      </c>
      <c r="BI367" s="258">
        <f>IF(N367="nulová",J367,0)</f>
        <v>0</v>
      </c>
      <c r="BJ367" s="16" t="s">
        <v>85</v>
      </c>
      <c r="BK367" s="258">
        <f>ROUND(I367*H367,2)</f>
        <v>0</v>
      </c>
      <c r="BL367" s="16" t="s">
        <v>366</v>
      </c>
      <c r="BM367" s="257" t="s">
        <v>1792</v>
      </c>
    </row>
    <row r="368" spans="1:65" s="2" customFormat="1" ht="33" customHeight="1">
      <c r="A368" s="37"/>
      <c r="B368" s="38"/>
      <c r="C368" s="245" t="s">
        <v>549</v>
      </c>
      <c r="D368" s="245" t="s">
        <v>204</v>
      </c>
      <c r="E368" s="246" t="s">
        <v>550</v>
      </c>
      <c r="F368" s="247" t="s">
        <v>551</v>
      </c>
      <c r="G368" s="248" t="s">
        <v>207</v>
      </c>
      <c r="H368" s="249">
        <v>1</v>
      </c>
      <c r="I368" s="250"/>
      <c r="J368" s="251">
        <f>ROUND(I368*H368,2)</f>
        <v>0</v>
      </c>
      <c r="K368" s="252"/>
      <c r="L368" s="43"/>
      <c r="M368" s="253" t="s">
        <v>1</v>
      </c>
      <c r="N368" s="254" t="s">
        <v>39</v>
      </c>
      <c r="O368" s="90"/>
      <c r="P368" s="255">
        <f>O368*H368</f>
        <v>0</v>
      </c>
      <c r="Q368" s="255">
        <v>0.0022</v>
      </c>
      <c r="R368" s="255">
        <f>Q368*H368</f>
        <v>0.0022</v>
      </c>
      <c r="S368" s="255">
        <v>0</v>
      </c>
      <c r="T368" s="256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57" t="s">
        <v>366</v>
      </c>
      <c r="AT368" s="257" t="s">
        <v>204</v>
      </c>
      <c r="AU368" s="257" t="s">
        <v>85</v>
      </c>
      <c r="AY368" s="16" t="s">
        <v>202</v>
      </c>
      <c r="BE368" s="258">
        <f>IF(N368="základní",J368,0)</f>
        <v>0</v>
      </c>
      <c r="BF368" s="258">
        <f>IF(N368="snížená",J368,0)</f>
        <v>0</v>
      </c>
      <c r="BG368" s="258">
        <f>IF(N368="zákl. přenesená",J368,0)</f>
        <v>0</v>
      </c>
      <c r="BH368" s="258">
        <f>IF(N368="sníž. přenesená",J368,0)</f>
        <v>0</v>
      </c>
      <c r="BI368" s="258">
        <f>IF(N368="nulová",J368,0)</f>
        <v>0</v>
      </c>
      <c r="BJ368" s="16" t="s">
        <v>85</v>
      </c>
      <c r="BK368" s="258">
        <f>ROUND(I368*H368,2)</f>
        <v>0</v>
      </c>
      <c r="BL368" s="16" t="s">
        <v>366</v>
      </c>
      <c r="BM368" s="257" t="s">
        <v>1793</v>
      </c>
    </row>
    <row r="369" spans="1:65" s="2" customFormat="1" ht="21.75" customHeight="1">
      <c r="A369" s="37"/>
      <c r="B369" s="38"/>
      <c r="C369" s="245" t="s">
        <v>553</v>
      </c>
      <c r="D369" s="245" t="s">
        <v>204</v>
      </c>
      <c r="E369" s="246" t="s">
        <v>554</v>
      </c>
      <c r="F369" s="247" t="s">
        <v>555</v>
      </c>
      <c r="G369" s="248" t="s">
        <v>207</v>
      </c>
      <c r="H369" s="249">
        <v>1</v>
      </c>
      <c r="I369" s="250"/>
      <c r="J369" s="251">
        <f>ROUND(I369*H369,2)</f>
        <v>0</v>
      </c>
      <c r="K369" s="252"/>
      <c r="L369" s="43"/>
      <c r="M369" s="253" t="s">
        <v>1</v>
      </c>
      <c r="N369" s="254" t="s">
        <v>39</v>
      </c>
      <c r="O369" s="90"/>
      <c r="P369" s="255">
        <f>O369*H369</f>
        <v>0</v>
      </c>
      <c r="Q369" s="255">
        <v>0.0022</v>
      </c>
      <c r="R369" s="255">
        <f>Q369*H369</f>
        <v>0.0022</v>
      </c>
      <c r="S369" s="255">
        <v>0</v>
      </c>
      <c r="T369" s="256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57" t="s">
        <v>366</v>
      </c>
      <c r="AT369" s="257" t="s">
        <v>204</v>
      </c>
      <c r="AU369" s="257" t="s">
        <v>85</v>
      </c>
      <c r="AY369" s="16" t="s">
        <v>202</v>
      </c>
      <c r="BE369" s="258">
        <f>IF(N369="základní",J369,0)</f>
        <v>0</v>
      </c>
      <c r="BF369" s="258">
        <f>IF(N369="snížená",J369,0)</f>
        <v>0</v>
      </c>
      <c r="BG369" s="258">
        <f>IF(N369="zákl. přenesená",J369,0)</f>
        <v>0</v>
      </c>
      <c r="BH369" s="258">
        <f>IF(N369="sníž. přenesená",J369,0)</f>
        <v>0</v>
      </c>
      <c r="BI369" s="258">
        <f>IF(N369="nulová",J369,0)</f>
        <v>0</v>
      </c>
      <c r="BJ369" s="16" t="s">
        <v>85</v>
      </c>
      <c r="BK369" s="258">
        <f>ROUND(I369*H369,2)</f>
        <v>0</v>
      </c>
      <c r="BL369" s="16" t="s">
        <v>366</v>
      </c>
      <c r="BM369" s="257" t="s">
        <v>1794</v>
      </c>
    </row>
    <row r="370" spans="1:65" s="2" customFormat="1" ht="21.75" customHeight="1">
      <c r="A370" s="37"/>
      <c r="B370" s="38"/>
      <c r="C370" s="245" t="s">
        <v>557</v>
      </c>
      <c r="D370" s="245" t="s">
        <v>204</v>
      </c>
      <c r="E370" s="246" t="s">
        <v>558</v>
      </c>
      <c r="F370" s="247" t="s">
        <v>559</v>
      </c>
      <c r="G370" s="248" t="s">
        <v>411</v>
      </c>
      <c r="H370" s="249">
        <v>0.079</v>
      </c>
      <c r="I370" s="250"/>
      <c r="J370" s="251">
        <f>ROUND(I370*H370,2)</f>
        <v>0</v>
      </c>
      <c r="K370" s="252"/>
      <c r="L370" s="43"/>
      <c r="M370" s="253" t="s">
        <v>1</v>
      </c>
      <c r="N370" s="254" t="s">
        <v>39</v>
      </c>
      <c r="O370" s="90"/>
      <c r="P370" s="255">
        <f>O370*H370</f>
        <v>0</v>
      </c>
      <c r="Q370" s="255">
        <v>0</v>
      </c>
      <c r="R370" s="255">
        <f>Q370*H370</f>
        <v>0</v>
      </c>
      <c r="S370" s="255">
        <v>0</v>
      </c>
      <c r="T370" s="256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57" t="s">
        <v>366</v>
      </c>
      <c r="AT370" s="257" t="s">
        <v>204</v>
      </c>
      <c r="AU370" s="257" t="s">
        <v>85</v>
      </c>
      <c r="AY370" s="16" t="s">
        <v>202</v>
      </c>
      <c r="BE370" s="258">
        <f>IF(N370="základní",J370,0)</f>
        <v>0</v>
      </c>
      <c r="BF370" s="258">
        <f>IF(N370="snížená",J370,0)</f>
        <v>0</v>
      </c>
      <c r="BG370" s="258">
        <f>IF(N370="zákl. přenesená",J370,0)</f>
        <v>0</v>
      </c>
      <c r="BH370" s="258">
        <f>IF(N370="sníž. přenesená",J370,0)</f>
        <v>0</v>
      </c>
      <c r="BI370" s="258">
        <f>IF(N370="nulová",J370,0)</f>
        <v>0</v>
      </c>
      <c r="BJ370" s="16" t="s">
        <v>85</v>
      </c>
      <c r="BK370" s="258">
        <f>ROUND(I370*H370,2)</f>
        <v>0</v>
      </c>
      <c r="BL370" s="16" t="s">
        <v>366</v>
      </c>
      <c r="BM370" s="257" t="s">
        <v>1795</v>
      </c>
    </row>
    <row r="371" spans="1:63" s="12" customFormat="1" ht="22.8" customHeight="1">
      <c r="A371" s="12"/>
      <c r="B371" s="229"/>
      <c r="C371" s="230"/>
      <c r="D371" s="231" t="s">
        <v>72</v>
      </c>
      <c r="E371" s="243" t="s">
        <v>561</v>
      </c>
      <c r="F371" s="243" t="s">
        <v>562</v>
      </c>
      <c r="G371" s="230"/>
      <c r="H371" s="230"/>
      <c r="I371" s="233"/>
      <c r="J371" s="244">
        <f>BK371</f>
        <v>0</v>
      </c>
      <c r="K371" s="230"/>
      <c r="L371" s="235"/>
      <c r="M371" s="236"/>
      <c r="N371" s="237"/>
      <c r="O371" s="237"/>
      <c r="P371" s="238">
        <f>SUM(P372:P373)</f>
        <v>0</v>
      </c>
      <c r="Q371" s="237"/>
      <c r="R371" s="238">
        <f>SUM(R372:R373)</f>
        <v>0.04032</v>
      </c>
      <c r="S371" s="237"/>
      <c r="T371" s="239">
        <f>SUM(T372:T373)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40" t="s">
        <v>85</v>
      </c>
      <c r="AT371" s="241" t="s">
        <v>72</v>
      </c>
      <c r="AU371" s="241" t="s">
        <v>80</v>
      </c>
      <c r="AY371" s="240" t="s">
        <v>202</v>
      </c>
      <c r="BK371" s="242">
        <f>SUM(BK372:BK373)</f>
        <v>0</v>
      </c>
    </row>
    <row r="372" spans="1:65" s="2" customFormat="1" ht="21.75" customHeight="1">
      <c r="A372" s="37"/>
      <c r="B372" s="38"/>
      <c r="C372" s="245" t="s">
        <v>563</v>
      </c>
      <c r="D372" s="245" t="s">
        <v>204</v>
      </c>
      <c r="E372" s="246" t="s">
        <v>564</v>
      </c>
      <c r="F372" s="247" t="s">
        <v>565</v>
      </c>
      <c r="G372" s="248" t="s">
        <v>207</v>
      </c>
      <c r="H372" s="249">
        <v>24</v>
      </c>
      <c r="I372" s="250"/>
      <c r="J372" s="251">
        <f>ROUND(I372*H372,2)</f>
        <v>0</v>
      </c>
      <c r="K372" s="252"/>
      <c r="L372" s="43"/>
      <c r="M372" s="253" t="s">
        <v>1</v>
      </c>
      <c r="N372" s="254" t="s">
        <v>39</v>
      </c>
      <c r="O372" s="90"/>
      <c r="P372" s="255">
        <f>O372*H372</f>
        <v>0</v>
      </c>
      <c r="Q372" s="255">
        <v>0.00168</v>
      </c>
      <c r="R372" s="255">
        <f>Q372*H372</f>
        <v>0.04032</v>
      </c>
      <c r="S372" s="255">
        <v>0</v>
      </c>
      <c r="T372" s="256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57" t="s">
        <v>366</v>
      </c>
      <c r="AT372" s="257" t="s">
        <v>204</v>
      </c>
      <c r="AU372" s="257" t="s">
        <v>85</v>
      </c>
      <c r="AY372" s="16" t="s">
        <v>202</v>
      </c>
      <c r="BE372" s="258">
        <f>IF(N372="základní",J372,0)</f>
        <v>0</v>
      </c>
      <c r="BF372" s="258">
        <f>IF(N372="snížená",J372,0)</f>
        <v>0</v>
      </c>
      <c r="BG372" s="258">
        <f>IF(N372="zákl. přenesená",J372,0)</f>
        <v>0</v>
      </c>
      <c r="BH372" s="258">
        <f>IF(N372="sníž. přenesená",J372,0)</f>
        <v>0</v>
      </c>
      <c r="BI372" s="258">
        <f>IF(N372="nulová",J372,0)</f>
        <v>0</v>
      </c>
      <c r="BJ372" s="16" t="s">
        <v>85</v>
      </c>
      <c r="BK372" s="258">
        <f>ROUND(I372*H372,2)</f>
        <v>0</v>
      </c>
      <c r="BL372" s="16" t="s">
        <v>366</v>
      </c>
      <c r="BM372" s="257" t="s">
        <v>1796</v>
      </c>
    </row>
    <row r="373" spans="1:51" s="14" customFormat="1" ht="12">
      <c r="A373" s="14"/>
      <c r="B373" s="270"/>
      <c r="C373" s="271"/>
      <c r="D373" s="261" t="s">
        <v>210</v>
      </c>
      <c r="E373" s="272" t="s">
        <v>1</v>
      </c>
      <c r="F373" s="273" t="s">
        <v>1797</v>
      </c>
      <c r="G373" s="271"/>
      <c r="H373" s="274">
        <v>24</v>
      </c>
      <c r="I373" s="275"/>
      <c r="J373" s="271"/>
      <c r="K373" s="271"/>
      <c r="L373" s="276"/>
      <c r="M373" s="277"/>
      <c r="N373" s="278"/>
      <c r="O373" s="278"/>
      <c r="P373" s="278"/>
      <c r="Q373" s="278"/>
      <c r="R373" s="278"/>
      <c r="S373" s="278"/>
      <c r="T373" s="279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80" t="s">
        <v>210</v>
      </c>
      <c r="AU373" s="280" t="s">
        <v>85</v>
      </c>
      <c r="AV373" s="14" t="s">
        <v>85</v>
      </c>
      <c r="AW373" s="14" t="s">
        <v>30</v>
      </c>
      <c r="AX373" s="14" t="s">
        <v>73</v>
      </c>
      <c r="AY373" s="280" t="s">
        <v>202</v>
      </c>
    </row>
    <row r="374" spans="1:63" s="12" customFormat="1" ht="22.8" customHeight="1">
      <c r="A374" s="12"/>
      <c r="B374" s="229"/>
      <c r="C374" s="230"/>
      <c r="D374" s="231" t="s">
        <v>72</v>
      </c>
      <c r="E374" s="243" t="s">
        <v>568</v>
      </c>
      <c r="F374" s="243" t="s">
        <v>569</v>
      </c>
      <c r="G374" s="230"/>
      <c r="H374" s="230"/>
      <c r="I374" s="233"/>
      <c r="J374" s="244">
        <f>BK374</f>
        <v>0</v>
      </c>
      <c r="K374" s="230"/>
      <c r="L374" s="235"/>
      <c r="M374" s="236"/>
      <c r="N374" s="237"/>
      <c r="O374" s="237"/>
      <c r="P374" s="238">
        <f>SUM(P375:P389)</f>
        <v>0</v>
      </c>
      <c r="Q374" s="237"/>
      <c r="R374" s="238">
        <f>SUM(R375:R389)</f>
        <v>2.3765795999999995</v>
      </c>
      <c r="S374" s="237"/>
      <c r="T374" s="239">
        <f>SUM(T375:T389)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40" t="s">
        <v>85</v>
      </c>
      <c r="AT374" s="241" t="s">
        <v>72</v>
      </c>
      <c r="AU374" s="241" t="s">
        <v>80</v>
      </c>
      <c r="AY374" s="240" t="s">
        <v>202</v>
      </c>
      <c r="BK374" s="242">
        <f>SUM(BK375:BK389)</f>
        <v>0</v>
      </c>
    </row>
    <row r="375" spans="1:65" s="2" customFormat="1" ht="21.75" customHeight="1">
      <c r="A375" s="37"/>
      <c r="B375" s="38"/>
      <c r="C375" s="245" t="s">
        <v>570</v>
      </c>
      <c r="D375" s="245" t="s">
        <v>204</v>
      </c>
      <c r="E375" s="246" t="s">
        <v>571</v>
      </c>
      <c r="F375" s="247" t="s">
        <v>572</v>
      </c>
      <c r="G375" s="248" t="s">
        <v>231</v>
      </c>
      <c r="H375" s="249">
        <v>20</v>
      </c>
      <c r="I375" s="250"/>
      <c r="J375" s="251">
        <f>ROUND(I375*H375,2)</f>
        <v>0</v>
      </c>
      <c r="K375" s="252"/>
      <c r="L375" s="43"/>
      <c r="M375" s="253" t="s">
        <v>1</v>
      </c>
      <c r="N375" s="254" t="s">
        <v>39</v>
      </c>
      <c r="O375" s="90"/>
      <c r="P375" s="255">
        <f>O375*H375</f>
        <v>0</v>
      </c>
      <c r="Q375" s="255">
        <v>0.01644</v>
      </c>
      <c r="R375" s="255">
        <f>Q375*H375</f>
        <v>0.3288</v>
      </c>
      <c r="S375" s="255">
        <v>0</v>
      </c>
      <c r="T375" s="256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57" t="s">
        <v>366</v>
      </c>
      <c r="AT375" s="257" t="s">
        <v>204</v>
      </c>
      <c r="AU375" s="257" t="s">
        <v>85</v>
      </c>
      <c r="AY375" s="16" t="s">
        <v>202</v>
      </c>
      <c r="BE375" s="258">
        <f>IF(N375="základní",J375,0)</f>
        <v>0</v>
      </c>
      <c r="BF375" s="258">
        <f>IF(N375="snížená",J375,0)</f>
        <v>0</v>
      </c>
      <c r="BG375" s="258">
        <f>IF(N375="zákl. přenesená",J375,0)</f>
        <v>0</v>
      </c>
      <c r="BH375" s="258">
        <f>IF(N375="sníž. přenesená",J375,0)</f>
        <v>0</v>
      </c>
      <c r="BI375" s="258">
        <f>IF(N375="nulová",J375,0)</f>
        <v>0</v>
      </c>
      <c r="BJ375" s="16" t="s">
        <v>85</v>
      </c>
      <c r="BK375" s="258">
        <f>ROUND(I375*H375,2)</f>
        <v>0</v>
      </c>
      <c r="BL375" s="16" t="s">
        <v>366</v>
      </c>
      <c r="BM375" s="257" t="s">
        <v>1798</v>
      </c>
    </row>
    <row r="376" spans="1:51" s="14" customFormat="1" ht="12">
      <c r="A376" s="14"/>
      <c r="B376" s="270"/>
      <c r="C376" s="271"/>
      <c r="D376" s="261" t="s">
        <v>210</v>
      </c>
      <c r="E376" s="272" t="s">
        <v>1</v>
      </c>
      <c r="F376" s="273" t="s">
        <v>1799</v>
      </c>
      <c r="G376" s="271"/>
      <c r="H376" s="274">
        <v>20</v>
      </c>
      <c r="I376" s="275"/>
      <c r="J376" s="271"/>
      <c r="K376" s="271"/>
      <c r="L376" s="276"/>
      <c r="M376" s="277"/>
      <c r="N376" s="278"/>
      <c r="O376" s="278"/>
      <c r="P376" s="278"/>
      <c r="Q376" s="278"/>
      <c r="R376" s="278"/>
      <c r="S376" s="278"/>
      <c r="T376" s="27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80" t="s">
        <v>210</v>
      </c>
      <c r="AU376" s="280" t="s">
        <v>85</v>
      </c>
      <c r="AV376" s="14" t="s">
        <v>85</v>
      </c>
      <c r="AW376" s="14" t="s">
        <v>30</v>
      </c>
      <c r="AX376" s="14" t="s">
        <v>73</v>
      </c>
      <c r="AY376" s="280" t="s">
        <v>202</v>
      </c>
    </row>
    <row r="377" spans="1:65" s="2" customFormat="1" ht="21.75" customHeight="1">
      <c r="A377" s="37"/>
      <c r="B377" s="38"/>
      <c r="C377" s="245" t="s">
        <v>575</v>
      </c>
      <c r="D377" s="245" t="s">
        <v>204</v>
      </c>
      <c r="E377" s="246" t="s">
        <v>576</v>
      </c>
      <c r="F377" s="247" t="s">
        <v>577</v>
      </c>
      <c r="G377" s="248" t="s">
        <v>231</v>
      </c>
      <c r="H377" s="249">
        <v>160.92</v>
      </c>
      <c r="I377" s="250"/>
      <c r="J377" s="251">
        <f>ROUND(I377*H377,2)</f>
        <v>0</v>
      </c>
      <c r="K377" s="252"/>
      <c r="L377" s="43"/>
      <c r="M377" s="253" t="s">
        <v>1</v>
      </c>
      <c r="N377" s="254" t="s">
        <v>39</v>
      </c>
      <c r="O377" s="90"/>
      <c r="P377" s="255">
        <f>O377*H377</f>
        <v>0</v>
      </c>
      <c r="Q377" s="255">
        <v>0.01223</v>
      </c>
      <c r="R377" s="255">
        <f>Q377*H377</f>
        <v>1.9680515999999997</v>
      </c>
      <c r="S377" s="255">
        <v>0</v>
      </c>
      <c r="T377" s="256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57" t="s">
        <v>366</v>
      </c>
      <c r="AT377" s="257" t="s">
        <v>204</v>
      </c>
      <c r="AU377" s="257" t="s">
        <v>85</v>
      </c>
      <c r="AY377" s="16" t="s">
        <v>202</v>
      </c>
      <c r="BE377" s="258">
        <f>IF(N377="základní",J377,0)</f>
        <v>0</v>
      </c>
      <c r="BF377" s="258">
        <f>IF(N377="snížená",J377,0)</f>
        <v>0</v>
      </c>
      <c r="BG377" s="258">
        <f>IF(N377="zákl. přenesená",J377,0)</f>
        <v>0</v>
      </c>
      <c r="BH377" s="258">
        <f>IF(N377="sníž. přenesená",J377,0)</f>
        <v>0</v>
      </c>
      <c r="BI377" s="258">
        <f>IF(N377="nulová",J377,0)</f>
        <v>0</v>
      </c>
      <c r="BJ377" s="16" t="s">
        <v>85</v>
      </c>
      <c r="BK377" s="258">
        <f>ROUND(I377*H377,2)</f>
        <v>0</v>
      </c>
      <c r="BL377" s="16" t="s">
        <v>366</v>
      </c>
      <c r="BM377" s="257" t="s">
        <v>1800</v>
      </c>
    </row>
    <row r="378" spans="1:51" s="13" customFormat="1" ht="12">
      <c r="A378" s="13"/>
      <c r="B378" s="259"/>
      <c r="C378" s="260"/>
      <c r="D378" s="261" t="s">
        <v>210</v>
      </c>
      <c r="E378" s="262" t="s">
        <v>1</v>
      </c>
      <c r="F378" s="263" t="s">
        <v>579</v>
      </c>
      <c r="G378" s="260"/>
      <c r="H378" s="262" t="s">
        <v>1</v>
      </c>
      <c r="I378" s="264"/>
      <c r="J378" s="260"/>
      <c r="K378" s="260"/>
      <c r="L378" s="265"/>
      <c r="M378" s="266"/>
      <c r="N378" s="267"/>
      <c r="O378" s="267"/>
      <c r="P378" s="267"/>
      <c r="Q378" s="267"/>
      <c r="R378" s="267"/>
      <c r="S378" s="267"/>
      <c r="T378" s="26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9" t="s">
        <v>210</v>
      </c>
      <c r="AU378" s="269" t="s">
        <v>85</v>
      </c>
      <c r="AV378" s="13" t="s">
        <v>80</v>
      </c>
      <c r="AW378" s="13" t="s">
        <v>30</v>
      </c>
      <c r="AX378" s="13" t="s">
        <v>73</v>
      </c>
      <c r="AY378" s="269" t="s">
        <v>202</v>
      </c>
    </row>
    <row r="379" spans="1:51" s="14" customFormat="1" ht="12">
      <c r="A379" s="14"/>
      <c r="B379" s="270"/>
      <c r="C379" s="271"/>
      <c r="D379" s="261" t="s">
        <v>210</v>
      </c>
      <c r="E379" s="272" t="s">
        <v>1</v>
      </c>
      <c r="F379" s="273" t="s">
        <v>1801</v>
      </c>
      <c r="G379" s="271"/>
      <c r="H379" s="274">
        <v>69.54</v>
      </c>
      <c r="I379" s="275"/>
      <c r="J379" s="271"/>
      <c r="K379" s="271"/>
      <c r="L379" s="276"/>
      <c r="M379" s="277"/>
      <c r="N379" s="278"/>
      <c r="O379" s="278"/>
      <c r="P379" s="278"/>
      <c r="Q379" s="278"/>
      <c r="R379" s="278"/>
      <c r="S379" s="278"/>
      <c r="T379" s="279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80" t="s">
        <v>210</v>
      </c>
      <c r="AU379" s="280" t="s">
        <v>85</v>
      </c>
      <c r="AV379" s="14" t="s">
        <v>85</v>
      </c>
      <c r="AW379" s="14" t="s">
        <v>30</v>
      </c>
      <c r="AX379" s="14" t="s">
        <v>73</v>
      </c>
      <c r="AY379" s="280" t="s">
        <v>202</v>
      </c>
    </row>
    <row r="380" spans="1:51" s="14" customFormat="1" ht="12">
      <c r="A380" s="14"/>
      <c r="B380" s="270"/>
      <c r="C380" s="271"/>
      <c r="D380" s="261" t="s">
        <v>210</v>
      </c>
      <c r="E380" s="272" t="s">
        <v>1</v>
      </c>
      <c r="F380" s="273" t="s">
        <v>1802</v>
      </c>
      <c r="G380" s="271"/>
      <c r="H380" s="274">
        <v>69.54</v>
      </c>
      <c r="I380" s="275"/>
      <c r="J380" s="271"/>
      <c r="K380" s="271"/>
      <c r="L380" s="276"/>
      <c r="M380" s="277"/>
      <c r="N380" s="278"/>
      <c r="O380" s="278"/>
      <c r="P380" s="278"/>
      <c r="Q380" s="278"/>
      <c r="R380" s="278"/>
      <c r="S380" s="278"/>
      <c r="T380" s="279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80" t="s">
        <v>210</v>
      </c>
      <c r="AU380" s="280" t="s">
        <v>85</v>
      </c>
      <c r="AV380" s="14" t="s">
        <v>85</v>
      </c>
      <c r="AW380" s="14" t="s">
        <v>30</v>
      </c>
      <c r="AX380" s="14" t="s">
        <v>73</v>
      </c>
      <c r="AY380" s="280" t="s">
        <v>202</v>
      </c>
    </row>
    <row r="381" spans="1:51" s="13" customFormat="1" ht="12">
      <c r="A381" s="13"/>
      <c r="B381" s="259"/>
      <c r="C381" s="260"/>
      <c r="D381" s="261" t="s">
        <v>210</v>
      </c>
      <c r="E381" s="262" t="s">
        <v>1</v>
      </c>
      <c r="F381" s="263" t="s">
        <v>582</v>
      </c>
      <c r="G381" s="260"/>
      <c r="H381" s="262" t="s">
        <v>1</v>
      </c>
      <c r="I381" s="264"/>
      <c r="J381" s="260"/>
      <c r="K381" s="260"/>
      <c r="L381" s="265"/>
      <c r="M381" s="266"/>
      <c r="N381" s="267"/>
      <c r="O381" s="267"/>
      <c r="P381" s="267"/>
      <c r="Q381" s="267"/>
      <c r="R381" s="267"/>
      <c r="S381" s="267"/>
      <c r="T381" s="26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9" t="s">
        <v>210</v>
      </c>
      <c r="AU381" s="269" t="s">
        <v>85</v>
      </c>
      <c r="AV381" s="13" t="s">
        <v>80</v>
      </c>
      <c r="AW381" s="13" t="s">
        <v>30</v>
      </c>
      <c r="AX381" s="13" t="s">
        <v>73</v>
      </c>
      <c r="AY381" s="269" t="s">
        <v>202</v>
      </c>
    </row>
    <row r="382" spans="1:51" s="14" customFormat="1" ht="12">
      <c r="A382" s="14"/>
      <c r="B382" s="270"/>
      <c r="C382" s="271"/>
      <c r="D382" s="261" t="s">
        <v>210</v>
      </c>
      <c r="E382" s="272" t="s">
        <v>1</v>
      </c>
      <c r="F382" s="273" t="s">
        <v>1803</v>
      </c>
      <c r="G382" s="271"/>
      <c r="H382" s="274">
        <v>10.92</v>
      </c>
      <c r="I382" s="275"/>
      <c r="J382" s="271"/>
      <c r="K382" s="271"/>
      <c r="L382" s="276"/>
      <c r="M382" s="277"/>
      <c r="N382" s="278"/>
      <c r="O382" s="278"/>
      <c r="P382" s="278"/>
      <c r="Q382" s="278"/>
      <c r="R382" s="278"/>
      <c r="S382" s="278"/>
      <c r="T382" s="279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80" t="s">
        <v>210</v>
      </c>
      <c r="AU382" s="280" t="s">
        <v>85</v>
      </c>
      <c r="AV382" s="14" t="s">
        <v>85</v>
      </c>
      <c r="AW382" s="14" t="s">
        <v>30</v>
      </c>
      <c r="AX382" s="14" t="s">
        <v>73</v>
      </c>
      <c r="AY382" s="280" t="s">
        <v>202</v>
      </c>
    </row>
    <row r="383" spans="1:51" s="14" customFormat="1" ht="12">
      <c r="A383" s="14"/>
      <c r="B383" s="270"/>
      <c r="C383" s="271"/>
      <c r="D383" s="261" t="s">
        <v>210</v>
      </c>
      <c r="E383" s="272" t="s">
        <v>1</v>
      </c>
      <c r="F383" s="273" t="s">
        <v>1804</v>
      </c>
      <c r="G383" s="271"/>
      <c r="H383" s="274">
        <v>10.92</v>
      </c>
      <c r="I383" s="275"/>
      <c r="J383" s="271"/>
      <c r="K383" s="271"/>
      <c r="L383" s="276"/>
      <c r="M383" s="277"/>
      <c r="N383" s="278"/>
      <c r="O383" s="278"/>
      <c r="P383" s="278"/>
      <c r="Q383" s="278"/>
      <c r="R383" s="278"/>
      <c r="S383" s="278"/>
      <c r="T383" s="279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80" t="s">
        <v>210</v>
      </c>
      <c r="AU383" s="280" t="s">
        <v>85</v>
      </c>
      <c r="AV383" s="14" t="s">
        <v>85</v>
      </c>
      <c r="AW383" s="14" t="s">
        <v>30</v>
      </c>
      <c r="AX383" s="14" t="s">
        <v>73</v>
      </c>
      <c r="AY383" s="280" t="s">
        <v>202</v>
      </c>
    </row>
    <row r="384" spans="1:65" s="2" customFormat="1" ht="16.5" customHeight="1">
      <c r="A384" s="37"/>
      <c r="B384" s="38"/>
      <c r="C384" s="245" t="s">
        <v>585</v>
      </c>
      <c r="D384" s="245" t="s">
        <v>204</v>
      </c>
      <c r="E384" s="246" t="s">
        <v>586</v>
      </c>
      <c r="F384" s="247" t="s">
        <v>587</v>
      </c>
      <c r="G384" s="248" t="s">
        <v>324</v>
      </c>
      <c r="H384" s="249">
        <v>15.6</v>
      </c>
      <c r="I384" s="250"/>
      <c r="J384" s="251">
        <f>ROUND(I384*H384,2)</f>
        <v>0</v>
      </c>
      <c r="K384" s="252"/>
      <c r="L384" s="43"/>
      <c r="M384" s="253" t="s">
        <v>1</v>
      </c>
      <c r="N384" s="254" t="s">
        <v>39</v>
      </c>
      <c r="O384" s="90"/>
      <c r="P384" s="255">
        <f>O384*H384</f>
        <v>0</v>
      </c>
      <c r="Q384" s="255">
        <v>0.00438</v>
      </c>
      <c r="R384" s="255">
        <f>Q384*H384</f>
        <v>0.068328</v>
      </c>
      <c r="S384" s="255">
        <v>0</v>
      </c>
      <c r="T384" s="256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57" t="s">
        <v>366</v>
      </c>
      <c r="AT384" s="257" t="s">
        <v>204</v>
      </c>
      <c r="AU384" s="257" t="s">
        <v>85</v>
      </c>
      <c r="AY384" s="16" t="s">
        <v>202</v>
      </c>
      <c r="BE384" s="258">
        <f>IF(N384="základní",J384,0)</f>
        <v>0</v>
      </c>
      <c r="BF384" s="258">
        <f>IF(N384="snížená",J384,0)</f>
        <v>0</v>
      </c>
      <c r="BG384" s="258">
        <f>IF(N384="zákl. přenesená",J384,0)</f>
        <v>0</v>
      </c>
      <c r="BH384" s="258">
        <f>IF(N384="sníž. přenesená",J384,0)</f>
        <v>0</v>
      </c>
      <c r="BI384" s="258">
        <f>IF(N384="nulová",J384,0)</f>
        <v>0</v>
      </c>
      <c r="BJ384" s="16" t="s">
        <v>85</v>
      </c>
      <c r="BK384" s="258">
        <f>ROUND(I384*H384,2)</f>
        <v>0</v>
      </c>
      <c r="BL384" s="16" t="s">
        <v>366</v>
      </c>
      <c r="BM384" s="257" t="s">
        <v>1805</v>
      </c>
    </row>
    <row r="385" spans="1:51" s="14" customFormat="1" ht="12">
      <c r="A385" s="14"/>
      <c r="B385" s="270"/>
      <c r="C385" s="271"/>
      <c r="D385" s="261" t="s">
        <v>210</v>
      </c>
      <c r="E385" s="272" t="s">
        <v>1</v>
      </c>
      <c r="F385" s="273" t="s">
        <v>1806</v>
      </c>
      <c r="G385" s="271"/>
      <c r="H385" s="274">
        <v>15.6</v>
      </c>
      <c r="I385" s="275"/>
      <c r="J385" s="271"/>
      <c r="K385" s="271"/>
      <c r="L385" s="276"/>
      <c r="M385" s="277"/>
      <c r="N385" s="278"/>
      <c r="O385" s="278"/>
      <c r="P385" s="278"/>
      <c r="Q385" s="278"/>
      <c r="R385" s="278"/>
      <c r="S385" s="278"/>
      <c r="T385" s="279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80" t="s">
        <v>210</v>
      </c>
      <c r="AU385" s="280" t="s">
        <v>85</v>
      </c>
      <c r="AV385" s="14" t="s">
        <v>85</v>
      </c>
      <c r="AW385" s="14" t="s">
        <v>30</v>
      </c>
      <c r="AX385" s="14" t="s">
        <v>73</v>
      </c>
      <c r="AY385" s="280" t="s">
        <v>202</v>
      </c>
    </row>
    <row r="386" spans="1:65" s="2" customFormat="1" ht="21.75" customHeight="1">
      <c r="A386" s="37"/>
      <c r="B386" s="38"/>
      <c r="C386" s="245" t="s">
        <v>590</v>
      </c>
      <c r="D386" s="245" t="s">
        <v>204</v>
      </c>
      <c r="E386" s="246" t="s">
        <v>591</v>
      </c>
      <c r="F386" s="247" t="s">
        <v>592</v>
      </c>
      <c r="G386" s="248" t="s">
        <v>207</v>
      </c>
      <c r="H386" s="249">
        <v>12</v>
      </c>
      <c r="I386" s="250"/>
      <c r="J386" s="251">
        <f>ROUND(I386*H386,2)</f>
        <v>0</v>
      </c>
      <c r="K386" s="252"/>
      <c r="L386" s="43"/>
      <c r="M386" s="253" t="s">
        <v>1</v>
      </c>
      <c r="N386" s="254" t="s">
        <v>39</v>
      </c>
      <c r="O386" s="90"/>
      <c r="P386" s="255">
        <f>O386*H386</f>
        <v>0</v>
      </c>
      <c r="Q386" s="255">
        <v>3E-05</v>
      </c>
      <c r="R386" s="255">
        <f>Q386*H386</f>
        <v>0.00036</v>
      </c>
      <c r="S386" s="255">
        <v>0</v>
      </c>
      <c r="T386" s="256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57" t="s">
        <v>366</v>
      </c>
      <c r="AT386" s="257" t="s">
        <v>204</v>
      </c>
      <c r="AU386" s="257" t="s">
        <v>85</v>
      </c>
      <c r="AY386" s="16" t="s">
        <v>202</v>
      </c>
      <c r="BE386" s="258">
        <f>IF(N386="základní",J386,0)</f>
        <v>0</v>
      </c>
      <c r="BF386" s="258">
        <f>IF(N386="snížená",J386,0)</f>
        <v>0</v>
      </c>
      <c r="BG386" s="258">
        <f>IF(N386="zákl. přenesená",J386,0)</f>
        <v>0</v>
      </c>
      <c r="BH386" s="258">
        <f>IF(N386="sníž. přenesená",J386,0)</f>
        <v>0</v>
      </c>
      <c r="BI386" s="258">
        <f>IF(N386="nulová",J386,0)</f>
        <v>0</v>
      </c>
      <c r="BJ386" s="16" t="s">
        <v>85</v>
      </c>
      <c r="BK386" s="258">
        <f>ROUND(I386*H386,2)</f>
        <v>0</v>
      </c>
      <c r="BL386" s="16" t="s">
        <v>366</v>
      </c>
      <c r="BM386" s="257" t="s">
        <v>1807</v>
      </c>
    </row>
    <row r="387" spans="1:51" s="14" customFormat="1" ht="12">
      <c r="A387" s="14"/>
      <c r="B387" s="270"/>
      <c r="C387" s="271"/>
      <c r="D387" s="261" t="s">
        <v>210</v>
      </c>
      <c r="E387" s="272" t="s">
        <v>1</v>
      </c>
      <c r="F387" s="273" t="s">
        <v>342</v>
      </c>
      <c r="G387" s="271"/>
      <c r="H387" s="274">
        <v>12</v>
      </c>
      <c r="I387" s="275"/>
      <c r="J387" s="271"/>
      <c r="K387" s="271"/>
      <c r="L387" s="276"/>
      <c r="M387" s="277"/>
      <c r="N387" s="278"/>
      <c r="O387" s="278"/>
      <c r="P387" s="278"/>
      <c r="Q387" s="278"/>
      <c r="R387" s="278"/>
      <c r="S387" s="278"/>
      <c r="T387" s="279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80" t="s">
        <v>210</v>
      </c>
      <c r="AU387" s="280" t="s">
        <v>85</v>
      </c>
      <c r="AV387" s="14" t="s">
        <v>85</v>
      </c>
      <c r="AW387" s="14" t="s">
        <v>30</v>
      </c>
      <c r="AX387" s="14" t="s">
        <v>73</v>
      </c>
      <c r="AY387" s="280" t="s">
        <v>202</v>
      </c>
    </row>
    <row r="388" spans="1:65" s="2" customFormat="1" ht="16.5" customHeight="1">
      <c r="A388" s="37"/>
      <c r="B388" s="38"/>
      <c r="C388" s="281" t="s">
        <v>287</v>
      </c>
      <c r="D388" s="281" t="s">
        <v>116</v>
      </c>
      <c r="E388" s="282" t="s">
        <v>594</v>
      </c>
      <c r="F388" s="283" t="s">
        <v>595</v>
      </c>
      <c r="G388" s="284" t="s">
        <v>207</v>
      </c>
      <c r="H388" s="285">
        <v>12</v>
      </c>
      <c r="I388" s="286"/>
      <c r="J388" s="287">
        <f>ROUND(I388*H388,2)</f>
        <v>0</v>
      </c>
      <c r="K388" s="288"/>
      <c r="L388" s="289"/>
      <c r="M388" s="290" t="s">
        <v>1</v>
      </c>
      <c r="N388" s="291" t="s">
        <v>39</v>
      </c>
      <c r="O388" s="90"/>
      <c r="P388" s="255">
        <f>O388*H388</f>
        <v>0</v>
      </c>
      <c r="Q388" s="255">
        <v>0.00092</v>
      </c>
      <c r="R388" s="255">
        <f>Q388*H388</f>
        <v>0.011040000000000001</v>
      </c>
      <c r="S388" s="255">
        <v>0</v>
      </c>
      <c r="T388" s="256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57" t="s">
        <v>459</v>
      </c>
      <c r="AT388" s="257" t="s">
        <v>116</v>
      </c>
      <c r="AU388" s="257" t="s">
        <v>85</v>
      </c>
      <c r="AY388" s="16" t="s">
        <v>202</v>
      </c>
      <c r="BE388" s="258">
        <f>IF(N388="základní",J388,0)</f>
        <v>0</v>
      </c>
      <c r="BF388" s="258">
        <f>IF(N388="snížená",J388,0)</f>
        <v>0</v>
      </c>
      <c r="BG388" s="258">
        <f>IF(N388="zákl. přenesená",J388,0)</f>
        <v>0</v>
      </c>
      <c r="BH388" s="258">
        <f>IF(N388="sníž. přenesená",J388,0)</f>
        <v>0</v>
      </c>
      <c r="BI388" s="258">
        <f>IF(N388="nulová",J388,0)</f>
        <v>0</v>
      </c>
      <c r="BJ388" s="16" t="s">
        <v>85</v>
      </c>
      <c r="BK388" s="258">
        <f>ROUND(I388*H388,2)</f>
        <v>0</v>
      </c>
      <c r="BL388" s="16" t="s">
        <v>366</v>
      </c>
      <c r="BM388" s="257" t="s">
        <v>1808</v>
      </c>
    </row>
    <row r="389" spans="1:65" s="2" customFormat="1" ht="21.75" customHeight="1">
      <c r="A389" s="37"/>
      <c r="B389" s="38"/>
      <c r="C389" s="245" t="s">
        <v>597</v>
      </c>
      <c r="D389" s="245" t="s">
        <v>204</v>
      </c>
      <c r="E389" s="246" t="s">
        <v>598</v>
      </c>
      <c r="F389" s="247" t="s">
        <v>599</v>
      </c>
      <c r="G389" s="248" t="s">
        <v>411</v>
      </c>
      <c r="H389" s="249">
        <v>2.377</v>
      </c>
      <c r="I389" s="250"/>
      <c r="J389" s="251">
        <f>ROUND(I389*H389,2)</f>
        <v>0</v>
      </c>
      <c r="K389" s="252"/>
      <c r="L389" s="43"/>
      <c r="M389" s="253" t="s">
        <v>1</v>
      </c>
      <c r="N389" s="254" t="s">
        <v>39</v>
      </c>
      <c r="O389" s="90"/>
      <c r="P389" s="255">
        <f>O389*H389</f>
        <v>0</v>
      </c>
      <c r="Q389" s="255">
        <v>0</v>
      </c>
      <c r="R389" s="255">
        <f>Q389*H389</f>
        <v>0</v>
      </c>
      <c r="S389" s="255">
        <v>0</v>
      </c>
      <c r="T389" s="256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57" t="s">
        <v>366</v>
      </c>
      <c r="AT389" s="257" t="s">
        <v>204</v>
      </c>
      <c r="AU389" s="257" t="s">
        <v>85</v>
      </c>
      <c r="AY389" s="16" t="s">
        <v>202</v>
      </c>
      <c r="BE389" s="258">
        <f>IF(N389="základní",J389,0)</f>
        <v>0</v>
      </c>
      <c r="BF389" s="258">
        <f>IF(N389="snížená",J389,0)</f>
        <v>0</v>
      </c>
      <c r="BG389" s="258">
        <f>IF(N389="zákl. přenesená",J389,0)</f>
        <v>0</v>
      </c>
      <c r="BH389" s="258">
        <f>IF(N389="sníž. přenesená",J389,0)</f>
        <v>0</v>
      </c>
      <c r="BI389" s="258">
        <f>IF(N389="nulová",J389,0)</f>
        <v>0</v>
      </c>
      <c r="BJ389" s="16" t="s">
        <v>85</v>
      </c>
      <c r="BK389" s="258">
        <f>ROUND(I389*H389,2)</f>
        <v>0</v>
      </c>
      <c r="BL389" s="16" t="s">
        <v>366</v>
      </c>
      <c r="BM389" s="257" t="s">
        <v>1809</v>
      </c>
    </row>
    <row r="390" spans="1:63" s="12" customFormat="1" ht="22.8" customHeight="1">
      <c r="A390" s="12"/>
      <c r="B390" s="229"/>
      <c r="C390" s="230"/>
      <c r="D390" s="231" t="s">
        <v>72</v>
      </c>
      <c r="E390" s="243" t="s">
        <v>601</v>
      </c>
      <c r="F390" s="243" t="s">
        <v>602</v>
      </c>
      <c r="G390" s="230"/>
      <c r="H390" s="230"/>
      <c r="I390" s="233"/>
      <c r="J390" s="244">
        <f>BK390</f>
        <v>0</v>
      </c>
      <c r="K390" s="230"/>
      <c r="L390" s="235"/>
      <c r="M390" s="236"/>
      <c r="N390" s="237"/>
      <c r="O390" s="237"/>
      <c r="P390" s="238">
        <f>SUM(P391:P402)</f>
        <v>0</v>
      </c>
      <c r="Q390" s="237"/>
      <c r="R390" s="238">
        <f>SUM(R391:R402)</f>
        <v>0.38265079999999996</v>
      </c>
      <c r="S390" s="237"/>
      <c r="T390" s="239">
        <f>SUM(T391:T402)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40" t="s">
        <v>85</v>
      </c>
      <c r="AT390" s="241" t="s">
        <v>72</v>
      </c>
      <c r="AU390" s="241" t="s">
        <v>80</v>
      </c>
      <c r="AY390" s="240" t="s">
        <v>202</v>
      </c>
      <c r="BK390" s="242">
        <f>SUM(BK391:BK402)</f>
        <v>0</v>
      </c>
    </row>
    <row r="391" spans="1:65" s="2" customFormat="1" ht="16.5" customHeight="1">
      <c r="A391" s="37"/>
      <c r="B391" s="38"/>
      <c r="C391" s="245" t="s">
        <v>309</v>
      </c>
      <c r="D391" s="245" t="s">
        <v>204</v>
      </c>
      <c r="E391" s="246" t="s">
        <v>603</v>
      </c>
      <c r="F391" s="247" t="s">
        <v>604</v>
      </c>
      <c r="G391" s="248" t="s">
        <v>231</v>
      </c>
      <c r="H391" s="249">
        <v>360</v>
      </c>
      <c r="I391" s="250"/>
      <c r="J391" s="251">
        <f>ROUND(I391*H391,2)</f>
        <v>0</v>
      </c>
      <c r="K391" s="252"/>
      <c r="L391" s="43"/>
      <c r="M391" s="253" t="s">
        <v>1</v>
      </c>
      <c r="N391" s="254" t="s">
        <v>39</v>
      </c>
      <c r="O391" s="90"/>
      <c r="P391" s="255">
        <f>O391*H391</f>
        <v>0</v>
      </c>
      <c r="Q391" s="255">
        <v>0</v>
      </c>
      <c r="R391" s="255">
        <f>Q391*H391</f>
        <v>0</v>
      </c>
      <c r="S391" s="255">
        <v>0</v>
      </c>
      <c r="T391" s="256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57" t="s">
        <v>366</v>
      </c>
      <c r="AT391" s="257" t="s">
        <v>204</v>
      </c>
      <c r="AU391" s="257" t="s">
        <v>85</v>
      </c>
      <c r="AY391" s="16" t="s">
        <v>202</v>
      </c>
      <c r="BE391" s="258">
        <f>IF(N391="základní",J391,0)</f>
        <v>0</v>
      </c>
      <c r="BF391" s="258">
        <f>IF(N391="snížená",J391,0)</f>
        <v>0</v>
      </c>
      <c r="BG391" s="258">
        <f>IF(N391="zákl. přenesená",J391,0)</f>
        <v>0</v>
      </c>
      <c r="BH391" s="258">
        <f>IF(N391="sníž. přenesená",J391,0)</f>
        <v>0</v>
      </c>
      <c r="BI391" s="258">
        <f>IF(N391="nulová",J391,0)</f>
        <v>0</v>
      </c>
      <c r="BJ391" s="16" t="s">
        <v>85</v>
      </c>
      <c r="BK391" s="258">
        <f>ROUND(I391*H391,2)</f>
        <v>0</v>
      </c>
      <c r="BL391" s="16" t="s">
        <v>366</v>
      </c>
      <c r="BM391" s="257" t="s">
        <v>1810</v>
      </c>
    </row>
    <row r="392" spans="1:51" s="14" customFormat="1" ht="12">
      <c r="A392" s="14"/>
      <c r="B392" s="270"/>
      <c r="C392" s="271"/>
      <c r="D392" s="261" t="s">
        <v>210</v>
      </c>
      <c r="E392" s="272" t="s">
        <v>1</v>
      </c>
      <c r="F392" s="273" t="s">
        <v>1811</v>
      </c>
      <c r="G392" s="271"/>
      <c r="H392" s="274">
        <v>360</v>
      </c>
      <c r="I392" s="275"/>
      <c r="J392" s="271"/>
      <c r="K392" s="271"/>
      <c r="L392" s="276"/>
      <c r="M392" s="277"/>
      <c r="N392" s="278"/>
      <c r="O392" s="278"/>
      <c r="P392" s="278"/>
      <c r="Q392" s="278"/>
      <c r="R392" s="278"/>
      <c r="S392" s="278"/>
      <c r="T392" s="27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80" t="s">
        <v>210</v>
      </c>
      <c r="AU392" s="280" t="s">
        <v>85</v>
      </c>
      <c r="AV392" s="14" t="s">
        <v>85</v>
      </c>
      <c r="AW392" s="14" t="s">
        <v>30</v>
      </c>
      <c r="AX392" s="14" t="s">
        <v>73</v>
      </c>
      <c r="AY392" s="280" t="s">
        <v>202</v>
      </c>
    </row>
    <row r="393" spans="1:65" s="2" customFormat="1" ht="16.5" customHeight="1">
      <c r="A393" s="37"/>
      <c r="B393" s="38"/>
      <c r="C393" s="281" t="s">
        <v>607</v>
      </c>
      <c r="D393" s="281" t="s">
        <v>116</v>
      </c>
      <c r="E393" s="282" t="s">
        <v>608</v>
      </c>
      <c r="F393" s="283" t="s">
        <v>609</v>
      </c>
      <c r="G393" s="284" t="s">
        <v>231</v>
      </c>
      <c r="H393" s="285">
        <v>378</v>
      </c>
      <c r="I393" s="286"/>
      <c r="J393" s="287">
        <f>ROUND(I393*H393,2)</f>
        <v>0</v>
      </c>
      <c r="K393" s="288"/>
      <c r="L393" s="289"/>
      <c r="M393" s="290" t="s">
        <v>1</v>
      </c>
      <c r="N393" s="291" t="s">
        <v>39</v>
      </c>
      <c r="O393" s="90"/>
      <c r="P393" s="255">
        <f>O393*H393</f>
        <v>0</v>
      </c>
      <c r="Q393" s="255">
        <v>0</v>
      </c>
      <c r="R393" s="255">
        <f>Q393*H393</f>
        <v>0</v>
      </c>
      <c r="S393" s="255">
        <v>0</v>
      </c>
      <c r="T393" s="256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57" t="s">
        <v>459</v>
      </c>
      <c r="AT393" s="257" t="s">
        <v>116</v>
      </c>
      <c r="AU393" s="257" t="s">
        <v>85</v>
      </c>
      <c r="AY393" s="16" t="s">
        <v>202</v>
      </c>
      <c r="BE393" s="258">
        <f>IF(N393="základní",J393,0)</f>
        <v>0</v>
      </c>
      <c r="BF393" s="258">
        <f>IF(N393="snížená",J393,0)</f>
        <v>0</v>
      </c>
      <c r="BG393" s="258">
        <f>IF(N393="zákl. přenesená",J393,0)</f>
        <v>0</v>
      </c>
      <c r="BH393" s="258">
        <f>IF(N393="sníž. přenesená",J393,0)</f>
        <v>0</v>
      </c>
      <c r="BI393" s="258">
        <f>IF(N393="nulová",J393,0)</f>
        <v>0</v>
      </c>
      <c r="BJ393" s="16" t="s">
        <v>85</v>
      </c>
      <c r="BK393" s="258">
        <f>ROUND(I393*H393,2)</f>
        <v>0</v>
      </c>
      <c r="BL393" s="16" t="s">
        <v>366</v>
      </c>
      <c r="BM393" s="257" t="s">
        <v>1812</v>
      </c>
    </row>
    <row r="394" spans="1:51" s="14" customFormat="1" ht="12">
      <c r="A394" s="14"/>
      <c r="B394" s="270"/>
      <c r="C394" s="271"/>
      <c r="D394" s="261" t="s">
        <v>210</v>
      </c>
      <c r="E394" s="271"/>
      <c r="F394" s="273" t="s">
        <v>1662</v>
      </c>
      <c r="G394" s="271"/>
      <c r="H394" s="274">
        <v>378</v>
      </c>
      <c r="I394" s="275"/>
      <c r="J394" s="271"/>
      <c r="K394" s="271"/>
      <c r="L394" s="276"/>
      <c r="M394" s="277"/>
      <c r="N394" s="278"/>
      <c r="O394" s="278"/>
      <c r="P394" s="278"/>
      <c r="Q394" s="278"/>
      <c r="R394" s="278"/>
      <c r="S394" s="278"/>
      <c r="T394" s="279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80" t="s">
        <v>210</v>
      </c>
      <c r="AU394" s="280" t="s">
        <v>85</v>
      </c>
      <c r="AV394" s="14" t="s">
        <v>85</v>
      </c>
      <c r="AW394" s="14" t="s">
        <v>4</v>
      </c>
      <c r="AX394" s="14" t="s">
        <v>80</v>
      </c>
      <c r="AY394" s="280" t="s">
        <v>202</v>
      </c>
    </row>
    <row r="395" spans="1:65" s="2" customFormat="1" ht="21.75" customHeight="1">
      <c r="A395" s="37"/>
      <c r="B395" s="38"/>
      <c r="C395" s="245" t="s">
        <v>612</v>
      </c>
      <c r="D395" s="245" t="s">
        <v>204</v>
      </c>
      <c r="E395" s="246" t="s">
        <v>613</v>
      </c>
      <c r="F395" s="247" t="s">
        <v>614</v>
      </c>
      <c r="G395" s="248" t="s">
        <v>231</v>
      </c>
      <c r="H395" s="249">
        <v>780.92</v>
      </c>
      <c r="I395" s="250"/>
      <c r="J395" s="251">
        <f>ROUND(I395*H395,2)</f>
        <v>0</v>
      </c>
      <c r="K395" s="252"/>
      <c r="L395" s="43"/>
      <c r="M395" s="253" t="s">
        <v>1</v>
      </c>
      <c r="N395" s="254" t="s">
        <v>39</v>
      </c>
      <c r="O395" s="90"/>
      <c r="P395" s="255">
        <f>O395*H395</f>
        <v>0</v>
      </c>
      <c r="Q395" s="255">
        <v>0.0002</v>
      </c>
      <c r="R395" s="255">
        <f>Q395*H395</f>
        <v>0.156184</v>
      </c>
      <c r="S395" s="255">
        <v>0</v>
      </c>
      <c r="T395" s="256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57" t="s">
        <v>366</v>
      </c>
      <c r="AT395" s="257" t="s">
        <v>204</v>
      </c>
      <c r="AU395" s="257" t="s">
        <v>85</v>
      </c>
      <c r="AY395" s="16" t="s">
        <v>202</v>
      </c>
      <c r="BE395" s="258">
        <f>IF(N395="základní",J395,0)</f>
        <v>0</v>
      </c>
      <c r="BF395" s="258">
        <f>IF(N395="snížená",J395,0)</f>
        <v>0</v>
      </c>
      <c r="BG395" s="258">
        <f>IF(N395="zákl. přenesená",J395,0)</f>
        <v>0</v>
      </c>
      <c r="BH395" s="258">
        <f>IF(N395="sníž. přenesená",J395,0)</f>
        <v>0</v>
      </c>
      <c r="BI395" s="258">
        <f>IF(N395="nulová",J395,0)</f>
        <v>0</v>
      </c>
      <c r="BJ395" s="16" t="s">
        <v>85</v>
      </c>
      <c r="BK395" s="258">
        <f>ROUND(I395*H395,2)</f>
        <v>0</v>
      </c>
      <c r="BL395" s="16" t="s">
        <v>366</v>
      </c>
      <c r="BM395" s="257" t="s">
        <v>1813</v>
      </c>
    </row>
    <row r="396" spans="1:51" s="14" customFormat="1" ht="12">
      <c r="A396" s="14"/>
      <c r="B396" s="270"/>
      <c r="C396" s="271"/>
      <c r="D396" s="261" t="s">
        <v>210</v>
      </c>
      <c r="E396" s="272" t="s">
        <v>1</v>
      </c>
      <c r="F396" s="273" t="s">
        <v>1814</v>
      </c>
      <c r="G396" s="271"/>
      <c r="H396" s="274">
        <v>20</v>
      </c>
      <c r="I396" s="275"/>
      <c r="J396" s="271"/>
      <c r="K396" s="271"/>
      <c r="L396" s="276"/>
      <c r="M396" s="277"/>
      <c r="N396" s="278"/>
      <c r="O396" s="278"/>
      <c r="P396" s="278"/>
      <c r="Q396" s="278"/>
      <c r="R396" s="278"/>
      <c r="S396" s="278"/>
      <c r="T396" s="279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80" t="s">
        <v>210</v>
      </c>
      <c r="AU396" s="280" t="s">
        <v>85</v>
      </c>
      <c r="AV396" s="14" t="s">
        <v>85</v>
      </c>
      <c r="AW396" s="14" t="s">
        <v>30</v>
      </c>
      <c r="AX396" s="14" t="s">
        <v>73</v>
      </c>
      <c r="AY396" s="280" t="s">
        <v>202</v>
      </c>
    </row>
    <row r="397" spans="1:51" s="14" customFormat="1" ht="12">
      <c r="A397" s="14"/>
      <c r="B397" s="270"/>
      <c r="C397" s="271"/>
      <c r="D397" s="261" t="s">
        <v>210</v>
      </c>
      <c r="E397" s="272" t="s">
        <v>1</v>
      </c>
      <c r="F397" s="273" t="s">
        <v>1815</v>
      </c>
      <c r="G397" s="271"/>
      <c r="H397" s="274">
        <v>160.92</v>
      </c>
      <c r="I397" s="275"/>
      <c r="J397" s="271"/>
      <c r="K397" s="271"/>
      <c r="L397" s="276"/>
      <c r="M397" s="277"/>
      <c r="N397" s="278"/>
      <c r="O397" s="278"/>
      <c r="P397" s="278"/>
      <c r="Q397" s="278"/>
      <c r="R397" s="278"/>
      <c r="S397" s="278"/>
      <c r="T397" s="279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80" t="s">
        <v>210</v>
      </c>
      <c r="AU397" s="280" t="s">
        <v>85</v>
      </c>
      <c r="AV397" s="14" t="s">
        <v>85</v>
      </c>
      <c r="AW397" s="14" t="s">
        <v>30</v>
      </c>
      <c r="AX397" s="14" t="s">
        <v>73</v>
      </c>
      <c r="AY397" s="280" t="s">
        <v>202</v>
      </c>
    </row>
    <row r="398" spans="1:51" s="14" customFormat="1" ht="12">
      <c r="A398" s="14"/>
      <c r="B398" s="270"/>
      <c r="C398" s="271"/>
      <c r="D398" s="261" t="s">
        <v>210</v>
      </c>
      <c r="E398" s="272" t="s">
        <v>1</v>
      </c>
      <c r="F398" s="273" t="s">
        <v>1816</v>
      </c>
      <c r="G398" s="271"/>
      <c r="H398" s="274">
        <v>600</v>
      </c>
      <c r="I398" s="275"/>
      <c r="J398" s="271"/>
      <c r="K398" s="271"/>
      <c r="L398" s="276"/>
      <c r="M398" s="277"/>
      <c r="N398" s="278"/>
      <c r="O398" s="278"/>
      <c r="P398" s="278"/>
      <c r="Q398" s="278"/>
      <c r="R398" s="278"/>
      <c r="S398" s="278"/>
      <c r="T398" s="279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80" t="s">
        <v>210</v>
      </c>
      <c r="AU398" s="280" t="s">
        <v>85</v>
      </c>
      <c r="AV398" s="14" t="s">
        <v>85</v>
      </c>
      <c r="AW398" s="14" t="s">
        <v>30</v>
      </c>
      <c r="AX398" s="14" t="s">
        <v>73</v>
      </c>
      <c r="AY398" s="280" t="s">
        <v>202</v>
      </c>
    </row>
    <row r="399" spans="1:65" s="2" customFormat="1" ht="21.75" customHeight="1">
      <c r="A399" s="37"/>
      <c r="B399" s="38"/>
      <c r="C399" s="245" t="s">
        <v>619</v>
      </c>
      <c r="D399" s="245" t="s">
        <v>204</v>
      </c>
      <c r="E399" s="246" t="s">
        <v>620</v>
      </c>
      <c r="F399" s="247" t="s">
        <v>621</v>
      </c>
      <c r="G399" s="248" t="s">
        <v>231</v>
      </c>
      <c r="H399" s="249">
        <v>780.92</v>
      </c>
      <c r="I399" s="250"/>
      <c r="J399" s="251">
        <f>ROUND(I399*H399,2)</f>
        <v>0</v>
      </c>
      <c r="K399" s="252"/>
      <c r="L399" s="43"/>
      <c r="M399" s="253" t="s">
        <v>1</v>
      </c>
      <c r="N399" s="254" t="s">
        <v>39</v>
      </c>
      <c r="O399" s="90"/>
      <c r="P399" s="255">
        <f>O399*H399</f>
        <v>0</v>
      </c>
      <c r="Q399" s="255">
        <v>0.00029</v>
      </c>
      <c r="R399" s="255">
        <f>Q399*H399</f>
        <v>0.2264668</v>
      </c>
      <c r="S399" s="255">
        <v>0</v>
      </c>
      <c r="T399" s="256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57" t="s">
        <v>366</v>
      </c>
      <c r="AT399" s="257" t="s">
        <v>204</v>
      </c>
      <c r="AU399" s="257" t="s">
        <v>85</v>
      </c>
      <c r="AY399" s="16" t="s">
        <v>202</v>
      </c>
      <c r="BE399" s="258">
        <f>IF(N399="základní",J399,0)</f>
        <v>0</v>
      </c>
      <c r="BF399" s="258">
        <f>IF(N399="snížená",J399,0)</f>
        <v>0</v>
      </c>
      <c r="BG399" s="258">
        <f>IF(N399="zákl. přenesená",J399,0)</f>
        <v>0</v>
      </c>
      <c r="BH399" s="258">
        <f>IF(N399="sníž. přenesená",J399,0)</f>
        <v>0</v>
      </c>
      <c r="BI399" s="258">
        <f>IF(N399="nulová",J399,0)</f>
        <v>0</v>
      </c>
      <c r="BJ399" s="16" t="s">
        <v>85</v>
      </c>
      <c r="BK399" s="258">
        <f>ROUND(I399*H399,2)</f>
        <v>0</v>
      </c>
      <c r="BL399" s="16" t="s">
        <v>366</v>
      </c>
      <c r="BM399" s="257" t="s">
        <v>1817</v>
      </c>
    </row>
    <row r="400" spans="1:51" s="14" customFormat="1" ht="12">
      <c r="A400" s="14"/>
      <c r="B400" s="270"/>
      <c r="C400" s="271"/>
      <c r="D400" s="261" t="s">
        <v>210</v>
      </c>
      <c r="E400" s="272" t="s">
        <v>1</v>
      </c>
      <c r="F400" s="273" t="s">
        <v>1814</v>
      </c>
      <c r="G400" s="271"/>
      <c r="H400" s="274">
        <v>20</v>
      </c>
      <c r="I400" s="275"/>
      <c r="J400" s="271"/>
      <c r="K400" s="271"/>
      <c r="L400" s="276"/>
      <c r="M400" s="277"/>
      <c r="N400" s="278"/>
      <c r="O400" s="278"/>
      <c r="P400" s="278"/>
      <c r="Q400" s="278"/>
      <c r="R400" s="278"/>
      <c r="S400" s="278"/>
      <c r="T400" s="279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80" t="s">
        <v>210</v>
      </c>
      <c r="AU400" s="280" t="s">
        <v>85</v>
      </c>
      <c r="AV400" s="14" t="s">
        <v>85</v>
      </c>
      <c r="AW400" s="14" t="s">
        <v>30</v>
      </c>
      <c r="AX400" s="14" t="s">
        <v>73</v>
      </c>
      <c r="AY400" s="280" t="s">
        <v>202</v>
      </c>
    </row>
    <row r="401" spans="1:51" s="14" customFormat="1" ht="12">
      <c r="A401" s="14"/>
      <c r="B401" s="270"/>
      <c r="C401" s="271"/>
      <c r="D401" s="261" t="s">
        <v>210</v>
      </c>
      <c r="E401" s="272" t="s">
        <v>1</v>
      </c>
      <c r="F401" s="273" t="s">
        <v>1815</v>
      </c>
      <c r="G401" s="271"/>
      <c r="H401" s="274">
        <v>160.92</v>
      </c>
      <c r="I401" s="275"/>
      <c r="J401" s="271"/>
      <c r="K401" s="271"/>
      <c r="L401" s="276"/>
      <c r="M401" s="277"/>
      <c r="N401" s="278"/>
      <c r="O401" s="278"/>
      <c r="P401" s="278"/>
      <c r="Q401" s="278"/>
      <c r="R401" s="278"/>
      <c r="S401" s="278"/>
      <c r="T401" s="279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80" t="s">
        <v>210</v>
      </c>
      <c r="AU401" s="280" t="s">
        <v>85</v>
      </c>
      <c r="AV401" s="14" t="s">
        <v>85</v>
      </c>
      <c r="AW401" s="14" t="s">
        <v>30</v>
      </c>
      <c r="AX401" s="14" t="s">
        <v>73</v>
      </c>
      <c r="AY401" s="280" t="s">
        <v>202</v>
      </c>
    </row>
    <row r="402" spans="1:51" s="14" customFormat="1" ht="12">
      <c r="A402" s="14"/>
      <c r="B402" s="270"/>
      <c r="C402" s="271"/>
      <c r="D402" s="261" t="s">
        <v>210</v>
      </c>
      <c r="E402" s="272" t="s">
        <v>1</v>
      </c>
      <c r="F402" s="273" t="s">
        <v>1816</v>
      </c>
      <c r="G402" s="271"/>
      <c r="H402" s="274">
        <v>600</v>
      </c>
      <c r="I402" s="275"/>
      <c r="J402" s="271"/>
      <c r="K402" s="271"/>
      <c r="L402" s="276"/>
      <c r="M402" s="292"/>
      <c r="N402" s="293"/>
      <c r="O402" s="293"/>
      <c r="P402" s="293"/>
      <c r="Q402" s="293"/>
      <c r="R402" s="293"/>
      <c r="S402" s="293"/>
      <c r="T402" s="29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80" t="s">
        <v>210</v>
      </c>
      <c r="AU402" s="280" t="s">
        <v>85</v>
      </c>
      <c r="AV402" s="14" t="s">
        <v>85</v>
      </c>
      <c r="AW402" s="14" t="s">
        <v>30</v>
      </c>
      <c r="AX402" s="14" t="s">
        <v>73</v>
      </c>
      <c r="AY402" s="280" t="s">
        <v>202</v>
      </c>
    </row>
    <row r="403" spans="1:31" s="2" customFormat="1" ht="6.95" customHeight="1">
      <c r="A403" s="37"/>
      <c r="B403" s="65"/>
      <c r="C403" s="66"/>
      <c r="D403" s="66"/>
      <c r="E403" s="66"/>
      <c r="F403" s="66"/>
      <c r="G403" s="66"/>
      <c r="H403" s="66"/>
      <c r="I403" s="192"/>
      <c r="J403" s="66"/>
      <c r="K403" s="66"/>
      <c r="L403" s="43"/>
      <c r="M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</row>
  </sheetData>
  <sheetProtection password="CC35" sheet="1" objects="1" scenarios="1" formatColumns="0" formatRows="0" autoFilter="0"/>
  <autoFilter ref="C139:K40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6:H126"/>
    <mergeCell ref="E130:H130"/>
    <mergeCell ref="E128:H128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160</v>
      </c>
      <c r="L8" s="19"/>
    </row>
    <row r="9" spans="2:12" s="1" customFormat="1" ht="16.5" customHeight="1">
      <c r="B9" s="19"/>
      <c r="E9" s="153" t="s">
        <v>971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162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1681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164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1818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ROUND(J128,2)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ROUND((SUM(BE128:BE175)),2)</f>
        <v>0</v>
      </c>
      <c r="G37" s="37"/>
      <c r="H37" s="37"/>
      <c r="I37" s="171">
        <v>0.21</v>
      </c>
      <c r="J37" s="170">
        <f>ROUND(((SUM(BE128:BE175))*I37),2)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ROUND((SUM(BF128:BF175)),2)</f>
        <v>0</v>
      </c>
      <c r="G38" s="37"/>
      <c r="H38" s="37"/>
      <c r="I38" s="171">
        <v>0.15</v>
      </c>
      <c r="J38" s="170">
        <f>ROUND(((SUM(BF128:BF175))*I38),2)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ROUND((SUM(BG128:BG175)),2)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ROUND((SUM(BH128:BH175)),2)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ROUND((SUM(BI128:BI175)),2)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971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162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1681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164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M.b - Elektroinstalace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167</v>
      </c>
      <c r="D98" s="199"/>
      <c r="E98" s="199"/>
      <c r="F98" s="199"/>
      <c r="G98" s="199"/>
      <c r="H98" s="199"/>
      <c r="I98" s="200"/>
      <c r="J98" s="201" t="s">
        <v>168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169</v>
      </c>
      <c r="D100" s="39"/>
      <c r="E100" s="39"/>
      <c r="F100" s="39"/>
      <c r="G100" s="39"/>
      <c r="H100" s="39"/>
      <c r="I100" s="155"/>
      <c r="J100" s="109">
        <f>J128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170</v>
      </c>
    </row>
    <row r="101" spans="1:31" s="9" customFormat="1" ht="24.95" customHeight="1">
      <c r="A101" s="9"/>
      <c r="B101" s="203"/>
      <c r="C101" s="204"/>
      <c r="D101" s="205" t="s">
        <v>624</v>
      </c>
      <c r="E101" s="206"/>
      <c r="F101" s="206"/>
      <c r="G101" s="206"/>
      <c r="H101" s="206"/>
      <c r="I101" s="207"/>
      <c r="J101" s="208">
        <f>J129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625</v>
      </c>
      <c r="E102" s="206"/>
      <c r="F102" s="206"/>
      <c r="G102" s="206"/>
      <c r="H102" s="206"/>
      <c r="I102" s="207"/>
      <c r="J102" s="208">
        <f>J144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626</v>
      </c>
      <c r="E103" s="206"/>
      <c r="F103" s="206"/>
      <c r="G103" s="206"/>
      <c r="H103" s="206"/>
      <c r="I103" s="207"/>
      <c r="J103" s="208">
        <f>J161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627</v>
      </c>
      <c r="E104" s="206"/>
      <c r="F104" s="206"/>
      <c r="G104" s="206"/>
      <c r="H104" s="206"/>
      <c r="I104" s="207"/>
      <c r="J104" s="208">
        <f>J172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155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192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195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187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96" t="str">
        <f>E7</f>
        <v xml:space="preserve">Stavební úpravy (TZB)  BD v Milíně, blok A, M, O - III. etapa</v>
      </c>
      <c r="F114" s="31"/>
      <c r="G114" s="31"/>
      <c r="H114" s="31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2:12" s="1" customFormat="1" ht="12" customHeight="1">
      <c r="B115" s="20"/>
      <c r="C115" s="31" t="s">
        <v>160</v>
      </c>
      <c r="D115" s="21"/>
      <c r="E115" s="21"/>
      <c r="F115" s="21"/>
      <c r="G115" s="21"/>
      <c r="H115" s="21"/>
      <c r="I115" s="146"/>
      <c r="J115" s="21"/>
      <c r="K115" s="21"/>
      <c r="L115" s="19"/>
    </row>
    <row r="116" spans="2:12" s="1" customFormat="1" ht="16.5" customHeight="1">
      <c r="B116" s="20"/>
      <c r="C116" s="21"/>
      <c r="D116" s="21"/>
      <c r="E116" s="196" t="s">
        <v>971</v>
      </c>
      <c r="F116" s="21"/>
      <c r="G116" s="21"/>
      <c r="H116" s="21"/>
      <c r="I116" s="146"/>
      <c r="J116" s="21"/>
      <c r="K116" s="21"/>
      <c r="L116" s="19"/>
    </row>
    <row r="117" spans="2:12" s="1" customFormat="1" ht="12" customHeight="1">
      <c r="B117" s="20"/>
      <c r="C117" s="31" t="s">
        <v>162</v>
      </c>
      <c r="D117" s="21"/>
      <c r="E117" s="21"/>
      <c r="F117" s="21"/>
      <c r="G117" s="21"/>
      <c r="H117" s="21"/>
      <c r="I117" s="146"/>
      <c r="J117" s="21"/>
      <c r="K117" s="21"/>
      <c r="L117" s="19"/>
    </row>
    <row r="118" spans="1:31" s="2" customFormat="1" ht="16.5" customHeight="1">
      <c r="A118" s="37"/>
      <c r="B118" s="38"/>
      <c r="C118" s="39"/>
      <c r="D118" s="39"/>
      <c r="E118" s="197" t="s">
        <v>1681</v>
      </c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164</v>
      </c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E13</f>
        <v>M.b - Elektroinstalace</v>
      </c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155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F16</f>
        <v xml:space="preserve"> </v>
      </c>
      <c r="G122" s="39"/>
      <c r="H122" s="39"/>
      <c r="I122" s="157" t="s">
        <v>22</v>
      </c>
      <c r="J122" s="78" t="str">
        <f>IF(J16="","",J16)</f>
        <v>16. 3. 2020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24</v>
      </c>
      <c r="D124" s="39"/>
      <c r="E124" s="39"/>
      <c r="F124" s="26" t="str">
        <f>E19</f>
        <v xml:space="preserve"> </v>
      </c>
      <c r="G124" s="39"/>
      <c r="H124" s="39"/>
      <c r="I124" s="157" t="s">
        <v>29</v>
      </c>
      <c r="J124" s="35" t="str">
        <f>E25</f>
        <v xml:space="preserve"> 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27</v>
      </c>
      <c r="D125" s="39"/>
      <c r="E125" s="39"/>
      <c r="F125" s="26" t="str">
        <f>IF(E22="","",E22)</f>
        <v>Vyplň údaj</v>
      </c>
      <c r="G125" s="39"/>
      <c r="H125" s="39"/>
      <c r="I125" s="157" t="s">
        <v>31</v>
      </c>
      <c r="J125" s="35" t="str">
        <f>E28</f>
        <v xml:space="preserve"> 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216"/>
      <c r="B127" s="217"/>
      <c r="C127" s="218" t="s">
        <v>188</v>
      </c>
      <c r="D127" s="219" t="s">
        <v>58</v>
      </c>
      <c r="E127" s="219" t="s">
        <v>54</v>
      </c>
      <c r="F127" s="219" t="s">
        <v>55</v>
      </c>
      <c r="G127" s="219" t="s">
        <v>189</v>
      </c>
      <c r="H127" s="219" t="s">
        <v>190</v>
      </c>
      <c r="I127" s="220" t="s">
        <v>191</v>
      </c>
      <c r="J127" s="221" t="s">
        <v>168</v>
      </c>
      <c r="K127" s="222" t="s">
        <v>192</v>
      </c>
      <c r="L127" s="223"/>
      <c r="M127" s="99" t="s">
        <v>1</v>
      </c>
      <c r="N127" s="100" t="s">
        <v>37</v>
      </c>
      <c r="O127" s="100" t="s">
        <v>193</v>
      </c>
      <c r="P127" s="100" t="s">
        <v>194</v>
      </c>
      <c r="Q127" s="100" t="s">
        <v>195</v>
      </c>
      <c r="R127" s="100" t="s">
        <v>196</v>
      </c>
      <c r="S127" s="100" t="s">
        <v>197</v>
      </c>
      <c r="T127" s="101" t="s">
        <v>198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7"/>
      <c r="B128" s="38"/>
      <c r="C128" s="106" t="s">
        <v>199</v>
      </c>
      <c r="D128" s="39"/>
      <c r="E128" s="39"/>
      <c r="F128" s="39"/>
      <c r="G128" s="39"/>
      <c r="H128" s="39"/>
      <c r="I128" s="155"/>
      <c r="J128" s="224">
        <f>BK128</f>
        <v>0</v>
      </c>
      <c r="K128" s="39"/>
      <c r="L128" s="43"/>
      <c r="M128" s="102"/>
      <c r="N128" s="225"/>
      <c r="O128" s="103"/>
      <c r="P128" s="226">
        <f>P129+P144+P161+P172</f>
        <v>0</v>
      </c>
      <c r="Q128" s="103"/>
      <c r="R128" s="226">
        <f>R129+R144+R161+R172</f>
        <v>0</v>
      </c>
      <c r="S128" s="103"/>
      <c r="T128" s="227">
        <f>T129+T144+T161+T172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72</v>
      </c>
      <c r="AU128" s="16" t="s">
        <v>170</v>
      </c>
      <c r="BK128" s="228">
        <f>BK129+BK144+BK161+BK172</f>
        <v>0</v>
      </c>
    </row>
    <row r="129" spans="1:63" s="12" customFormat="1" ht="25.9" customHeight="1">
      <c r="A129" s="12"/>
      <c r="B129" s="229"/>
      <c r="C129" s="230"/>
      <c r="D129" s="231" t="s">
        <v>72</v>
      </c>
      <c r="E129" s="232" t="s">
        <v>628</v>
      </c>
      <c r="F129" s="232" t="s">
        <v>629</v>
      </c>
      <c r="G129" s="230"/>
      <c r="H129" s="230"/>
      <c r="I129" s="233"/>
      <c r="J129" s="234">
        <f>BK129</f>
        <v>0</v>
      </c>
      <c r="K129" s="230"/>
      <c r="L129" s="235"/>
      <c r="M129" s="236"/>
      <c r="N129" s="237"/>
      <c r="O129" s="237"/>
      <c r="P129" s="238">
        <f>SUM(P130:P143)</f>
        <v>0</v>
      </c>
      <c r="Q129" s="237"/>
      <c r="R129" s="238">
        <f>SUM(R130:R143)</f>
        <v>0</v>
      </c>
      <c r="S129" s="237"/>
      <c r="T129" s="239">
        <f>SUM(T130:T143)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85</v>
      </c>
      <c r="AT129" s="241" t="s">
        <v>72</v>
      </c>
      <c r="AU129" s="241" t="s">
        <v>73</v>
      </c>
      <c r="AY129" s="240" t="s">
        <v>202</v>
      </c>
      <c r="BK129" s="242">
        <f>SUM(BK130:BK143)</f>
        <v>0</v>
      </c>
    </row>
    <row r="130" spans="1:65" s="2" customFormat="1" ht="16.5" customHeight="1">
      <c r="A130" s="37"/>
      <c r="B130" s="38"/>
      <c r="C130" s="245" t="s">
        <v>73</v>
      </c>
      <c r="D130" s="245" t="s">
        <v>204</v>
      </c>
      <c r="E130" s="246" t="s">
        <v>630</v>
      </c>
      <c r="F130" s="247" t="s">
        <v>631</v>
      </c>
      <c r="G130" s="248" t="s">
        <v>324</v>
      </c>
      <c r="H130" s="249">
        <v>69</v>
      </c>
      <c r="I130" s="250"/>
      <c r="J130" s="251">
        <f>ROUND(I130*H130,2)</f>
        <v>0</v>
      </c>
      <c r="K130" s="252"/>
      <c r="L130" s="43"/>
      <c r="M130" s="253" t="s">
        <v>1</v>
      </c>
      <c r="N130" s="254" t="s">
        <v>39</v>
      </c>
      <c r="O130" s="90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7" t="s">
        <v>366</v>
      </c>
      <c r="AT130" s="257" t="s">
        <v>204</v>
      </c>
      <c r="AU130" s="257" t="s">
        <v>80</v>
      </c>
      <c r="AY130" s="16" t="s">
        <v>202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6" t="s">
        <v>85</v>
      </c>
      <c r="BK130" s="258">
        <f>ROUND(I130*H130,2)</f>
        <v>0</v>
      </c>
      <c r="BL130" s="16" t="s">
        <v>366</v>
      </c>
      <c r="BM130" s="257" t="s">
        <v>85</v>
      </c>
    </row>
    <row r="131" spans="1:65" s="2" customFormat="1" ht="16.5" customHeight="1">
      <c r="A131" s="37"/>
      <c r="B131" s="38"/>
      <c r="C131" s="245" t="s">
        <v>73</v>
      </c>
      <c r="D131" s="245" t="s">
        <v>204</v>
      </c>
      <c r="E131" s="246" t="s">
        <v>632</v>
      </c>
      <c r="F131" s="247" t="s">
        <v>633</v>
      </c>
      <c r="G131" s="248" t="s">
        <v>324</v>
      </c>
      <c r="H131" s="249">
        <v>54</v>
      </c>
      <c r="I131" s="250"/>
      <c r="J131" s="251">
        <f>ROUND(I131*H131,2)</f>
        <v>0</v>
      </c>
      <c r="K131" s="252"/>
      <c r="L131" s="43"/>
      <c r="M131" s="253" t="s">
        <v>1</v>
      </c>
      <c r="N131" s="254" t="s">
        <v>39</v>
      </c>
      <c r="O131" s="90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7" t="s">
        <v>366</v>
      </c>
      <c r="AT131" s="257" t="s">
        <v>204</v>
      </c>
      <c r="AU131" s="257" t="s">
        <v>80</v>
      </c>
      <c r="AY131" s="16" t="s">
        <v>202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6" t="s">
        <v>85</v>
      </c>
      <c r="BK131" s="258">
        <f>ROUND(I131*H131,2)</f>
        <v>0</v>
      </c>
      <c r="BL131" s="16" t="s">
        <v>366</v>
      </c>
      <c r="BM131" s="257" t="s">
        <v>208</v>
      </c>
    </row>
    <row r="132" spans="1:65" s="2" customFormat="1" ht="16.5" customHeight="1">
      <c r="A132" s="37"/>
      <c r="B132" s="38"/>
      <c r="C132" s="245" t="s">
        <v>73</v>
      </c>
      <c r="D132" s="245" t="s">
        <v>204</v>
      </c>
      <c r="E132" s="246" t="s">
        <v>634</v>
      </c>
      <c r="F132" s="247" t="s">
        <v>635</v>
      </c>
      <c r="G132" s="248" t="s">
        <v>319</v>
      </c>
      <c r="H132" s="249">
        <v>28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366</v>
      </c>
      <c r="AT132" s="257" t="s">
        <v>204</v>
      </c>
      <c r="AU132" s="257" t="s">
        <v>80</v>
      </c>
      <c r="AY132" s="16" t="s">
        <v>202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366</v>
      </c>
      <c r="BM132" s="257" t="s">
        <v>246</v>
      </c>
    </row>
    <row r="133" spans="1:65" s="2" customFormat="1" ht="16.5" customHeight="1">
      <c r="A133" s="37"/>
      <c r="B133" s="38"/>
      <c r="C133" s="245" t="s">
        <v>73</v>
      </c>
      <c r="D133" s="245" t="s">
        <v>204</v>
      </c>
      <c r="E133" s="246" t="s">
        <v>636</v>
      </c>
      <c r="F133" s="247" t="s">
        <v>637</v>
      </c>
      <c r="G133" s="248" t="s">
        <v>319</v>
      </c>
      <c r="H133" s="249">
        <v>12</v>
      </c>
      <c r="I133" s="250"/>
      <c r="J133" s="251">
        <f>ROUND(I133*H133,2)</f>
        <v>0</v>
      </c>
      <c r="K133" s="252"/>
      <c r="L133" s="43"/>
      <c r="M133" s="253" t="s">
        <v>1</v>
      </c>
      <c r="N133" s="254" t="s">
        <v>39</v>
      </c>
      <c r="O133" s="90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7" t="s">
        <v>366</v>
      </c>
      <c r="AT133" s="257" t="s">
        <v>204</v>
      </c>
      <c r="AU133" s="257" t="s">
        <v>80</v>
      </c>
      <c r="AY133" s="16" t="s">
        <v>202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6" t="s">
        <v>85</v>
      </c>
      <c r="BK133" s="258">
        <f>ROUND(I133*H133,2)</f>
        <v>0</v>
      </c>
      <c r="BL133" s="16" t="s">
        <v>366</v>
      </c>
      <c r="BM133" s="257" t="s">
        <v>285</v>
      </c>
    </row>
    <row r="134" spans="1:65" s="2" customFormat="1" ht="16.5" customHeight="1">
      <c r="A134" s="37"/>
      <c r="B134" s="38"/>
      <c r="C134" s="245" t="s">
        <v>73</v>
      </c>
      <c r="D134" s="245" t="s">
        <v>204</v>
      </c>
      <c r="E134" s="246" t="s">
        <v>638</v>
      </c>
      <c r="F134" s="247" t="s">
        <v>639</v>
      </c>
      <c r="G134" s="248" t="s">
        <v>319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366</v>
      </c>
      <c r="AT134" s="257" t="s">
        <v>204</v>
      </c>
      <c r="AU134" s="257" t="s">
        <v>80</v>
      </c>
      <c r="AY134" s="16" t="s">
        <v>202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366</v>
      </c>
      <c r="BM134" s="257" t="s">
        <v>316</v>
      </c>
    </row>
    <row r="135" spans="1:65" s="2" customFormat="1" ht="16.5" customHeight="1">
      <c r="A135" s="37"/>
      <c r="B135" s="38"/>
      <c r="C135" s="245" t="s">
        <v>73</v>
      </c>
      <c r="D135" s="245" t="s">
        <v>204</v>
      </c>
      <c r="E135" s="246" t="s">
        <v>640</v>
      </c>
      <c r="F135" s="247" t="s">
        <v>641</v>
      </c>
      <c r="G135" s="248" t="s">
        <v>324</v>
      </c>
      <c r="H135" s="249">
        <v>740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366</v>
      </c>
      <c r="AT135" s="257" t="s">
        <v>204</v>
      </c>
      <c r="AU135" s="257" t="s">
        <v>80</v>
      </c>
      <c r="AY135" s="16" t="s">
        <v>202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366</v>
      </c>
      <c r="BM135" s="257" t="s">
        <v>342</v>
      </c>
    </row>
    <row r="136" spans="1:65" s="2" customFormat="1" ht="16.5" customHeight="1">
      <c r="A136" s="37"/>
      <c r="B136" s="38"/>
      <c r="C136" s="245" t="s">
        <v>73</v>
      </c>
      <c r="D136" s="245" t="s">
        <v>204</v>
      </c>
      <c r="E136" s="246" t="s">
        <v>642</v>
      </c>
      <c r="F136" s="247" t="s">
        <v>643</v>
      </c>
      <c r="G136" s="248" t="s">
        <v>324</v>
      </c>
      <c r="H136" s="249">
        <v>120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366</v>
      </c>
      <c r="AT136" s="257" t="s">
        <v>204</v>
      </c>
      <c r="AU136" s="257" t="s">
        <v>80</v>
      </c>
      <c r="AY136" s="16" t="s">
        <v>202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366</v>
      </c>
      <c r="BM136" s="257" t="s">
        <v>354</v>
      </c>
    </row>
    <row r="137" spans="1:65" s="2" customFormat="1" ht="16.5" customHeight="1">
      <c r="A137" s="37"/>
      <c r="B137" s="38"/>
      <c r="C137" s="245" t="s">
        <v>73</v>
      </c>
      <c r="D137" s="245" t="s">
        <v>204</v>
      </c>
      <c r="E137" s="246" t="s">
        <v>644</v>
      </c>
      <c r="F137" s="247" t="s">
        <v>645</v>
      </c>
      <c r="G137" s="248" t="s">
        <v>324</v>
      </c>
      <c r="H137" s="249">
        <v>42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366</v>
      </c>
      <c r="AT137" s="257" t="s">
        <v>204</v>
      </c>
      <c r="AU137" s="257" t="s">
        <v>80</v>
      </c>
      <c r="AY137" s="16" t="s">
        <v>202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366</v>
      </c>
      <c r="BM137" s="257" t="s">
        <v>366</v>
      </c>
    </row>
    <row r="138" spans="1:65" s="2" customFormat="1" ht="16.5" customHeight="1">
      <c r="A138" s="37"/>
      <c r="B138" s="38"/>
      <c r="C138" s="245" t="s">
        <v>73</v>
      </c>
      <c r="D138" s="245" t="s">
        <v>204</v>
      </c>
      <c r="E138" s="246" t="s">
        <v>646</v>
      </c>
      <c r="F138" s="247" t="s">
        <v>647</v>
      </c>
      <c r="G138" s="248" t="s">
        <v>324</v>
      </c>
      <c r="H138" s="249">
        <v>420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366</v>
      </c>
      <c r="AT138" s="257" t="s">
        <v>204</v>
      </c>
      <c r="AU138" s="257" t="s">
        <v>80</v>
      </c>
      <c r="AY138" s="16" t="s">
        <v>202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366</v>
      </c>
      <c r="BM138" s="257" t="s">
        <v>375</v>
      </c>
    </row>
    <row r="139" spans="1:65" s="2" customFormat="1" ht="16.5" customHeight="1">
      <c r="A139" s="37"/>
      <c r="B139" s="38"/>
      <c r="C139" s="245" t="s">
        <v>73</v>
      </c>
      <c r="D139" s="245" t="s">
        <v>204</v>
      </c>
      <c r="E139" s="246" t="s">
        <v>648</v>
      </c>
      <c r="F139" s="247" t="s">
        <v>649</v>
      </c>
      <c r="G139" s="248" t="s">
        <v>324</v>
      </c>
      <c r="H139" s="249">
        <v>230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366</v>
      </c>
      <c r="AT139" s="257" t="s">
        <v>204</v>
      </c>
      <c r="AU139" s="257" t="s">
        <v>80</v>
      </c>
      <c r="AY139" s="16" t="s">
        <v>202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366</v>
      </c>
      <c r="BM139" s="257" t="s">
        <v>387</v>
      </c>
    </row>
    <row r="140" spans="1:65" s="2" customFormat="1" ht="16.5" customHeight="1">
      <c r="A140" s="37"/>
      <c r="B140" s="38"/>
      <c r="C140" s="245" t="s">
        <v>73</v>
      </c>
      <c r="D140" s="245" t="s">
        <v>204</v>
      </c>
      <c r="E140" s="246" t="s">
        <v>650</v>
      </c>
      <c r="F140" s="247" t="s">
        <v>651</v>
      </c>
      <c r="G140" s="248" t="s">
        <v>319</v>
      </c>
      <c r="H140" s="249">
        <v>4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366</v>
      </c>
      <c r="AT140" s="257" t="s">
        <v>204</v>
      </c>
      <c r="AU140" s="257" t="s">
        <v>80</v>
      </c>
      <c r="AY140" s="16" t="s">
        <v>202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366</v>
      </c>
      <c r="BM140" s="257" t="s">
        <v>398</v>
      </c>
    </row>
    <row r="141" spans="1:65" s="2" customFormat="1" ht="16.5" customHeight="1">
      <c r="A141" s="37"/>
      <c r="B141" s="38"/>
      <c r="C141" s="245" t="s">
        <v>73</v>
      </c>
      <c r="D141" s="245" t="s">
        <v>204</v>
      </c>
      <c r="E141" s="246" t="s">
        <v>652</v>
      </c>
      <c r="F141" s="247" t="s">
        <v>653</v>
      </c>
      <c r="G141" s="248" t="s">
        <v>319</v>
      </c>
      <c r="H141" s="249">
        <v>32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366</v>
      </c>
      <c r="AT141" s="257" t="s">
        <v>204</v>
      </c>
      <c r="AU141" s="257" t="s">
        <v>80</v>
      </c>
      <c r="AY141" s="16" t="s">
        <v>202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366</v>
      </c>
      <c r="BM141" s="257" t="s">
        <v>413</v>
      </c>
    </row>
    <row r="142" spans="1:65" s="2" customFormat="1" ht="16.5" customHeight="1">
      <c r="A142" s="37"/>
      <c r="B142" s="38"/>
      <c r="C142" s="245" t="s">
        <v>73</v>
      </c>
      <c r="D142" s="245" t="s">
        <v>204</v>
      </c>
      <c r="E142" s="246" t="s">
        <v>654</v>
      </c>
      <c r="F142" s="247" t="s">
        <v>655</v>
      </c>
      <c r="G142" s="248" t="s">
        <v>319</v>
      </c>
      <c r="H142" s="249">
        <v>4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366</v>
      </c>
      <c r="AT142" s="257" t="s">
        <v>204</v>
      </c>
      <c r="AU142" s="257" t="s">
        <v>80</v>
      </c>
      <c r="AY142" s="16" t="s">
        <v>202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366</v>
      </c>
      <c r="BM142" s="257" t="s">
        <v>421</v>
      </c>
    </row>
    <row r="143" spans="1:65" s="2" customFormat="1" ht="16.5" customHeight="1">
      <c r="A143" s="37"/>
      <c r="B143" s="38"/>
      <c r="C143" s="245" t="s">
        <v>73</v>
      </c>
      <c r="D143" s="245" t="s">
        <v>204</v>
      </c>
      <c r="E143" s="246" t="s">
        <v>656</v>
      </c>
      <c r="F143" s="247" t="s">
        <v>657</v>
      </c>
      <c r="G143" s="248" t="s">
        <v>319</v>
      </c>
      <c r="H143" s="249">
        <v>8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366</v>
      </c>
      <c r="AT143" s="257" t="s">
        <v>204</v>
      </c>
      <c r="AU143" s="257" t="s">
        <v>80</v>
      </c>
      <c r="AY143" s="16" t="s">
        <v>202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366</v>
      </c>
      <c r="BM143" s="257" t="s">
        <v>432</v>
      </c>
    </row>
    <row r="144" spans="1:63" s="12" customFormat="1" ht="25.9" customHeight="1">
      <c r="A144" s="12"/>
      <c r="B144" s="229"/>
      <c r="C144" s="230"/>
      <c r="D144" s="231" t="s">
        <v>72</v>
      </c>
      <c r="E144" s="232" t="s">
        <v>658</v>
      </c>
      <c r="F144" s="232" t="s">
        <v>659</v>
      </c>
      <c r="G144" s="230"/>
      <c r="H144" s="230"/>
      <c r="I144" s="233"/>
      <c r="J144" s="234">
        <f>BK144</f>
        <v>0</v>
      </c>
      <c r="K144" s="230"/>
      <c r="L144" s="235"/>
      <c r="M144" s="236"/>
      <c r="N144" s="237"/>
      <c r="O144" s="237"/>
      <c r="P144" s="238">
        <f>SUM(P145:P160)</f>
        <v>0</v>
      </c>
      <c r="Q144" s="237"/>
      <c r="R144" s="238">
        <f>SUM(R145:R160)</f>
        <v>0</v>
      </c>
      <c r="S144" s="237"/>
      <c r="T144" s="239">
        <f>SUM(T145:T160)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0" t="s">
        <v>85</v>
      </c>
      <c r="AT144" s="241" t="s">
        <v>72</v>
      </c>
      <c r="AU144" s="241" t="s">
        <v>73</v>
      </c>
      <c r="AY144" s="240" t="s">
        <v>202</v>
      </c>
      <c r="BK144" s="242">
        <f>SUM(BK145:BK160)</f>
        <v>0</v>
      </c>
    </row>
    <row r="145" spans="1:65" s="2" customFormat="1" ht="16.5" customHeight="1">
      <c r="A145" s="37"/>
      <c r="B145" s="38"/>
      <c r="C145" s="245" t="s">
        <v>73</v>
      </c>
      <c r="D145" s="245" t="s">
        <v>204</v>
      </c>
      <c r="E145" s="246" t="s">
        <v>660</v>
      </c>
      <c r="F145" s="247" t="s">
        <v>661</v>
      </c>
      <c r="G145" s="248" t="s">
        <v>324</v>
      </c>
      <c r="H145" s="249">
        <v>69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366</v>
      </c>
      <c r="AT145" s="257" t="s">
        <v>204</v>
      </c>
      <c r="AU145" s="257" t="s">
        <v>80</v>
      </c>
      <c r="AY145" s="16" t="s">
        <v>202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366</v>
      </c>
      <c r="BM145" s="257" t="s">
        <v>449</v>
      </c>
    </row>
    <row r="146" spans="1:65" s="2" customFormat="1" ht="16.5" customHeight="1">
      <c r="A146" s="37"/>
      <c r="B146" s="38"/>
      <c r="C146" s="245" t="s">
        <v>73</v>
      </c>
      <c r="D146" s="245" t="s">
        <v>204</v>
      </c>
      <c r="E146" s="246" t="s">
        <v>662</v>
      </c>
      <c r="F146" s="247" t="s">
        <v>663</v>
      </c>
      <c r="G146" s="248" t="s">
        <v>324</v>
      </c>
      <c r="H146" s="249">
        <v>54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366</v>
      </c>
      <c r="AT146" s="257" t="s">
        <v>204</v>
      </c>
      <c r="AU146" s="257" t="s">
        <v>80</v>
      </c>
      <c r="AY146" s="16" t="s">
        <v>202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366</v>
      </c>
      <c r="BM146" s="257" t="s">
        <v>459</v>
      </c>
    </row>
    <row r="147" spans="1:65" s="2" customFormat="1" ht="16.5" customHeight="1">
      <c r="A147" s="37"/>
      <c r="B147" s="38"/>
      <c r="C147" s="245" t="s">
        <v>73</v>
      </c>
      <c r="D147" s="245" t="s">
        <v>204</v>
      </c>
      <c r="E147" s="246" t="s">
        <v>664</v>
      </c>
      <c r="F147" s="247" t="s">
        <v>665</v>
      </c>
      <c r="G147" s="248" t="s">
        <v>319</v>
      </c>
      <c r="H147" s="249">
        <v>24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366</v>
      </c>
      <c r="AT147" s="257" t="s">
        <v>204</v>
      </c>
      <c r="AU147" s="257" t="s">
        <v>80</v>
      </c>
      <c r="AY147" s="16" t="s">
        <v>202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366</v>
      </c>
      <c r="BM147" s="257" t="s">
        <v>469</v>
      </c>
    </row>
    <row r="148" spans="1:65" s="2" customFormat="1" ht="16.5" customHeight="1">
      <c r="A148" s="37"/>
      <c r="B148" s="38"/>
      <c r="C148" s="245" t="s">
        <v>73</v>
      </c>
      <c r="D148" s="245" t="s">
        <v>204</v>
      </c>
      <c r="E148" s="246" t="s">
        <v>666</v>
      </c>
      <c r="F148" s="247" t="s">
        <v>667</v>
      </c>
      <c r="G148" s="248" t="s">
        <v>319</v>
      </c>
      <c r="H148" s="249">
        <v>4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366</v>
      </c>
      <c r="AT148" s="257" t="s">
        <v>204</v>
      </c>
      <c r="AU148" s="257" t="s">
        <v>80</v>
      </c>
      <c r="AY148" s="16" t="s">
        <v>202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366</v>
      </c>
      <c r="BM148" s="257" t="s">
        <v>479</v>
      </c>
    </row>
    <row r="149" spans="1:65" s="2" customFormat="1" ht="16.5" customHeight="1">
      <c r="A149" s="37"/>
      <c r="B149" s="38"/>
      <c r="C149" s="245" t="s">
        <v>73</v>
      </c>
      <c r="D149" s="245" t="s">
        <v>204</v>
      </c>
      <c r="E149" s="246" t="s">
        <v>668</v>
      </c>
      <c r="F149" s="247" t="s">
        <v>669</v>
      </c>
      <c r="G149" s="248" t="s">
        <v>319</v>
      </c>
      <c r="H149" s="249">
        <v>12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366</v>
      </c>
      <c r="AT149" s="257" t="s">
        <v>204</v>
      </c>
      <c r="AU149" s="257" t="s">
        <v>80</v>
      </c>
      <c r="AY149" s="16" t="s">
        <v>202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366</v>
      </c>
      <c r="BM149" s="257" t="s">
        <v>487</v>
      </c>
    </row>
    <row r="150" spans="1:65" s="2" customFormat="1" ht="16.5" customHeight="1">
      <c r="A150" s="37"/>
      <c r="B150" s="38"/>
      <c r="C150" s="245" t="s">
        <v>73</v>
      </c>
      <c r="D150" s="245" t="s">
        <v>204</v>
      </c>
      <c r="E150" s="246" t="s">
        <v>670</v>
      </c>
      <c r="F150" s="247" t="s">
        <v>671</v>
      </c>
      <c r="G150" s="248" t="s">
        <v>324</v>
      </c>
      <c r="H150" s="249">
        <v>740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366</v>
      </c>
      <c r="AT150" s="257" t="s">
        <v>204</v>
      </c>
      <c r="AU150" s="257" t="s">
        <v>80</v>
      </c>
      <c r="AY150" s="16" t="s">
        <v>202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366</v>
      </c>
      <c r="BM150" s="257" t="s">
        <v>495</v>
      </c>
    </row>
    <row r="151" spans="1:65" s="2" customFormat="1" ht="16.5" customHeight="1">
      <c r="A151" s="37"/>
      <c r="B151" s="38"/>
      <c r="C151" s="245" t="s">
        <v>73</v>
      </c>
      <c r="D151" s="245" t="s">
        <v>204</v>
      </c>
      <c r="E151" s="246" t="s">
        <v>672</v>
      </c>
      <c r="F151" s="247" t="s">
        <v>673</v>
      </c>
      <c r="G151" s="248" t="s">
        <v>324</v>
      </c>
      <c r="H151" s="249">
        <v>120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366</v>
      </c>
      <c r="AT151" s="257" t="s">
        <v>204</v>
      </c>
      <c r="AU151" s="257" t="s">
        <v>80</v>
      </c>
      <c r="AY151" s="16" t="s">
        <v>202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366</v>
      </c>
      <c r="BM151" s="257" t="s">
        <v>503</v>
      </c>
    </row>
    <row r="152" spans="1:65" s="2" customFormat="1" ht="16.5" customHeight="1">
      <c r="A152" s="37"/>
      <c r="B152" s="38"/>
      <c r="C152" s="245" t="s">
        <v>73</v>
      </c>
      <c r="D152" s="245" t="s">
        <v>204</v>
      </c>
      <c r="E152" s="246" t="s">
        <v>674</v>
      </c>
      <c r="F152" s="247" t="s">
        <v>675</v>
      </c>
      <c r="G152" s="248" t="s">
        <v>324</v>
      </c>
      <c r="H152" s="249">
        <v>42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366</v>
      </c>
      <c r="AT152" s="257" t="s">
        <v>204</v>
      </c>
      <c r="AU152" s="257" t="s">
        <v>80</v>
      </c>
      <c r="AY152" s="16" t="s">
        <v>202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366</v>
      </c>
      <c r="BM152" s="257" t="s">
        <v>511</v>
      </c>
    </row>
    <row r="153" spans="1:65" s="2" customFormat="1" ht="16.5" customHeight="1">
      <c r="A153" s="37"/>
      <c r="B153" s="38"/>
      <c r="C153" s="245" t="s">
        <v>73</v>
      </c>
      <c r="D153" s="245" t="s">
        <v>204</v>
      </c>
      <c r="E153" s="246" t="s">
        <v>676</v>
      </c>
      <c r="F153" s="247" t="s">
        <v>677</v>
      </c>
      <c r="G153" s="248" t="s">
        <v>324</v>
      </c>
      <c r="H153" s="249">
        <v>420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366</v>
      </c>
      <c r="AT153" s="257" t="s">
        <v>204</v>
      </c>
      <c r="AU153" s="257" t="s">
        <v>80</v>
      </c>
      <c r="AY153" s="16" t="s">
        <v>202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366</v>
      </c>
      <c r="BM153" s="257" t="s">
        <v>521</v>
      </c>
    </row>
    <row r="154" spans="1:65" s="2" customFormat="1" ht="16.5" customHeight="1">
      <c r="A154" s="37"/>
      <c r="B154" s="38"/>
      <c r="C154" s="245" t="s">
        <v>73</v>
      </c>
      <c r="D154" s="245" t="s">
        <v>204</v>
      </c>
      <c r="E154" s="246" t="s">
        <v>678</v>
      </c>
      <c r="F154" s="247" t="s">
        <v>679</v>
      </c>
      <c r="G154" s="248" t="s">
        <v>324</v>
      </c>
      <c r="H154" s="249">
        <v>230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366</v>
      </c>
      <c r="AT154" s="257" t="s">
        <v>204</v>
      </c>
      <c r="AU154" s="257" t="s">
        <v>80</v>
      </c>
      <c r="AY154" s="16" t="s">
        <v>202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366</v>
      </c>
      <c r="BM154" s="257" t="s">
        <v>529</v>
      </c>
    </row>
    <row r="155" spans="1:65" s="2" customFormat="1" ht="16.5" customHeight="1">
      <c r="A155" s="37"/>
      <c r="B155" s="38"/>
      <c r="C155" s="245" t="s">
        <v>73</v>
      </c>
      <c r="D155" s="245" t="s">
        <v>204</v>
      </c>
      <c r="E155" s="246" t="s">
        <v>680</v>
      </c>
      <c r="F155" s="247" t="s">
        <v>681</v>
      </c>
      <c r="G155" s="248" t="s">
        <v>319</v>
      </c>
      <c r="H155" s="249">
        <v>4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366</v>
      </c>
      <c r="AT155" s="257" t="s">
        <v>204</v>
      </c>
      <c r="AU155" s="257" t="s">
        <v>80</v>
      </c>
      <c r="AY155" s="16" t="s">
        <v>202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366</v>
      </c>
      <c r="BM155" s="257" t="s">
        <v>537</v>
      </c>
    </row>
    <row r="156" spans="1:65" s="2" customFormat="1" ht="16.5" customHeight="1">
      <c r="A156" s="37"/>
      <c r="B156" s="38"/>
      <c r="C156" s="245" t="s">
        <v>73</v>
      </c>
      <c r="D156" s="245" t="s">
        <v>204</v>
      </c>
      <c r="E156" s="246" t="s">
        <v>682</v>
      </c>
      <c r="F156" s="247" t="s">
        <v>683</v>
      </c>
      <c r="G156" s="248" t="s">
        <v>319</v>
      </c>
      <c r="H156" s="249">
        <v>32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366</v>
      </c>
      <c r="AT156" s="257" t="s">
        <v>204</v>
      </c>
      <c r="AU156" s="257" t="s">
        <v>80</v>
      </c>
      <c r="AY156" s="16" t="s">
        <v>202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366</v>
      </c>
      <c r="BM156" s="257" t="s">
        <v>545</v>
      </c>
    </row>
    <row r="157" spans="1:65" s="2" customFormat="1" ht="16.5" customHeight="1">
      <c r="A157" s="37"/>
      <c r="B157" s="38"/>
      <c r="C157" s="245" t="s">
        <v>73</v>
      </c>
      <c r="D157" s="245" t="s">
        <v>204</v>
      </c>
      <c r="E157" s="246" t="s">
        <v>684</v>
      </c>
      <c r="F157" s="247" t="s">
        <v>685</v>
      </c>
      <c r="G157" s="248" t="s">
        <v>319</v>
      </c>
      <c r="H157" s="249">
        <v>4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366</v>
      </c>
      <c r="AT157" s="257" t="s">
        <v>204</v>
      </c>
      <c r="AU157" s="257" t="s">
        <v>80</v>
      </c>
      <c r="AY157" s="16" t="s">
        <v>202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366</v>
      </c>
      <c r="BM157" s="257" t="s">
        <v>553</v>
      </c>
    </row>
    <row r="158" spans="1:65" s="2" customFormat="1" ht="16.5" customHeight="1">
      <c r="A158" s="37"/>
      <c r="B158" s="38"/>
      <c r="C158" s="245" t="s">
        <v>73</v>
      </c>
      <c r="D158" s="245" t="s">
        <v>204</v>
      </c>
      <c r="E158" s="246" t="s">
        <v>686</v>
      </c>
      <c r="F158" s="247" t="s">
        <v>687</v>
      </c>
      <c r="G158" s="248" t="s">
        <v>319</v>
      </c>
      <c r="H158" s="249">
        <v>8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366</v>
      </c>
      <c r="AT158" s="257" t="s">
        <v>204</v>
      </c>
      <c r="AU158" s="257" t="s">
        <v>80</v>
      </c>
      <c r="AY158" s="16" t="s">
        <v>202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366</v>
      </c>
      <c r="BM158" s="257" t="s">
        <v>563</v>
      </c>
    </row>
    <row r="159" spans="1:65" s="2" customFormat="1" ht="16.5" customHeight="1">
      <c r="A159" s="37"/>
      <c r="B159" s="38"/>
      <c r="C159" s="245" t="s">
        <v>73</v>
      </c>
      <c r="D159" s="245" t="s">
        <v>204</v>
      </c>
      <c r="E159" s="246" t="s">
        <v>688</v>
      </c>
      <c r="F159" s="247" t="s">
        <v>689</v>
      </c>
      <c r="G159" s="248" t="s">
        <v>319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366</v>
      </c>
      <c r="AT159" s="257" t="s">
        <v>204</v>
      </c>
      <c r="AU159" s="257" t="s">
        <v>80</v>
      </c>
      <c r="AY159" s="16" t="s">
        <v>202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366</v>
      </c>
      <c r="BM159" s="257" t="s">
        <v>575</v>
      </c>
    </row>
    <row r="160" spans="1:65" s="2" customFormat="1" ht="16.5" customHeight="1">
      <c r="A160" s="37"/>
      <c r="B160" s="38"/>
      <c r="C160" s="245" t="s">
        <v>73</v>
      </c>
      <c r="D160" s="245" t="s">
        <v>204</v>
      </c>
      <c r="E160" s="246" t="s">
        <v>690</v>
      </c>
      <c r="F160" s="247" t="s">
        <v>691</v>
      </c>
      <c r="G160" s="248" t="s">
        <v>319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366</v>
      </c>
      <c r="AT160" s="257" t="s">
        <v>204</v>
      </c>
      <c r="AU160" s="257" t="s">
        <v>80</v>
      </c>
      <c r="AY160" s="16" t="s">
        <v>202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366</v>
      </c>
      <c r="BM160" s="257" t="s">
        <v>590</v>
      </c>
    </row>
    <row r="161" spans="1:63" s="12" customFormat="1" ht="25.9" customHeight="1">
      <c r="A161" s="12"/>
      <c r="B161" s="229"/>
      <c r="C161" s="230"/>
      <c r="D161" s="231" t="s">
        <v>72</v>
      </c>
      <c r="E161" s="232" t="s">
        <v>692</v>
      </c>
      <c r="F161" s="232" t="s">
        <v>693</v>
      </c>
      <c r="G161" s="230"/>
      <c r="H161" s="230"/>
      <c r="I161" s="233"/>
      <c r="J161" s="234">
        <f>BK161</f>
        <v>0</v>
      </c>
      <c r="K161" s="230"/>
      <c r="L161" s="235"/>
      <c r="M161" s="236"/>
      <c r="N161" s="237"/>
      <c r="O161" s="237"/>
      <c r="P161" s="238">
        <f>SUM(P162:P171)</f>
        <v>0</v>
      </c>
      <c r="Q161" s="237"/>
      <c r="R161" s="238">
        <f>SUM(R162:R171)</f>
        <v>0</v>
      </c>
      <c r="S161" s="237"/>
      <c r="T161" s="239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0" t="s">
        <v>85</v>
      </c>
      <c r="AT161" s="241" t="s">
        <v>72</v>
      </c>
      <c r="AU161" s="241" t="s">
        <v>73</v>
      </c>
      <c r="AY161" s="240" t="s">
        <v>202</v>
      </c>
      <c r="BK161" s="242">
        <f>SUM(BK162:BK171)</f>
        <v>0</v>
      </c>
    </row>
    <row r="162" spans="1:65" s="2" customFormat="1" ht="16.5" customHeight="1">
      <c r="A162" s="37"/>
      <c r="B162" s="38"/>
      <c r="C162" s="245" t="s">
        <v>73</v>
      </c>
      <c r="D162" s="245" t="s">
        <v>204</v>
      </c>
      <c r="E162" s="246" t="s">
        <v>80</v>
      </c>
      <c r="F162" s="247" t="s">
        <v>695</v>
      </c>
      <c r="G162" s="248" t="s">
        <v>319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366</v>
      </c>
      <c r="AT162" s="257" t="s">
        <v>204</v>
      </c>
      <c r="AU162" s="257" t="s">
        <v>80</v>
      </c>
      <c r="AY162" s="16" t="s">
        <v>202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366</v>
      </c>
      <c r="BM162" s="257" t="s">
        <v>597</v>
      </c>
    </row>
    <row r="163" spans="1:65" s="2" customFormat="1" ht="16.5" customHeight="1">
      <c r="A163" s="37"/>
      <c r="B163" s="38"/>
      <c r="C163" s="245" t="s">
        <v>73</v>
      </c>
      <c r="D163" s="245" t="s">
        <v>204</v>
      </c>
      <c r="E163" s="246" t="s">
        <v>85</v>
      </c>
      <c r="F163" s="247" t="s">
        <v>697</v>
      </c>
      <c r="G163" s="248" t="s">
        <v>319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366</v>
      </c>
      <c r="AT163" s="257" t="s">
        <v>204</v>
      </c>
      <c r="AU163" s="257" t="s">
        <v>80</v>
      </c>
      <c r="AY163" s="16" t="s">
        <v>202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366</v>
      </c>
      <c r="BM163" s="257" t="s">
        <v>607</v>
      </c>
    </row>
    <row r="164" spans="1:65" s="2" customFormat="1" ht="16.5" customHeight="1">
      <c r="A164" s="37"/>
      <c r="B164" s="38"/>
      <c r="C164" s="245" t="s">
        <v>73</v>
      </c>
      <c r="D164" s="245" t="s">
        <v>204</v>
      </c>
      <c r="E164" s="246" t="s">
        <v>90</v>
      </c>
      <c r="F164" s="247" t="s">
        <v>699</v>
      </c>
      <c r="G164" s="248" t="s">
        <v>319</v>
      </c>
      <c r="H164" s="249">
        <v>12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366</v>
      </c>
      <c r="AT164" s="257" t="s">
        <v>204</v>
      </c>
      <c r="AU164" s="257" t="s">
        <v>80</v>
      </c>
      <c r="AY164" s="16" t="s">
        <v>202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366</v>
      </c>
      <c r="BM164" s="257" t="s">
        <v>619</v>
      </c>
    </row>
    <row r="165" spans="1:65" s="2" customFormat="1" ht="16.5" customHeight="1">
      <c r="A165" s="37"/>
      <c r="B165" s="38"/>
      <c r="C165" s="245" t="s">
        <v>73</v>
      </c>
      <c r="D165" s="245" t="s">
        <v>204</v>
      </c>
      <c r="E165" s="246" t="s">
        <v>208</v>
      </c>
      <c r="F165" s="247" t="s">
        <v>701</v>
      </c>
      <c r="G165" s="248" t="s">
        <v>319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366</v>
      </c>
      <c r="AT165" s="257" t="s">
        <v>204</v>
      </c>
      <c r="AU165" s="257" t="s">
        <v>80</v>
      </c>
      <c r="AY165" s="16" t="s">
        <v>202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366</v>
      </c>
      <c r="BM165" s="257" t="s">
        <v>266</v>
      </c>
    </row>
    <row r="166" spans="1:65" s="2" customFormat="1" ht="16.5" customHeight="1">
      <c r="A166" s="37"/>
      <c r="B166" s="38"/>
      <c r="C166" s="245" t="s">
        <v>73</v>
      </c>
      <c r="D166" s="245" t="s">
        <v>204</v>
      </c>
      <c r="E166" s="246" t="s">
        <v>293</v>
      </c>
      <c r="F166" s="247" t="s">
        <v>703</v>
      </c>
      <c r="G166" s="248" t="s">
        <v>319</v>
      </c>
      <c r="H166" s="249">
        <v>2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366</v>
      </c>
      <c r="AT166" s="257" t="s">
        <v>204</v>
      </c>
      <c r="AU166" s="257" t="s">
        <v>80</v>
      </c>
      <c r="AY166" s="16" t="s">
        <v>202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366</v>
      </c>
      <c r="BM166" s="257" t="s">
        <v>248</v>
      </c>
    </row>
    <row r="167" spans="1:65" s="2" customFormat="1" ht="16.5" customHeight="1">
      <c r="A167" s="37"/>
      <c r="B167" s="38"/>
      <c r="C167" s="245" t="s">
        <v>73</v>
      </c>
      <c r="D167" s="245" t="s">
        <v>204</v>
      </c>
      <c r="E167" s="246" t="s">
        <v>246</v>
      </c>
      <c r="F167" s="247" t="s">
        <v>705</v>
      </c>
      <c r="G167" s="248" t="s">
        <v>319</v>
      </c>
      <c r="H167" s="249">
        <v>3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366</v>
      </c>
      <c r="AT167" s="257" t="s">
        <v>204</v>
      </c>
      <c r="AU167" s="257" t="s">
        <v>80</v>
      </c>
      <c r="AY167" s="16" t="s">
        <v>202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366</v>
      </c>
      <c r="BM167" s="257" t="s">
        <v>277</v>
      </c>
    </row>
    <row r="168" spans="1:65" s="2" customFormat="1" ht="16.5" customHeight="1">
      <c r="A168" s="37"/>
      <c r="B168" s="38"/>
      <c r="C168" s="245" t="s">
        <v>73</v>
      </c>
      <c r="D168" s="245" t="s">
        <v>204</v>
      </c>
      <c r="E168" s="246" t="s">
        <v>302</v>
      </c>
      <c r="F168" s="247" t="s">
        <v>707</v>
      </c>
      <c r="G168" s="248" t="s">
        <v>319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366</v>
      </c>
      <c r="AT168" s="257" t="s">
        <v>204</v>
      </c>
      <c r="AU168" s="257" t="s">
        <v>80</v>
      </c>
      <c r="AY168" s="16" t="s">
        <v>202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366</v>
      </c>
      <c r="BM168" s="257" t="s">
        <v>708</v>
      </c>
    </row>
    <row r="169" spans="1:65" s="2" customFormat="1" ht="16.5" customHeight="1">
      <c r="A169" s="37"/>
      <c r="B169" s="38"/>
      <c r="C169" s="245" t="s">
        <v>73</v>
      </c>
      <c r="D169" s="245" t="s">
        <v>204</v>
      </c>
      <c r="E169" s="246" t="s">
        <v>285</v>
      </c>
      <c r="F169" s="247" t="s">
        <v>710</v>
      </c>
      <c r="G169" s="248" t="s">
        <v>319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366</v>
      </c>
      <c r="AT169" s="257" t="s">
        <v>204</v>
      </c>
      <c r="AU169" s="257" t="s">
        <v>80</v>
      </c>
      <c r="AY169" s="16" t="s">
        <v>202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366</v>
      </c>
      <c r="BM169" s="257" t="s">
        <v>711</v>
      </c>
    </row>
    <row r="170" spans="1:65" s="2" customFormat="1" ht="16.5" customHeight="1">
      <c r="A170" s="37"/>
      <c r="B170" s="38"/>
      <c r="C170" s="245" t="s">
        <v>73</v>
      </c>
      <c r="D170" s="245" t="s">
        <v>204</v>
      </c>
      <c r="E170" s="246" t="s">
        <v>311</v>
      </c>
      <c r="F170" s="247" t="s">
        <v>713</v>
      </c>
      <c r="G170" s="248" t="s">
        <v>319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366</v>
      </c>
      <c r="AT170" s="257" t="s">
        <v>204</v>
      </c>
      <c r="AU170" s="257" t="s">
        <v>80</v>
      </c>
      <c r="AY170" s="16" t="s">
        <v>202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366</v>
      </c>
      <c r="BM170" s="257" t="s">
        <v>714</v>
      </c>
    </row>
    <row r="171" spans="1:65" s="2" customFormat="1" ht="16.5" customHeight="1">
      <c r="A171" s="37"/>
      <c r="B171" s="38"/>
      <c r="C171" s="245" t="s">
        <v>73</v>
      </c>
      <c r="D171" s="245" t="s">
        <v>204</v>
      </c>
      <c r="E171" s="246" t="s">
        <v>316</v>
      </c>
      <c r="F171" s="247" t="s">
        <v>716</v>
      </c>
      <c r="G171" s="248" t="s">
        <v>319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366</v>
      </c>
      <c r="AT171" s="257" t="s">
        <v>204</v>
      </c>
      <c r="AU171" s="257" t="s">
        <v>80</v>
      </c>
      <c r="AY171" s="16" t="s">
        <v>202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366</v>
      </c>
      <c r="BM171" s="257" t="s">
        <v>717</v>
      </c>
    </row>
    <row r="172" spans="1:63" s="12" customFormat="1" ht="25.9" customHeight="1">
      <c r="A172" s="12"/>
      <c r="B172" s="229"/>
      <c r="C172" s="230"/>
      <c r="D172" s="231" t="s">
        <v>72</v>
      </c>
      <c r="E172" s="232" t="s">
        <v>718</v>
      </c>
      <c r="F172" s="232" t="s">
        <v>719</v>
      </c>
      <c r="G172" s="230"/>
      <c r="H172" s="230"/>
      <c r="I172" s="233"/>
      <c r="J172" s="234">
        <f>BK172</f>
        <v>0</v>
      </c>
      <c r="K172" s="230"/>
      <c r="L172" s="235"/>
      <c r="M172" s="236"/>
      <c r="N172" s="237"/>
      <c r="O172" s="237"/>
      <c r="P172" s="238">
        <f>SUM(P173:P175)</f>
        <v>0</v>
      </c>
      <c r="Q172" s="237"/>
      <c r="R172" s="238">
        <f>SUM(R173:R175)</f>
        <v>0</v>
      </c>
      <c r="S172" s="237"/>
      <c r="T172" s="239">
        <f>SUM(T173:T175)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0" t="s">
        <v>85</v>
      </c>
      <c r="AT172" s="241" t="s">
        <v>72</v>
      </c>
      <c r="AU172" s="241" t="s">
        <v>73</v>
      </c>
      <c r="AY172" s="240" t="s">
        <v>202</v>
      </c>
      <c r="BK172" s="242">
        <f>SUM(BK173:BK175)</f>
        <v>0</v>
      </c>
    </row>
    <row r="173" spans="1:65" s="2" customFormat="1" ht="16.5" customHeight="1">
      <c r="A173" s="37"/>
      <c r="B173" s="38"/>
      <c r="C173" s="245" t="s">
        <v>73</v>
      </c>
      <c r="D173" s="245" t="s">
        <v>204</v>
      </c>
      <c r="E173" s="246" t="s">
        <v>720</v>
      </c>
      <c r="F173" s="247" t="s">
        <v>721</v>
      </c>
      <c r="G173" s="248" t="s">
        <v>319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366</v>
      </c>
      <c r="AT173" s="257" t="s">
        <v>204</v>
      </c>
      <c r="AU173" s="257" t="s">
        <v>80</v>
      </c>
      <c r="AY173" s="16" t="s">
        <v>202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366</v>
      </c>
      <c r="BM173" s="257" t="s">
        <v>722</v>
      </c>
    </row>
    <row r="174" spans="1:65" s="2" customFormat="1" ht="16.5" customHeight="1">
      <c r="A174" s="37"/>
      <c r="B174" s="38"/>
      <c r="C174" s="245" t="s">
        <v>73</v>
      </c>
      <c r="D174" s="245" t="s">
        <v>204</v>
      </c>
      <c r="E174" s="246" t="s">
        <v>723</v>
      </c>
      <c r="F174" s="247" t="s">
        <v>724</v>
      </c>
      <c r="G174" s="248" t="s">
        <v>725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366</v>
      </c>
      <c r="AT174" s="257" t="s">
        <v>204</v>
      </c>
      <c r="AU174" s="257" t="s">
        <v>80</v>
      </c>
      <c r="AY174" s="16" t="s">
        <v>202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366</v>
      </c>
      <c r="BM174" s="257" t="s">
        <v>726</v>
      </c>
    </row>
    <row r="175" spans="1:65" s="2" customFormat="1" ht="16.5" customHeight="1">
      <c r="A175" s="37"/>
      <c r="B175" s="38"/>
      <c r="C175" s="245" t="s">
        <v>73</v>
      </c>
      <c r="D175" s="245" t="s">
        <v>204</v>
      </c>
      <c r="E175" s="246" t="s">
        <v>727</v>
      </c>
      <c r="F175" s="247" t="s">
        <v>728</v>
      </c>
      <c r="G175" s="248" t="s">
        <v>319</v>
      </c>
      <c r="H175" s="249">
        <v>1</v>
      </c>
      <c r="I175" s="250"/>
      <c r="J175" s="251">
        <f>ROUND(I175*H175,2)</f>
        <v>0</v>
      </c>
      <c r="K175" s="252"/>
      <c r="L175" s="43"/>
      <c r="M175" s="295" t="s">
        <v>1</v>
      </c>
      <c r="N175" s="296" t="s">
        <v>39</v>
      </c>
      <c r="O175" s="297"/>
      <c r="P175" s="298">
        <f>O175*H175</f>
        <v>0</v>
      </c>
      <c r="Q175" s="298">
        <v>0</v>
      </c>
      <c r="R175" s="298">
        <f>Q175*H175</f>
        <v>0</v>
      </c>
      <c r="S175" s="298">
        <v>0</v>
      </c>
      <c r="T175" s="29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366</v>
      </c>
      <c r="AT175" s="257" t="s">
        <v>204</v>
      </c>
      <c r="AU175" s="257" t="s">
        <v>80</v>
      </c>
      <c r="AY175" s="16" t="s">
        <v>202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366</v>
      </c>
      <c r="BM175" s="257" t="s">
        <v>729</v>
      </c>
    </row>
    <row r="176" spans="1:31" s="2" customFormat="1" ht="6.95" customHeight="1">
      <c r="A176" s="37"/>
      <c r="B176" s="65"/>
      <c r="C176" s="66"/>
      <c r="D176" s="66"/>
      <c r="E176" s="66"/>
      <c r="F176" s="66"/>
      <c r="G176" s="66"/>
      <c r="H176" s="66"/>
      <c r="I176" s="192"/>
      <c r="J176" s="66"/>
      <c r="K176" s="66"/>
      <c r="L176" s="43"/>
      <c r="M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</sheetData>
  <sheetProtection password="CC35" sheet="1" objects="1" scenarios="1" formatColumns="0" formatRows="0" autoFilter="0"/>
  <autoFilter ref="C127:K17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160</v>
      </c>
      <c r="L8" s="19"/>
    </row>
    <row r="9" spans="2:12" s="1" customFormat="1" ht="16.5" customHeight="1">
      <c r="B9" s="19"/>
      <c r="E9" s="153" t="s">
        <v>971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162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1681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164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1819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ROUND((SUM(BE133:BE192)),2)</f>
        <v>0</v>
      </c>
      <c r="G37" s="37"/>
      <c r="H37" s="37"/>
      <c r="I37" s="171">
        <v>0.21</v>
      </c>
      <c r="J37" s="170">
        <f>ROUND(((SUM(BE133:BE192))*I37),2)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ROUND((SUM(BF133:BF192)),2)</f>
        <v>0</v>
      </c>
      <c r="G38" s="37"/>
      <c r="H38" s="37"/>
      <c r="I38" s="171">
        <v>0.15</v>
      </c>
      <c r="J38" s="170">
        <f>ROUND(((SUM(BF133:BF192))*I38),2)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ROUND((SUM(BG133:BG192)),2)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ROUND((SUM(BH133:BH192)),2)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ROUND((SUM(BI133:BI192)),2)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971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162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1681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164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M.c - Ústřední topení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167</v>
      </c>
      <c r="D98" s="199"/>
      <c r="E98" s="199"/>
      <c r="F98" s="199"/>
      <c r="G98" s="199"/>
      <c r="H98" s="199"/>
      <c r="I98" s="200"/>
      <c r="J98" s="201" t="s">
        <v>168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169</v>
      </c>
      <c r="D100" s="39"/>
      <c r="E100" s="39"/>
      <c r="F100" s="39"/>
      <c r="G100" s="39"/>
      <c r="H100" s="39"/>
      <c r="I100" s="155"/>
      <c r="J100" s="109">
        <f>J133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170</v>
      </c>
    </row>
    <row r="101" spans="1:31" s="9" customFormat="1" ht="24.95" customHeight="1">
      <c r="A101" s="9"/>
      <c r="B101" s="203"/>
      <c r="C101" s="204"/>
      <c r="D101" s="205" t="s">
        <v>1820</v>
      </c>
      <c r="E101" s="206"/>
      <c r="F101" s="206"/>
      <c r="G101" s="206"/>
      <c r="H101" s="206"/>
      <c r="I101" s="207"/>
      <c r="J101" s="208">
        <f>J134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1821</v>
      </c>
      <c r="E102" s="206"/>
      <c r="F102" s="206"/>
      <c r="G102" s="206"/>
      <c r="H102" s="206"/>
      <c r="I102" s="207"/>
      <c r="J102" s="208">
        <f>J138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1822</v>
      </c>
      <c r="E103" s="206"/>
      <c r="F103" s="206"/>
      <c r="G103" s="206"/>
      <c r="H103" s="206"/>
      <c r="I103" s="207"/>
      <c r="J103" s="208">
        <f>J147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1823</v>
      </c>
      <c r="E104" s="206"/>
      <c r="F104" s="206"/>
      <c r="G104" s="206"/>
      <c r="H104" s="206"/>
      <c r="I104" s="207"/>
      <c r="J104" s="208">
        <f>J150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1824</v>
      </c>
      <c r="E105" s="206"/>
      <c r="F105" s="206"/>
      <c r="G105" s="206"/>
      <c r="H105" s="206"/>
      <c r="I105" s="207"/>
      <c r="J105" s="208">
        <f>J164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1825</v>
      </c>
      <c r="E106" s="206"/>
      <c r="F106" s="206"/>
      <c r="G106" s="206"/>
      <c r="H106" s="206"/>
      <c r="I106" s="207"/>
      <c r="J106" s="208">
        <f>J166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1826</v>
      </c>
      <c r="E107" s="206"/>
      <c r="F107" s="206"/>
      <c r="G107" s="206"/>
      <c r="H107" s="206"/>
      <c r="I107" s="207"/>
      <c r="J107" s="208">
        <f>J171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1827</v>
      </c>
      <c r="E108" s="206"/>
      <c r="F108" s="206"/>
      <c r="G108" s="206"/>
      <c r="H108" s="206"/>
      <c r="I108" s="207"/>
      <c r="J108" s="208">
        <f>J176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203"/>
      <c r="C109" s="204"/>
      <c r="D109" s="205" t="s">
        <v>976</v>
      </c>
      <c r="E109" s="206"/>
      <c r="F109" s="206"/>
      <c r="G109" s="206"/>
      <c r="H109" s="206"/>
      <c r="I109" s="207"/>
      <c r="J109" s="208">
        <f>J178</f>
        <v>0</v>
      </c>
      <c r="K109" s="204"/>
      <c r="L109" s="20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92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95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187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96" t="str">
        <f>E7</f>
        <v xml:space="preserve">Stavební úpravy (TZB)  BD v Milíně, blok A, M, O - III. etapa</v>
      </c>
      <c r="F119" s="31"/>
      <c r="G119" s="31"/>
      <c r="H119" s="31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160</v>
      </c>
      <c r="D120" s="21"/>
      <c r="E120" s="21"/>
      <c r="F120" s="21"/>
      <c r="G120" s="21"/>
      <c r="H120" s="21"/>
      <c r="I120" s="146"/>
      <c r="J120" s="21"/>
      <c r="K120" s="21"/>
      <c r="L120" s="19"/>
    </row>
    <row r="121" spans="2:12" s="1" customFormat="1" ht="16.5" customHeight="1">
      <c r="B121" s="20"/>
      <c r="C121" s="21"/>
      <c r="D121" s="21"/>
      <c r="E121" s="196" t="s">
        <v>971</v>
      </c>
      <c r="F121" s="21"/>
      <c r="G121" s="21"/>
      <c r="H121" s="21"/>
      <c r="I121" s="146"/>
      <c r="J121" s="21"/>
      <c r="K121" s="21"/>
      <c r="L121" s="19"/>
    </row>
    <row r="122" spans="2:12" s="1" customFormat="1" ht="12" customHeight="1">
      <c r="B122" s="20"/>
      <c r="C122" s="31" t="s">
        <v>162</v>
      </c>
      <c r="D122" s="21"/>
      <c r="E122" s="21"/>
      <c r="F122" s="21"/>
      <c r="G122" s="21"/>
      <c r="H122" s="21"/>
      <c r="I122" s="146"/>
      <c r="J122" s="21"/>
      <c r="K122" s="21"/>
      <c r="L122" s="19"/>
    </row>
    <row r="123" spans="1:31" s="2" customFormat="1" ht="16.5" customHeight="1">
      <c r="A123" s="37"/>
      <c r="B123" s="38"/>
      <c r="C123" s="39"/>
      <c r="D123" s="39"/>
      <c r="E123" s="197" t="s">
        <v>1681</v>
      </c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164</v>
      </c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75" t="str">
        <f>E13</f>
        <v>M.c - Ústřední topení</v>
      </c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20</v>
      </c>
      <c r="D127" s="39"/>
      <c r="E127" s="39"/>
      <c r="F127" s="26" t="str">
        <f>F16</f>
        <v xml:space="preserve"> </v>
      </c>
      <c r="G127" s="39"/>
      <c r="H127" s="39"/>
      <c r="I127" s="157" t="s">
        <v>22</v>
      </c>
      <c r="J127" s="78" t="str">
        <f>IF(J16="","",J16)</f>
        <v>16. 3. 2020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155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24</v>
      </c>
      <c r="D129" s="39"/>
      <c r="E129" s="39"/>
      <c r="F129" s="26" t="str">
        <f>E19</f>
        <v xml:space="preserve"> </v>
      </c>
      <c r="G129" s="39"/>
      <c r="H129" s="39"/>
      <c r="I129" s="157" t="s">
        <v>29</v>
      </c>
      <c r="J129" s="35" t="str">
        <f>E25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27</v>
      </c>
      <c r="D130" s="39"/>
      <c r="E130" s="39"/>
      <c r="F130" s="26" t="str">
        <f>IF(E22="","",E22)</f>
        <v>Vyplň údaj</v>
      </c>
      <c r="G130" s="39"/>
      <c r="H130" s="39"/>
      <c r="I130" s="157" t="s">
        <v>31</v>
      </c>
      <c r="J130" s="35" t="str">
        <f>E28</f>
        <v xml:space="preserve"> 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9"/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1" customFormat="1" ht="29.25" customHeight="1">
      <c r="A132" s="216"/>
      <c r="B132" s="217"/>
      <c r="C132" s="218" t="s">
        <v>188</v>
      </c>
      <c r="D132" s="219" t="s">
        <v>58</v>
      </c>
      <c r="E132" s="219" t="s">
        <v>54</v>
      </c>
      <c r="F132" s="219" t="s">
        <v>55</v>
      </c>
      <c r="G132" s="219" t="s">
        <v>189</v>
      </c>
      <c r="H132" s="219" t="s">
        <v>190</v>
      </c>
      <c r="I132" s="220" t="s">
        <v>191</v>
      </c>
      <c r="J132" s="221" t="s">
        <v>168</v>
      </c>
      <c r="K132" s="222" t="s">
        <v>192</v>
      </c>
      <c r="L132" s="223"/>
      <c r="M132" s="99" t="s">
        <v>1</v>
      </c>
      <c r="N132" s="100" t="s">
        <v>37</v>
      </c>
      <c r="O132" s="100" t="s">
        <v>193</v>
      </c>
      <c r="P132" s="100" t="s">
        <v>194</v>
      </c>
      <c r="Q132" s="100" t="s">
        <v>195</v>
      </c>
      <c r="R132" s="100" t="s">
        <v>196</v>
      </c>
      <c r="S132" s="100" t="s">
        <v>197</v>
      </c>
      <c r="T132" s="101" t="s">
        <v>198</v>
      </c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63" s="2" customFormat="1" ht="22.8" customHeight="1">
      <c r="A133" s="37"/>
      <c r="B133" s="38"/>
      <c r="C133" s="106" t="s">
        <v>199</v>
      </c>
      <c r="D133" s="39"/>
      <c r="E133" s="39"/>
      <c r="F133" s="39"/>
      <c r="G133" s="39"/>
      <c r="H133" s="39"/>
      <c r="I133" s="155"/>
      <c r="J133" s="224">
        <f>BK133</f>
        <v>0</v>
      </c>
      <c r="K133" s="39"/>
      <c r="L133" s="43"/>
      <c r="M133" s="102"/>
      <c r="N133" s="225"/>
      <c r="O133" s="103"/>
      <c r="P133" s="226">
        <f>P134+P138+P147+P150+P164+P166+P171+P176+P178</f>
        <v>0</v>
      </c>
      <c r="Q133" s="103"/>
      <c r="R133" s="226">
        <f>R134+R138+R147+R150+R164+R166+R171+R176+R178</f>
        <v>0</v>
      </c>
      <c r="S133" s="103"/>
      <c r="T133" s="227">
        <f>T134+T138+T147+T150+T164+T166+T171+T176+T178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72</v>
      </c>
      <c r="AU133" s="16" t="s">
        <v>170</v>
      </c>
      <c r="BK133" s="228">
        <f>BK134+BK138+BK147+BK150+BK164+BK166+BK171+BK176+BK178</f>
        <v>0</v>
      </c>
    </row>
    <row r="134" spans="1:63" s="12" customFormat="1" ht="25.9" customHeight="1">
      <c r="A134" s="12"/>
      <c r="B134" s="229"/>
      <c r="C134" s="230"/>
      <c r="D134" s="231" t="s">
        <v>72</v>
      </c>
      <c r="E134" s="232" t="s">
        <v>628</v>
      </c>
      <c r="F134" s="232" t="s">
        <v>740</v>
      </c>
      <c r="G134" s="230"/>
      <c r="H134" s="230"/>
      <c r="I134" s="233"/>
      <c r="J134" s="234">
        <f>BK134</f>
        <v>0</v>
      </c>
      <c r="K134" s="230"/>
      <c r="L134" s="235"/>
      <c r="M134" s="236"/>
      <c r="N134" s="237"/>
      <c r="O134" s="237"/>
      <c r="P134" s="238">
        <f>SUM(P135:P137)</f>
        <v>0</v>
      </c>
      <c r="Q134" s="237"/>
      <c r="R134" s="238">
        <f>SUM(R135:R137)</f>
        <v>0</v>
      </c>
      <c r="S134" s="237"/>
      <c r="T134" s="239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0" t="s">
        <v>80</v>
      </c>
      <c r="AT134" s="241" t="s">
        <v>72</v>
      </c>
      <c r="AU134" s="241" t="s">
        <v>73</v>
      </c>
      <c r="AY134" s="240" t="s">
        <v>202</v>
      </c>
      <c r="BK134" s="242">
        <f>SUM(BK135:BK137)</f>
        <v>0</v>
      </c>
    </row>
    <row r="135" spans="1:65" s="2" customFormat="1" ht="33" customHeight="1">
      <c r="A135" s="37"/>
      <c r="B135" s="38"/>
      <c r="C135" s="245" t="s">
        <v>73</v>
      </c>
      <c r="D135" s="245" t="s">
        <v>204</v>
      </c>
      <c r="E135" s="246" t="s">
        <v>1381</v>
      </c>
      <c r="F135" s="247" t="s">
        <v>742</v>
      </c>
      <c r="G135" s="248" t="s">
        <v>319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208</v>
      </c>
      <c r="AT135" s="257" t="s">
        <v>204</v>
      </c>
      <c r="AU135" s="257" t="s">
        <v>80</v>
      </c>
      <c r="AY135" s="16" t="s">
        <v>202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208</v>
      </c>
      <c r="BM135" s="257" t="s">
        <v>85</v>
      </c>
    </row>
    <row r="136" spans="1:65" s="2" customFormat="1" ht="16.5" customHeight="1">
      <c r="A136" s="37"/>
      <c r="B136" s="38"/>
      <c r="C136" s="245" t="s">
        <v>73</v>
      </c>
      <c r="D136" s="245" t="s">
        <v>204</v>
      </c>
      <c r="E136" s="246" t="s">
        <v>1384</v>
      </c>
      <c r="F136" s="247" t="s">
        <v>744</v>
      </c>
      <c r="G136" s="248" t="s">
        <v>319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208</v>
      </c>
      <c r="AT136" s="257" t="s">
        <v>204</v>
      </c>
      <c r="AU136" s="257" t="s">
        <v>80</v>
      </c>
      <c r="AY136" s="16" t="s">
        <v>202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208</v>
      </c>
      <c r="BM136" s="257" t="s">
        <v>208</v>
      </c>
    </row>
    <row r="137" spans="1:65" s="2" customFormat="1" ht="16.5" customHeight="1">
      <c r="A137" s="37"/>
      <c r="B137" s="38"/>
      <c r="C137" s="245" t="s">
        <v>73</v>
      </c>
      <c r="D137" s="245" t="s">
        <v>204</v>
      </c>
      <c r="E137" s="246" t="s">
        <v>1387</v>
      </c>
      <c r="F137" s="247" t="s">
        <v>746</v>
      </c>
      <c r="G137" s="248" t="s">
        <v>725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208</v>
      </c>
      <c r="AT137" s="257" t="s">
        <v>204</v>
      </c>
      <c r="AU137" s="257" t="s">
        <v>80</v>
      </c>
      <c r="AY137" s="16" t="s">
        <v>202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208</v>
      </c>
      <c r="BM137" s="257" t="s">
        <v>246</v>
      </c>
    </row>
    <row r="138" spans="1:63" s="12" customFormat="1" ht="25.9" customHeight="1">
      <c r="A138" s="12"/>
      <c r="B138" s="229"/>
      <c r="C138" s="230"/>
      <c r="D138" s="231" t="s">
        <v>72</v>
      </c>
      <c r="E138" s="232" t="s">
        <v>658</v>
      </c>
      <c r="F138" s="232" t="s">
        <v>747</v>
      </c>
      <c r="G138" s="230"/>
      <c r="H138" s="230"/>
      <c r="I138" s="233"/>
      <c r="J138" s="234">
        <f>BK138</f>
        <v>0</v>
      </c>
      <c r="K138" s="230"/>
      <c r="L138" s="235"/>
      <c r="M138" s="236"/>
      <c r="N138" s="237"/>
      <c r="O138" s="237"/>
      <c r="P138" s="238">
        <f>SUM(P139:P146)</f>
        <v>0</v>
      </c>
      <c r="Q138" s="237"/>
      <c r="R138" s="238">
        <f>SUM(R139:R146)</f>
        <v>0</v>
      </c>
      <c r="S138" s="237"/>
      <c r="T138" s="239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0" t="s">
        <v>80</v>
      </c>
      <c r="AT138" s="241" t="s">
        <v>72</v>
      </c>
      <c r="AU138" s="241" t="s">
        <v>73</v>
      </c>
      <c r="AY138" s="240" t="s">
        <v>202</v>
      </c>
      <c r="BK138" s="242">
        <f>SUM(BK139:BK146)</f>
        <v>0</v>
      </c>
    </row>
    <row r="139" spans="1:65" s="2" customFormat="1" ht="16.5" customHeight="1">
      <c r="A139" s="37"/>
      <c r="B139" s="38"/>
      <c r="C139" s="245" t="s">
        <v>73</v>
      </c>
      <c r="D139" s="245" t="s">
        <v>204</v>
      </c>
      <c r="E139" s="246" t="s">
        <v>1427</v>
      </c>
      <c r="F139" s="247" t="s">
        <v>749</v>
      </c>
      <c r="G139" s="248" t="s">
        <v>319</v>
      </c>
      <c r="H139" s="249">
        <v>12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208</v>
      </c>
      <c r="AT139" s="257" t="s">
        <v>204</v>
      </c>
      <c r="AU139" s="257" t="s">
        <v>80</v>
      </c>
      <c r="AY139" s="16" t="s">
        <v>202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208</v>
      </c>
      <c r="BM139" s="257" t="s">
        <v>285</v>
      </c>
    </row>
    <row r="140" spans="1:65" s="2" customFormat="1" ht="55.5" customHeight="1">
      <c r="A140" s="37"/>
      <c r="B140" s="38"/>
      <c r="C140" s="245" t="s">
        <v>73</v>
      </c>
      <c r="D140" s="245" t="s">
        <v>204</v>
      </c>
      <c r="E140" s="246" t="s">
        <v>1430</v>
      </c>
      <c r="F140" s="247" t="s">
        <v>751</v>
      </c>
      <c r="G140" s="248" t="s">
        <v>319</v>
      </c>
      <c r="H140" s="249">
        <v>12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208</v>
      </c>
      <c r="AT140" s="257" t="s">
        <v>204</v>
      </c>
      <c r="AU140" s="257" t="s">
        <v>80</v>
      </c>
      <c r="AY140" s="16" t="s">
        <v>202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208</v>
      </c>
      <c r="BM140" s="257" t="s">
        <v>316</v>
      </c>
    </row>
    <row r="141" spans="1:65" s="2" customFormat="1" ht="55.5" customHeight="1">
      <c r="A141" s="37"/>
      <c r="B141" s="38"/>
      <c r="C141" s="245" t="s">
        <v>73</v>
      </c>
      <c r="D141" s="245" t="s">
        <v>204</v>
      </c>
      <c r="E141" s="246" t="s">
        <v>1433</v>
      </c>
      <c r="F141" s="247" t="s">
        <v>753</v>
      </c>
      <c r="G141" s="248" t="s">
        <v>319</v>
      </c>
      <c r="H141" s="249">
        <v>1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208</v>
      </c>
      <c r="AT141" s="257" t="s">
        <v>204</v>
      </c>
      <c r="AU141" s="257" t="s">
        <v>80</v>
      </c>
      <c r="AY141" s="16" t="s">
        <v>202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208</v>
      </c>
      <c r="BM141" s="257" t="s">
        <v>342</v>
      </c>
    </row>
    <row r="142" spans="1:65" s="2" customFormat="1" ht="55.5" customHeight="1">
      <c r="A142" s="37"/>
      <c r="B142" s="38"/>
      <c r="C142" s="245" t="s">
        <v>73</v>
      </c>
      <c r="D142" s="245" t="s">
        <v>204</v>
      </c>
      <c r="E142" s="246" t="s">
        <v>1433</v>
      </c>
      <c r="F142" s="247" t="s">
        <v>753</v>
      </c>
      <c r="G142" s="248" t="s">
        <v>319</v>
      </c>
      <c r="H142" s="249">
        <v>5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208</v>
      </c>
      <c r="AT142" s="257" t="s">
        <v>204</v>
      </c>
      <c r="AU142" s="257" t="s">
        <v>80</v>
      </c>
      <c r="AY142" s="16" t="s">
        <v>202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208</v>
      </c>
      <c r="BM142" s="257" t="s">
        <v>354</v>
      </c>
    </row>
    <row r="143" spans="1:65" s="2" customFormat="1" ht="55.5" customHeight="1">
      <c r="A143" s="37"/>
      <c r="B143" s="38"/>
      <c r="C143" s="245" t="s">
        <v>73</v>
      </c>
      <c r="D143" s="245" t="s">
        <v>204</v>
      </c>
      <c r="E143" s="246" t="s">
        <v>1438</v>
      </c>
      <c r="F143" s="247" t="s">
        <v>755</v>
      </c>
      <c r="G143" s="248" t="s">
        <v>319</v>
      </c>
      <c r="H143" s="249">
        <v>9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208</v>
      </c>
      <c r="AT143" s="257" t="s">
        <v>204</v>
      </c>
      <c r="AU143" s="257" t="s">
        <v>80</v>
      </c>
      <c r="AY143" s="16" t="s">
        <v>202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208</v>
      </c>
      <c r="BM143" s="257" t="s">
        <v>366</v>
      </c>
    </row>
    <row r="144" spans="1:65" s="2" customFormat="1" ht="55.5" customHeight="1">
      <c r="A144" s="37"/>
      <c r="B144" s="38"/>
      <c r="C144" s="245" t="s">
        <v>73</v>
      </c>
      <c r="D144" s="245" t="s">
        <v>204</v>
      </c>
      <c r="E144" s="246" t="s">
        <v>1441</v>
      </c>
      <c r="F144" s="247" t="s">
        <v>757</v>
      </c>
      <c r="G144" s="248" t="s">
        <v>319</v>
      </c>
      <c r="H144" s="249">
        <v>11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208</v>
      </c>
      <c r="AT144" s="257" t="s">
        <v>204</v>
      </c>
      <c r="AU144" s="257" t="s">
        <v>80</v>
      </c>
      <c r="AY144" s="16" t="s">
        <v>202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208</v>
      </c>
      <c r="BM144" s="257" t="s">
        <v>375</v>
      </c>
    </row>
    <row r="145" spans="1:65" s="2" customFormat="1" ht="55.5" customHeight="1">
      <c r="A145" s="37"/>
      <c r="B145" s="38"/>
      <c r="C145" s="245" t="s">
        <v>73</v>
      </c>
      <c r="D145" s="245" t="s">
        <v>204</v>
      </c>
      <c r="E145" s="246" t="s">
        <v>1446</v>
      </c>
      <c r="F145" s="247" t="s">
        <v>755</v>
      </c>
      <c r="G145" s="248" t="s">
        <v>319</v>
      </c>
      <c r="H145" s="249">
        <v>5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208</v>
      </c>
      <c r="AT145" s="257" t="s">
        <v>204</v>
      </c>
      <c r="AU145" s="257" t="s">
        <v>80</v>
      </c>
      <c r="AY145" s="16" t="s">
        <v>202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208</v>
      </c>
      <c r="BM145" s="257" t="s">
        <v>387</v>
      </c>
    </row>
    <row r="146" spans="1:65" s="2" customFormat="1" ht="55.5" customHeight="1">
      <c r="A146" s="37"/>
      <c r="B146" s="38"/>
      <c r="C146" s="245" t="s">
        <v>73</v>
      </c>
      <c r="D146" s="245" t="s">
        <v>204</v>
      </c>
      <c r="E146" s="246" t="s">
        <v>1449</v>
      </c>
      <c r="F146" s="247" t="s">
        <v>757</v>
      </c>
      <c r="G146" s="248" t="s">
        <v>319</v>
      </c>
      <c r="H146" s="249">
        <v>2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208</v>
      </c>
      <c r="AT146" s="257" t="s">
        <v>204</v>
      </c>
      <c r="AU146" s="257" t="s">
        <v>80</v>
      </c>
      <c r="AY146" s="16" t="s">
        <v>202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208</v>
      </c>
      <c r="BM146" s="257" t="s">
        <v>398</v>
      </c>
    </row>
    <row r="147" spans="1:63" s="12" customFormat="1" ht="25.9" customHeight="1">
      <c r="A147" s="12"/>
      <c r="B147" s="229"/>
      <c r="C147" s="230"/>
      <c r="D147" s="231" t="s">
        <v>72</v>
      </c>
      <c r="E147" s="232" t="s">
        <v>692</v>
      </c>
      <c r="F147" s="232" t="s">
        <v>760</v>
      </c>
      <c r="G147" s="230"/>
      <c r="H147" s="230"/>
      <c r="I147" s="233"/>
      <c r="J147" s="234">
        <f>BK147</f>
        <v>0</v>
      </c>
      <c r="K147" s="230"/>
      <c r="L147" s="235"/>
      <c r="M147" s="236"/>
      <c r="N147" s="237"/>
      <c r="O147" s="237"/>
      <c r="P147" s="238">
        <f>SUM(P148:P149)</f>
        <v>0</v>
      </c>
      <c r="Q147" s="237"/>
      <c r="R147" s="238">
        <f>SUM(R148:R149)</f>
        <v>0</v>
      </c>
      <c r="S147" s="237"/>
      <c r="T147" s="239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0" t="s">
        <v>80</v>
      </c>
      <c r="AT147" s="241" t="s">
        <v>72</v>
      </c>
      <c r="AU147" s="241" t="s">
        <v>73</v>
      </c>
      <c r="AY147" s="240" t="s">
        <v>202</v>
      </c>
      <c r="BK147" s="242">
        <f>SUM(BK148:BK149)</f>
        <v>0</v>
      </c>
    </row>
    <row r="148" spans="1:65" s="2" customFormat="1" ht="21.75" customHeight="1">
      <c r="A148" s="37"/>
      <c r="B148" s="38"/>
      <c r="C148" s="245" t="s">
        <v>73</v>
      </c>
      <c r="D148" s="245" t="s">
        <v>204</v>
      </c>
      <c r="E148" s="246" t="s">
        <v>1480</v>
      </c>
      <c r="F148" s="247" t="s">
        <v>1481</v>
      </c>
      <c r="G148" s="248" t="s">
        <v>319</v>
      </c>
      <c r="H148" s="249">
        <v>1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208</v>
      </c>
      <c r="AT148" s="257" t="s">
        <v>204</v>
      </c>
      <c r="AU148" s="257" t="s">
        <v>80</v>
      </c>
      <c r="AY148" s="16" t="s">
        <v>202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208</v>
      </c>
      <c r="BM148" s="257" t="s">
        <v>413</v>
      </c>
    </row>
    <row r="149" spans="1:65" s="2" customFormat="1" ht="21.75" customHeight="1">
      <c r="A149" s="37"/>
      <c r="B149" s="38"/>
      <c r="C149" s="245" t="s">
        <v>73</v>
      </c>
      <c r="D149" s="245" t="s">
        <v>204</v>
      </c>
      <c r="E149" s="246" t="s">
        <v>1505</v>
      </c>
      <c r="F149" s="247" t="s">
        <v>764</v>
      </c>
      <c r="G149" s="248" t="s">
        <v>319</v>
      </c>
      <c r="H149" s="249">
        <v>1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208</v>
      </c>
      <c r="AT149" s="257" t="s">
        <v>204</v>
      </c>
      <c r="AU149" s="257" t="s">
        <v>80</v>
      </c>
      <c r="AY149" s="16" t="s">
        <v>202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208</v>
      </c>
      <c r="BM149" s="257" t="s">
        <v>421</v>
      </c>
    </row>
    <row r="150" spans="1:63" s="12" customFormat="1" ht="25.9" customHeight="1">
      <c r="A150" s="12"/>
      <c r="B150" s="229"/>
      <c r="C150" s="230"/>
      <c r="D150" s="231" t="s">
        <v>72</v>
      </c>
      <c r="E150" s="232" t="s">
        <v>718</v>
      </c>
      <c r="F150" s="232" t="s">
        <v>765</v>
      </c>
      <c r="G150" s="230"/>
      <c r="H150" s="230"/>
      <c r="I150" s="233"/>
      <c r="J150" s="234">
        <f>BK150</f>
        <v>0</v>
      </c>
      <c r="K150" s="230"/>
      <c r="L150" s="235"/>
      <c r="M150" s="236"/>
      <c r="N150" s="237"/>
      <c r="O150" s="237"/>
      <c r="P150" s="238">
        <f>SUM(P151:P163)</f>
        <v>0</v>
      </c>
      <c r="Q150" s="237"/>
      <c r="R150" s="238">
        <f>SUM(R151:R163)</f>
        <v>0</v>
      </c>
      <c r="S150" s="237"/>
      <c r="T150" s="239">
        <f>SUM(T151:T163)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0" t="s">
        <v>80</v>
      </c>
      <c r="AT150" s="241" t="s">
        <v>72</v>
      </c>
      <c r="AU150" s="241" t="s">
        <v>73</v>
      </c>
      <c r="AY150" s="240" t="s">
        <v>202</v>
      </c>
      <c r="BK150" s="242">
        <f>SUM(BK151:BK163)</f>
        <v>0</v>
      </c>
    </row>
    <row r="151" spans="1:65" s="2" customFormat="1" ht="21.75" customHeight="1">
      <c r="A151" s="37"/>
      <c r="B151" s="38"/>
      <c r="C151" s="245" t="s">
        <v>73</v>
      </c>
      <c r="D151" s="245" t="s">
        <v>204</v>
      </c>
      <c r="E151" s="246" t="s">
        <v>1521</v>
      </c>
      <c r="F151" s="247" t="s">
        <v>1522</v>
      </c>
      <c r="G151" s="248" t="s">
        <v>319</v>
      </c>
      <c r="H151" s="249">
        <v>57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208</v>
      </c>
      <c r="AT151" s="257" t="s">
        <v>204</v>
      </c>
      <c r="AU151" s="257" t="s">
        <v>80</v>
      </c>
      <c r="AY151" s="16" t="s">
        <v>202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208</v>
      </c>
      <c r="BM151" s="257" t="s">
        <v>432</v>
      </c>
    </row>
    <row r="152" spans="1:65" s="2" customFormat="1" ht="16.5" customHeight="1">
      <c r="A152" s="37"/>
      <c r="B152" s="38"/>
      <c r="C152" s="245" t="s">
        <v>73</v>
      </c>
      <c r="D152" s="245" t="s">
        <v>204</v>
      </c>
      <c r="E152" s="246" t="s">
        <v>1525</v>
      </c>
      <c r="F152" s="247" t="s">
        <v>769</v>
      </c>
      <c r="G152" s="248" t="s">
        <v>319</v>
      </c>
      <c r="H152" s="249">
        <v>18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208</v>
      </c>
      <c r="AT152" s="257" t="s">
        <v>204</v>
      </c>
      <c r="AU152" s="257" t="s">
        <v>80</v>
      </c>
      <c r="AY152" s="16" t="s">
        <v>202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208</v>
      </c>
      <c r="BM152" s="257" t="s">
        <v>449</v>
      </c>
    </row>
    <row r="153" spans="1:65" s="2" customFormat="1" ht="16.5" customHeight="1">
      <c r="A153" s="37"/>
      <c r="B153" s="38"/>
      <c r="C153" s="245" t="s">
        <v>73</v>
      </c>
      <c r="D153" s="245" t="s">
        <v>204</v>
      </c>
      <c r="E153" s="246" t="s">
        <v>1528</v>
      </c>
      <c r="F153" s="247" t="s">
        <v>1529</v>
      </c>
      <c r="G153" s="248" t="s">
        <v>319</v>
      </c>
      <c r="H153" s="249">
        <v>6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208</v>
      </c>
      <c r="AT153" s="257" t="s">
        <v>204</v>
      </c>
      <c r="AU153" s="257" t="s">
        <v>80</v>
      </c>
      <c r="AY153" s="16" t="s">
        <v>202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208</v>
      </c>
      <c r="BM153" s="257" t="s">
        <v>459</v>
      </c>
    </row>
    <row r="154" spans="1:65" s="2" customFormat="1" ht="16.5" customHeight="1">
      <c r="A154" s="37"/>
      <c r="B154" s="38"/>
      <c r="C154" s="245" t="s">
        <v>73</v>
      </c>
      <c r="D154" s="245" t="s">
        <v>204</v>
      </c>
      <c r="E154" s="246" t="s">
        <v>1532</v>
      </c>
      <c r="F154" s="247" t="s">
        <v>1533</v>
      </c>
      <c r="G154" s="248" t="s">
        <v>319</v>
      </c>
      <c r="H154" s="249">
        <v>9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208</v>
      </c>
      <c r="AT154" s="257" t="s">
        <v>204</v>
      </c>
      <c r="AU154" s="257" t="s">
        <v>80</v>
      </c>
      <c r="AY154" s="16" t="s">
        <v>202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208</v>
      </c>
      <c r="BM154" s="257" t="s">
        <v>469</v>
      </c>
    </row>
    <row r="155" spans="1:65" s="2" customFormat="1" ht="16.5" customHeight="1">
      <c r="A155" s="37"/>
      <c r="B155" s="38"/>
      <c r="C155" s="245" t="s">
        <v>73</v>
      </c>
      <c r="D155" s="245" t="s">
        <v>204</v>
      </c>
      <c r="E155" s="246" t="s">
        <v>1536</v>
      </c>
      <c r="F155" s="247" t="s">
        <v>1537</v>
      </c>
      <c r="G155" s="248" t="s">
        <v>319</v>
      </c>
      <c r="H155" s="249">
        <v>3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208</v>
      </c>
      <c r="AT155" s="257" t="s">
        <v>204</v>
      </c>
      <c r="AU155" s="257" t="s">
        <v>80</v>
      </c>
      <c r="AY155" s="16" t="s">
        <v>202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208</v>
      </c>
      <c r="BM155" s="257" t="s">
        <v>479</v>
      </c>
    </row>
    <row r="156" spans="1:65" s="2" customFormat="1" ht="21.75" customHeight="1">
      <c r="A156" s="37"/>
      <c r="B156" s="38"/>
      <c r="C156" s="245" t="s">
        <v>73</v>
      </c>
      <c r="D156" s="245" t="s">
        <v>204</v>
      </c>
      <c r="E156" s="246" t="s">
        <v>1540</v>
      </c>
      <c r="F156" s="247" t="s">
        <v>1541</v>
      </c>
      <c r="G156" s="248" t="s">
        <v>319</v>
      </c>
      <c r="H156" s="249">
        <v>6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208</v>
      </c>
      <c r="AT156" s="257" t="s">
        <v>204</v>
      </c>
      <c r="AU156" s="257" t="s">
        <v>80</v>
      </c>
      <c r="AY156" s="16" t="s">
        <v>202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208</v>
      </c>
      <c r="BM156" s="257" t="s">
        <v>487</v>
      </c>
    </row>
    <row r="157" spans="1:65" s="2" customFormat="1" ht="16.5" customHeight="1">
      <c r="A157" s="37"/>
      <c r="B157" s="38"/>
      <c r="C157" s="245" t="s">
        <v>73</v>
      </c>
      <c r="D157" s="245" t="s">
        <v>204</v>
      </c>
      <c r="E157" s="246" t="s">
        <v>1544</v>
      </c>
      <c r="F157" s="247" t="s">
        <v>775</v>
      </c>
      <c r="G157" s="248" t="s">
        <v>725</v>
      </c>
      <c r="H157" s="249">
        <v>1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208</v>
      </c>
      <c r="AT157" s="257" t="s">
        <v>204</v>
      </c>
      <c r="AU157" s="257" t="s">
        <v>80</v>
      </c>
      <c r="AY157" s="16" t="s">
        <v>202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208</v>
      </c>
      <c r="BM157" s="257" t="s">
        <v>495</v>
      </c>
    </row>
    <row r="158" spans="1:65" s="2" customFormat="1" ht="16.5" customHeight="1">
      <c r="A158" s="37"/>
      <c r="B158" s="38"/>
      <c r="C158" s="245" t="s">
        <v>73</v>
      </c>
      <c r="D158" s="245" t="s">
        <v>204</v>
      </c>
      <c r="E158" s="246" t="s">
        <v>1547</v>
      </c>
      <c r="F158" s="247" t="s">
        <v>777</v>
      </c>
      <c r="G158" s="248" t="s">
        <v>319</v>
      </c>
      <c r="H158" s="249">
        <v>2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208</v>
      </c>
      <c r="AT158" s="257" t="s">
        <v>204</v>
      </c>
      <c r="AU158" s="257" t="s">
        <v>80</v>
      </c>
      <c r="AY158" s="16" t="s">
        <v>202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208</v>
      </c>
      <c r="BM158" s="257" t="s">
        <v>503</v>
      </c>
    </row>
    <row r="159" spans="1:65" s="2" customFormat="1" ht="21.75" customHeight="1">
      <c r="A159" s="37"/>
      <c r="B159" s="38"/>
      <c r="C159" s="245" t="s">
        <v>73</v>
      </c>
      <c r="D159" s="245" t="s">
        <v>204</v>
      </c>
      <c r="E159" s="246" t="s">
        <v>1550</v>
      </c>
      <c r="F159" s="247" t="s">
        <v>779</v>
      </c>
      <c r="G159" s="248" t="s">
        <v>725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208</v>
      </c>
      <c r="AT159" s="257" t="s">
        <v>204</v>
      </c>
      <c r="AU159" s="257" t="s">
        <v>80</v>
      </c>
      <c r="AY159" s="16" t="s">
        <v>202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208</v>
      </c>
      <c r="BM159" s="257" t="s">
        <v>511</v>
      </c>
    </row>
    <row r="160" spans="1:65" s="2" customFormat="1" ht="21.75" customHeight="1">
      <c r="A160" s="37"/>
      <c r="B160" s="38"/>
      <c r="C160" s="245" t="s">
        <v>73</v>
      </c>
      <c r="D160" s="245" t="s">
        <v>204</v>
      </c>
      <c r="E160" s="246" t="s">
        <v>1553</v>
      </c>
      <c r="F160" s="247" t="s">
        <v>781</v>
      </c>
      <c r="G160" s="248" t="s">
        <v>725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208</v>
      </c>
      <c r="AT160" s="257" t="s">
        <v>204</v>
      </c>
      <c r="AU160" s="257" t="s">
        <v>80</v>
      </c>
      <c r="AY160" s="16" t="s">
        <v>202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208</v>
      </c>
      <c r="BM160" s="257" t="s">
        <v>521</v>
      </c>
    </row>
    <row r="161" spans="1:65" s="2" customFormat="1" ht="16.5" customHeight="1">
      <c r="A161" s="37"/>
      <c r="B161" s="38"/>
      <c r="C161" s="245" t="s">
        <v>73</v>
      </c>
      <c r="D161" s="245" t="s">
        <v>204</v>
      </c>
      <c r="E161" s="246" t="s">
        <v>1556</v>
      </c>
      <c r="F161" s="247" t="s">
        <v>1557</v>
      </c>
      <c r="G161" s="248" t="s">
        <v>319</v>
      </c>
      <c r="H161" s="249">
        <v>12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208</v>
      </c>
      <c r="AT161" s="257" t="s">
        <v>204</v>
      </c>
      <c r="AU161" s="257" t="s">
        <v>80</v>
      </c>
      <c r="AY161" s="16" t="s">
        <v>202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208</v>
      </c>
      <c r="BM161" s="257" t="s">
        <v>529</v>
      </c>
    </row>
    <row r="162" spans="1:65" s="2" customFormat="1" ht="16.5" customHeight="1">
      <c r="A162" s="37"/>
      <c r="B162" s="38"/>
      <c r="C162" s="245" t="s">
        <v>73</v>
      </c>
      <c r="D162" s="245" t="s">
        <v>204</v>
      </c>
      <c r="E162" s="246" t="s">
        <v>1560</v>
      </c>
      <c r="F162" s="247" t="s">
        <v>785</v>
      </c>
      <c r="G162" s="248" t="s">
        <v>319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208</v>
      </c>
      <c r="AT162" s="257" t="s">
        <v>204</v>
      </c>
      <c r="AU162" s="257" t="s">
        <v>80</v>
      </c>
      <c r="AY162" s="16" t="s">
        <v>202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208</v>
      </c>
      <c r="BM162" s="257" t="s">
        <v>537</v>
      </c>
    </row>
    <row r="163" spans="1:65" s="2" customFormat="1" ht="16.5" customHeight="1">
      <c r="A163" s="37"/>
      <c r="B163" s="38"/>
      <c r="C163" s="245" t="s">
        <v>73</v>
      </c>
      <c r="D163" s="245" t="s">
        <v>204</v>
      </c>
      <c r="E163" s="246" t="s">
        <v>1563</v>
      </c>
      <c r="F163" s="247" t="s">
        <v>787</v>
      </c>
      <c r="G163" s="248" t="s">
        <v>319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208</v>
      </c>
      <c r="AT163" s="257" t="s">
        <v>204</v>
      </c>
      <c r="AU163" s="257" t="s">
        <v>80</v>
      </c>
      <c r="AY163" s="16" t="s">
        <v>202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208</v>
      </c>
      <c r="BM163" s="257" t="s">
        <v>545</v>
      </c>
    </row>
    <row r="164" spans="1:63" s="12" customFormat="1" ht="25.9" customHeight="1">
      <c r="A164" s="12"/>
      <c r="B164" s="229"/>
      <c r="C164" s="230"/>
      <c r="D164" s="231" t="s">
        <v>72</v>
      </c>
      <c r="E164" s="232" t="s">
        <v>981</v>
      </c>
      <c r="F164" s="232" t="s">
        <v>788</v>
      </c>
      <c r="G164" s="230"/>
      <c r="H164" s="230"/>
      <c r="I164" s="233"/>
      <c r="J164" s="234">
        <f>BK164</f>
        <v>0</v>
      </c>
      <c r="K164" s="230"/>
      <c r="L164" s="235"/>
      <c r="M164" s="236"/>
      <c r="N164" s="237"/>
      <c r="O164" s="237"/>
      <c r="P164" s="238">
        <f>P165</f>
        <v>0</v>
      </c>
      <c r="Q164" s="237"/>
      <c r="R164" s="238">
        <f>R165</f>
        <v>0</v>
      </c>
      <c r="S164" s="237"/>
      <c r="T164" s="239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40" t="s">
        <v>80</v>
      </c>
      <c r="AT164" s="241" t="s">
        <v>72</v>
      </c>
      <c r="AU164" s="241" t="s">
        <v>73</v>
      </c>
      <c r="AY164" s="240" t="s">
        <v>202</v>
      </c>
      <c r="BK164" s="242">
        <f>BK165</f>
        <v>0</v>
      </c>
    </row>
    <row r="165" spans="1:65" s="2" customFormat="1" ht="21.75" customHeight="1">
      <c r="A165" s="37"/>
      <c r="B165" s="38"/>
      <c r="C165" s="245" t="s">
        <v>73</v>
      </c>
      <c r="D165" s="245" t="s">
        <v>204</v>
      </c>
      <c r="E165" s="246" t="s">
        <v>1000</v>
      </c>
      <c r="F165" s="247" t="s">
        <v>790</v>
      </c>
      <c r="G165" s="248" t="s">
        <v>319</v>
      </c>
      <c r="H165" s="249">
        <v>12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208</v>
      </c>
      <c r="AT165" s="257" t="s">
        <v>204</v>
      </c>
      <c r="AU165" s="257" t="s">
        <v>80</v>
      </c>
      <c r="AY165" s="16" t="s">
        <v>202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208</v>
      </c>
      <c r="BM165" s="257" t="s">
        <v>553</v>
      </c>
    </row>
    <row r="166" spans="1:63" s="12" customFormat="1" ht="25.9" customHeight="1">
      <c r="A166" s="12"/>
      <c r="B166" s="229"/>
      <c r="C166" s="230"/>
      <c r="D166" s="231" t="s">
        <v>72</v>
      </c>
      <c r="E166" s="232" t="s">
        <v>1002</v>
      </c>
      <c r="F166" s="232" t="s">
        <v>791</v>
      </c>
      <c r="G166" s="230"/>
      <c r="H166" s="230"/>
      <c r="I166" s="233"/>
      <c r="J166" s="234">
        <f>BK166</f>
        <v>0</v>
      </c>
      <c r="K166" s="230"/>
      <c r="L166" s="235"/>
      <c r="M166" s="236"/>
      <c r="N166" s="237"/>
      <c r="O166" s="237"/>
      <c r="P166" s="238">
        <f>SUM(P167:P170)</f>
        <v>0</v>
      </c>
      <c r="Q166" s="237"/>
      <c r="R166" s="238">
        <f>SUM(R167:R170)</f>
        <v>0</v>
      </c>
      <c r="S166" s="237"/>
      <c r="T166" s="239">
        <f>SUM(T167:T170)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40" t="s">
        <v>80</v>
      </c>
      <c r="AT166" s="241" t="s">
        <v>72</v>
      </c>
      <c r="AU166" s="241" t="s">
        <v>73</v>
      </c>
      <c r="AY166" s="240" t="s">
        <v>202</v>
      </c>
      <c r="BK166" s="242">
        <f>SUM(BK167:BK170)</f>
        <v>0</v>
      </c>
    </row>
    <row r="167" spans="1:65" s="2" customFormat="1" ht="21.75" customHeight="1">
      <c r="A167" s="37"/>
      <c r="B167" s="38"/>
      <c r="C167" s="245" t="s">
        <v>73</v>
      </c>
      <c r="D167" s="245" t="s">
        <v>204</v>
      </c>
      <c r="E167" s="246" t="s">
        <v>1125</v>
      </c>
      <c r="F167" s="247" t="s">
        <v>793</v>
      </c>
      <c r="G167" s="248" t="s">
        <v>794</v>
      </c>
      <c r="H167" s="249">
        <v>842.4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208</v>
      </c>
      <c r="AT167" s="257" t="s">
        <v>204</v>
      </c>
      <c r="AU167" s="257" t="s">
        <v>80</v>
      </c>
      <c r="AY167" s="16" t="s">
        <v>202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208</v>
      </c>
      <c r="BM167" s="257" t="s">
        <v>563</v>
      </c>
    </row>
    <row r="168" spans="1:65" s="2" customFormat="1" ht="21.75" customHeight="1">
      <c r="A168" s="37"/>
      <c r="B168" s="38"/>
      <c r="C168" s="245" t="s">
        <v>73</v>
      </c>
      <c r="D168" s="245" t="s">
        <v>204</v>
      </c>
      <c r="E168" s="246" t="s">
        <v>1128</v>
      </c>
      <c r="F168" s="247" t="s">
        <v>798</v>
      </c>
      <c r="G168" s="248" t="s">
        <v>794</v>
      </c>
      <c r="H168" s="249">
        <v>55.9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208</v>
      </c>
      <c r="AT168" s="257" t="s">
        <v>204</v>
      </c>
      <c r="AU168" s="257" t="s">
        <v>80</v>
      </c>
      <c r="AY168" s="16" t="s">
        <v>202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208</v>
      </c>
      <c r="BM168" s="257" t="s">
        <v>575</v>
      </c>
    </row>
    <row r="169" spans="1:65" s="2" customFormat="1" ht="21.75" customHeight="1">
      <c r="A169" s="37"/>
      <c r="B169" s="38"/>
      <c r="C169" s="245" t="s">
        <v>73</v>
      </c>
      <c r="D169" s="245" t="s">
        <v>204</v>
      </c>
      <c r="E169" s="246" t="s">
        <v>1131</v>
      </c>
      <c r="F169" s="247" t="s">
        <v>800</v>
      </c>
      <c r="G169" s="248" t="s">
        <v>794</v>
      </c>
      <c r="H169" s="249">
        <v>31.2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208</v>
      </c>
      <c r="AT169" s="257" t="s">
        <v>204</v>
      </c>
      <c r="AU169" s="257" t="s">
        <v>80</v>
      </c>
      <c r="AY169" s="16" t="s">
        <v>202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208</v>
      </c>
      <c r="BM169" s="257" t="s">
        <v>590</v>
      </c>
    </row>
    <row r="170" spans="1:65" s="2" customFormat="1" ht="16.5" customHeight="1">
      <c r="A170" s="37"/>
      <c r="B170" s="38"/>
      <c r="C170" s="245" t="s">
        <v>73</v>
      </c>
      <c r="D170" s="245" t="s">
        <v>204</v>
      </c>
      <c r="E170" s="246" t="s">
        <v>1134</v>
      </c>
      <c r="F170" s="247" t="s">
        <v>804</v>
      </c>
      <c r="G170" s="248" t="s">
        <v>725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208</v>
      </c>
      <c r="AT170" s="257" t="s">
        <v>204</v>
      </c>
      <c r="AU170" s="257" t="s">
        <v>80</v>
      </c>
      <c r="AY170" s="16" t="s">
        <v>202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208</v>
      </c>
      <c r="BM170" s="257" t="s">
        <v>597</v>
      </c>
    </row>
    <row r="171" spans="1:63" s="12" customFormat="1" ht="25.9" customHeight="1">
      <c r="A171" s="12"/>
      <c r="B171" s="229"/>
      <c r="C171" s="230"/>
      <c r="D171" s="231" t="s">
        <v>72</v>
      </c>
      <c r="E171" s="232" t="s">
        <v>1207</v>
      </c>
      <c r="F171" s="232" t="s">
        <v>805</v>
      </c>
      <c r="G171" s="230"/>
      <c r="H171" s="230"/>
      <c r="I171" s="233"/>
      <c r="J171" s="234">
        <f>BK171</f>
        <v>0</v>
      </c>
      <c r="K171" s="230"/>
      <c r="L171" s="235"/>
      <c r="M171" s="236"/>
      <c r="N171" s="237"/>
      <c r="O171" s="237"/>
      <c r="P171" s="238">
        <f>SUM(P172:P175)</f>
        <v>0</v>
      </c>
      <c r="Q171" s="237"/>
      <c r="R171" s="238">
        <f>SUM(R172:R175)</f>
        <v>0</v>
      </c>
      <c r="S171" s="237"/>
      <c r="T171" s="239">
        <f>SUM(T172:T175)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40" t="s">
        <v>80</v>
      </c>
      <c r="AT171" s="241" t="s">
        <v>72</v>
      </c>
      <c r="AU171" s="241" t="s">
        <v>73</v>
      </c>
      <c r="AY171" s="240" t="s">
        <v>202</v>
      </c>
      <c r="BK171" s="242">
        <f>SUM(BK172:BK175)</f>
        <v>0</v>
      </c>
    </row>
    <row r="172" spans="1:65" s="2" customFormat="1" ht="21.75" customHeight="1">
      <c r="A172" s="37"/>
      <c r="B172" s="38"/>
      <c r="C172" s="245" t="s">
        <v>73</v>
      </c>
      <c r="D172" s="245" t="s">
        <v>204</v>
      </c>
      <c r="E172" s="246" t="s">
        <v>1239</v>
      </c>
      <c r="F172" s="247" t="s">
        <v>807</v>
      </c>
      <c r="G172" s="248" t="s">
        <v>794</v>
      </c>
      <c r="H172" s="249">
        <v>48.1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208</v>
      </c>
      <c r="AT172" s="257" t="s">
        <v>204</v>
      </c>
      <c r="AU172" s="257" t="s">
        <v>80</v>
      </c>
      <c r="AY172" s="16" t="s">
        <v>202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208</v>
      </c>
      <c r="BM172" s="257" t="s">
        <v>607</v>
      </c>
    </row>
    <row r="173" spans="1:65" s="2" customFormat="1" ht="21.75" customHeight="1">
      <c r="A173" s="37"/>
      <c r="B173" s="38"/>
      <c r="C173" s="245" t="s">
        <v>73</v>
      </c>
      <c r="D173" s="245" t="s">
        <v>204</v>
      </c>
      <c r="E173" s="246" t="s">
        <v>1242</v>
      </c>
      <c r="F173" s="247" t="s">
        <v>809</v>
      </c>
      <c r="G173" s="248" t="s">
        <v>794</v>
      </c>
      <c r="H173" s="249">
        <v>74.1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208</v>
      </c>
      <c r="AT173" s="257" t="s">
        <v>204</v>
      </c>
      <c r="AU173" s="257" t="s">
        <v>80</v>
      </c>
      <c r="AY173" s="16" t="s">
        <v>202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208</v>
      </c>
      <c r="BM173" s="257" t="s">
        <v>619</v>
      </c>
    </row>
    <row r="174" spans="1:65" s="2" customFormat="1" ht="21.75" customHeight="1">
      <c r="A174" s="37"/>
      <c r="B174" s="38"/>
      <c r="C174" s="245" t="s">
        <v>73</v>
      </c>
      <c r="D174" s="245" t="s">
        <v>204</v>
      </c>
      <c r="E174" s="246" t="s">
        <v>1245</v>
      </c>
      <c r="F174" s="247" t="s">
        <v>1246</v>
      </c>
      <c r="G174" s="248" t="s">
        <v>794</v>
      </c>
      <c r="H174" s="249">
        <v>55.9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208</v>
      </c>
      <c r="AT174" s="257" t="s">
        <v>204</v>
      </c>
      <c r="AU174" s="257" t="s">
        <v>80</v>
      </c>
      <c r="AY174" s="16" t="s">
        <v>202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208</v>
      </c>
      <c r="BM174" s="257" t="s">
        <v>266</v>
      </c>
    </row>
    <row r="175" spans="1:65" s="2" customFormat="1" ht="21.75" customHeight="1">
      <c r="A175" s="37"/>
      <c r="B175" s="38"/>
      <c r="C175" s="245" t="s">
        <v>73</v>
      </c>
      <c r="D175" s="245" t="s">
        <v>204</v>
      </c>
      <c r="E175" s="246" t="s">
        <v>1249</v>
      </c>
      <c r="F175" s="247" t="s">
        <v>813</v>
      </c>
      <c r="G175" s="248" t="s">
        <v>794</v>
      </c>
      <c r="H175" s="249">
        <v>31.2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208</v>
      </c>
      <c r="AT175" s="257" t="s">
        <v>204</v>
      </c>
      <c r="AU175" s="257" t="s">
        <v>80</v>
      </c>
      <c r="AY175" s="16" t="s">
        <v>202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208</v>
      </c>
      <c r="BM175" s="257" t="s">
        <v>248</v>
      </c>
    </row>
    <row r="176" spans="1:63" s="12" customFormat="1" ht="25.9" customHeight="1">
      <c r="A176" s="12"/>
      <c r="B176" s="229"/>
      <c r="C176" s="230"/>
      <c r="D176" s="231" t="s">
        <v>72</v>
      </c>
      <c r="E176" s="232" t="s">
        <v>1251</v>
      </c>
      <c r="F176" s="232" t="s">
        <v>816</v>
      </c>
      <c r="G176" s="230"/>
      <c r="H176" s="230"/>
      <c r="I176" s="233"/>
      <c r="J176" s="234">
        <f>BK176</f>
        <v>0</v>
      </c>
      <c r="K176" s="230"/>
      <c r="L176" s="235"/>
      <c r="M176" s="236"/>
      <c r="N176" s="237"/>
      <c r="O176" s="237"/>
      <c r="P176" s="238">
        <f>P177</f>
        <v>0</v>
      </c>
      <c r="Q176" s="237"/>
      <c r="R176" s="238">
        <f>R177</f>
        <v>0</v>
      </c>
      <c r="S176" s="237"/>
      <c r="T176" s="239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0" t="s">
        <v>80</v>
      </c>
      <c r="AT176" s="241" t="s">
        <v>72</v>
      </c>
      <c r="AU176" s="241" t="s">
        <v>73</v>
      </c>
      <c r="AY176" s="240" t="s">
        <v>202</v>
      </c>
      <c r="BK176" s="242">
        <f>BK177</f>
        <v>0</v>
      </c>
    </row>
    <row r="177" spans="1:65" s="2" customFormat="1" ht="16.5" customHeight="1">
      <c r="A177" s="37"/>
      <c r="B177" s="38"/>
      <c r="C177" s="245" t="s">
        <v>73</v>
      </c>
      <c r="D177" s="245" t="s">
        <v>204</v>
      </c>
      <c r="E177" s="246" t="s">
        <v>1309</v>
      </c>
      <c r="F177" s="247" t="s">
        <v>818</v>
      </c>
      <c r="G177" s="248" t="s">
        <v>319</v>
      </c>
      <c r="H177" s="249">
        <v>1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208</v>
      </c>
      <c r="AT177" s="257" t="s">
        <v>204</v>
      </c>
      <c r="AU177" s="257" t="s">
        <v>80</v>
      </c>
      <c r="AY177" s="16" t="s">
        <v>202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208</v>
      </c>
      <c r="BM177" s="257" t="s">
        <v>277</v>
      </c>
    </row>
    <row r="178" spans="1:63" s="12" customFormat="1" ht="25.9" customHeight="1">
      <c r="A178" s="12"/>
      <c r="B178" s="229"/>
      <c r="C178" s="230"/>
      <c r="D178" s="231" t="s">
        <v>72</v>
      </c>
      <c r="E178" s="232" t="s">
        <v>1311</v>
      </c>
      <c r="F178" s="232" t="s">
        <v>819</v>
      </c>
      <c r="G178" s="230"/>
      <c r="H178" s="230"/>
      <c r="I178" s="233"/>
      <c r="J178" s="234">
        <f>BK178</f>
        <v>0</v>
      </c>
      <c r="K178" s="230"/>
      <c r="L178" s="235"/>
      <c r="M178" s="236"/>
      <c r="N178" s="237"/>
      <c r="O178" s="237"/>
      <c r="P178" s="238">
        <f>SUM(P179:P192)</f>
        <v>0</v>
      </c>
      <c r="Q178" s="237"/>
      <c r="R178" s="238">
        <f>SUM(R179:R192)</f>
        <v>0</v>
      </c>
      <c r="S178" s="237"/>
      <c r="T178" s="239">
        <f>SUM(T179:T192)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40" t="s">
        <v>80</v>
      </c>
      <c r="AT178" s="241" t="s">
        <v>72</v>
      </c>
      <c r="AU178" s="241" t="s">
        <v>73</v>
      </c>
      <c r="AY178" s="240" t="s">
        <v>202</v>
      </c>
      <c r="BK178" s="242">
        <f>SUM(BK179:BK192)</f>
        <v>0</v>
      </c>
    </row>
    <row r="179" spans="1:65" s="2" customFormat="1" ht="16.5" customHeight="1">
      <c r="A179" s="37"/>
      <c r="B179" s="38"/>
      <c r="C179" s="245" t="s">
        <v>73</v>
      </c>
      <c r="D179" s="245" t="s">
        <v>204</v>
      </c>
      <c r="E179" s="246" t="s">
        <v>1313</v>
      </c>
      <c r="F179" s="247" t="s">
        <v>821</v>
      </c>
      <c r="G179" s="248" t="s">
        <v>324</v>
      </c>
      <c r="H179" s="249">
        <v>929.5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208</v>
      </c>
      <c r="AT179" s="257" t="s">
        <v>204</v>
      </c>
      <c r="AU179" s="257" t="s">
        <v>80</v>
      </c>
      <c r="AY179" s="16" t="s">
        <v>202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208</v>
      </c>
      <c r="BM179" s="257" t="s">
        <v>708</v>
      </c>
    </row>
    <row r="180" spans="1:51" s="14" customFormat="1" ht="12">
      <c r="A180" s="14"/>
      <c r="B180" s="270"/>
      <c r="C180" s="271"/>
      <c r="D180" s="261" t="s">
        <v>210</v>
      </c>
      <c r="E180" s="272" t="s">
        <v>1</v>
      </c>
      <c r="F180" s="273" t="s">
        <v>1828</v>
      </c>
      <c r="G180" s="271"/>
      <c r="H180" s="274">
        <v>929.5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210</v>
      </c>
      <c r="AU180" s="280" t="s">
        <v>80</v>
      </c>
      <c r="AV180" s="14" t="s">
        <v>85</v>
      </c>
      <c r="AW180" s="14" t="s">
        <v>30</v>
      </c>
      <c r="AX180" s="14" t="s">
        <v>73</v>
      </c>
      <c r="AY180" s="280" t="s">
        <v>202</v>
      </c>
    </row>
    <row r="181" spans="1:65" s="2" customFormat="1" ht="16.5" customHeight="1">
      <c r="A181" s="37"/>
      <c r="B181" s="38"/>
      <c r="C181" s="245" t="s">
        <v>73</v>
      </c>
      <c r="D181" s="245" t="s">
        <v>204</v>
      </c>
      <c r="E181" s="246" t="s">
        <v>1316</v>
      </c>
      <c r="F181" s="247" t="s">
        <v>824</v>
      </c>
      <c r="G181" s="248" t="s">
        <v>207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208</v>
      </c>
      <c r="AT181" s="257" t="s">
        <v>204</v>
      </c>
      <c r="AU181" s="257" t="s">
        <v>80</v>
      </c>
      <c r="AY181" s="16" t="s">
        <v>202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208</v>
      </c>
      <c r="BM181" s="257" t="s">
        <v>711</v>
      </c>
    </row>
    <row r="182" spans="1:65" s="2" customFormat="1" ht="16.5" customHeight="1">
      <c r="A182" s="37"/>
      <c r="B182" s="38"/>
      <c r="C182" s="245" t="s">
        <v>73</v>
      </c>
      <c r="D182" s="245" t="s">
        <v>204</v>
      </c>
      <c r="E182" s="246" t="s">
        <v>1319</v>
      </c>
      <c r="F182" s="247" t="s">
        <v>826</v>
      </c>
      <c r="G182" s="248" t="s">
        <v>794</v>
      </c>
      <c r="H182" s="249">
        <v>5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208</v>
      </c>
      <c r="AT182" s="257" t="s">
        <v>204</v>
      </c>
      <c r="AU182" s="257" t="s">
        <v>80</v>
      </c>
      <c r="AY182" s="16" t="s">
        <v>202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208</v>
      </c>
      <c r="BM182" s="257" t="s">
        <v>714</v>
      </c>
    </row>
    <row r="183" spans="1:65" s="2" customFormat="1" ht="21.75" customHeight="1">
      <c r="A183" s="37"/>
      <c r="B183" s="38"/>
      <c r="C183" s="245" t="s">
        <v>73</v>
      </c>
      <c r="D183" s="245" t="s">
        <v>204</v>
      </c>
      <c r="E183" s="246" t="s">
        <v>1322</v>
      </c>
      <c r="F183" s="247" t="s">
        <v>828</v>
      </c>
      <c r="G183" s="248" t="s">
        <v>207</v>
      </c>
      <c r="H183" s="249">
        <v>45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208</v>
      </c>
      <c r="AT183" s="257" t="s">
        <v>204</v>
      </c>
      <c r="AU183" s="257" t="s">
        <v>80</v>
      </c>
      <c r="AY183" s="16" t="s">
        <v>202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208</v>
      </c>
      <c r="BM183" s="257" t="s">
        <v>717</v>
      </c>
    </row>
    <row r="184" spans="1:65" s="2" customFormat="1" ht="21.75" customHeight="1">
      <c r="A184" s="37"/>
      <c r="B184" s="38"/>
      <c r="C184" s="245" t="s">
        <v>73</v>
      </c>
      <c r="D184" s="245" t="s">
        <v>204</v>
      </c>
      <c r="E184" s="246" t="s">
        <v>1325</v>
      </c>
      <c r="F184" s="247" t="s">
        <v>830</v>
      </c>
      <c r="G184" s="248" t="s">
        <v>207</v>
      </c>
      <c r="H184" s="249">
        <v>12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208</v>
      </c>
      <c r="AT184" s="257" t="s">
        <v>204</v>
      </c>
      <c r="AU184" s="257" t="s">
        <v>80</v>
      </c>
      <c r="AY184" s="16" t="s">
        <v>202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208</v>
      </c>
      <c r="BM184" s="257" t="s">
        <v>722</v>
      </c>
    </row>
    <row r="185" spans="1:65" s="2" customFormat="1" ht="16.5" customHeight="1">
      <c r="A185" s="37"/>
      <c r="B185" s="38"/>
      <c r="C185" s="245" t="s">
        <v>73</v>
      </c>
      <c r="D185" s="245" t="s">
        <v>204</v>
      </c>
      <c r="E185" s="246" t="s">
        <v>1328</v>
      </c>
      <c r="F185" s="247" t="s">
        <v>832</v>
      </c>
      <c r="G185" s="248" t="s">
        <v>207</v>
      </c>
      <c r="H185" s="249">
        <v>1</v>
      </c>
      <c r="I185" s="250"/>
      <c r="J185" s="251">
        <f>ROUND(I185*H185,2)</f>
        <v>0</v>
      </c>
      <c r="K185" s="252"/>
      <c r="L185" s="43"/>
      <c r="M185" s="253" t="s">
        <v>1</v>
      </c>
      <c r="N185" s="254" t="s">
        <v>39</v>
      </c>
      <c r="O185" s="90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208</v>
      </c>
      <c r="AT185" s="257" t="s">
        <v>204</v>
      </c>
      <c r="AU185" s="257" t="s">
        <v>80</v>
      </c>
      <c r="AY185" s="16" t="s">
        <v>202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208</v>
      </c>
      <c r="BM185" s="257" t="s">
        <v>726</v>
      </c>
    </row>
    <row r="186" spans="1:65" s="2" customFormat="1" ht="16.5" customHeight="1">
      <c r="A186" s="37"/>
      <c r="B186" s="38"/>
      <c r="C186" s="245" t="s">
        <v>73</v>
      </c>
      <c r="D186" s="245" t="s">
        <v>204</v>
      </c>
      <c r="E186" s="246" t="s">
        <v>1331</v>
      </c>
      <c r="F186" s="247" t="s">
        <v>834</v>
      </c>
      <c r="G186" s="248" t="s">
        <v>207</v>
      </c>
      <c r="H186" s="249">
        <v>1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208</v>
      </c>
      <c r="AT186" s="257" t="s">
        <v>204</v>
      </c>
      <c r="AU186" s="257" t="s">
        <v>80</v>
      </c>
      <c r="AY186" s="16" t="s">
        <v>202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208</v>
      </c>
      <c r="BM186" s="257" t="s">
        <v>729</v>
      </c>
    </row>
    <row r="187" spans="1:65" s="2" customFormat="1" ht="16.5" customHeight="1">
      <c r="A187" s="37"/>
      <c r="B187" s="38"/>
      <c r="C187" s="245" t="s">
        <v>73</v>
      </c>
      <c r="D187" s="245" t="s">
        <v>204</v>
      </c>
      <c r="E187" s="246" t="s">
        <v>1334</v>
      </c>
      <c r="F187" s="247" t="s">
        <v>836</v>
      </c>
      <c r="G187" s="248" t="s">
        <v>207</v>
      </c>
      <c r="H187" s="249">
        <v>1</v>
      </c>
      <c r="I187" s="250"/>
      <c r="J187" s="251">
        <f>ROUND(I187*H187,2)</f>
        <v>0</v>
      </c>
      <c r="K187" s="252"/>
      <c r="L187" s="43"/>
      <c r="M187" s="253" t="s">
        <v>1</v>
      </c>
      <c r="N187" s="254" t="s">
        <v>39</v>
      </c>
      <c r="O187" s="90"/>
      <c r="P187" s="255">
        <f>O187*H187</f>
        <v>0</v>
      </c>
      <c r="Q187" s="255">
        <v>0</v>
      </c>
      <c r="R187" s="255">
        <f>Q187*H187</f>
        <v>0</v>
      </c>
      <c r="S187" s="255">
        <v>0</v>
      </c>
      <c r="T187" s="25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7" t="s">
        <v>208</v>
      </c>
      <c r="AT187" s="257" t="s">
        <v>204</v>
      </c>
      <c r="AU187" s="257" t="s">
        <v>80</v>
      </c>
      <c r="AY187" s="16" t="s">
        <v>202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6" t="s">
        <v>85</v>
      </c>
      <c r="BK187" s="258">
        <f>ROUND(I187*H187,2)</f>
        <v>0</v>
      </c>
      <c r="BL187" s="16" t="s">
        <v>208</v>
      </c>
      <c r="BM187" s="257" t="s">
        <v>837</v>
      </c>
    </row>
    <row r="188" spans="1:65" s="2" customFormat="1" ht="16.5" customHeight="1">
      <c r="A188" s="37"/>
      <c r="B188" s="38"/>
      <c r="C188" s="245" t="s">
        <v>73</v>
      </c>
      <c r="D188" s="245" t="s">
        <v>204</v>
      </c>
      <c r="E188" s="246" t="s">
        <v>1337</v>
      </c>
      <c r="F188" s="247" t="s">
        <v>839</v>
      </c>
      <c r="G188" s="248" t="s">
        <v>207</v>
      </c>
      <c r="H188" s="249">
        <v>1</v>
      </c>
      <c r="I188" s="250"/>
      <c r="J188" s="251">
        <f>ROUND(I188*H188,2)</f>
        <v>0</v>
      </c>
      <c r="K188" s="252"/>
      <c r="L188" s="43"/>
      <c r="M188" s="253" t="s">
        <v>1</v>
      </c>
      <c r="N188" s="254" t="s">
        <v>39</v>
      </c>
      <c r="O188" s="90"/>
      <c r="P188" s="255">
        <f>O188*H188</f>
        <v>0</v>
      </c>
      <c r="Q188" s="255">
        <v>0</v>
      </c>
      <c r="R188" s="255">
        <f>Q188*H188</f>
        <v>0</v>
      </c>
      <c r="S188" s="255">
        <v>0</v>
      </c>
      <c r="T188" s="25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7" t="s">
        <v>208</v>
      </c>
      <c r="AT188" s="257" t="s">
        <v>204</v>
      </c>
      <c r="AU188" s="257" t="s">
        <v>80</v>
      </c>
      <c r="AY188" s="16" t="s">
        <v>202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6" t="s">
        <v>85</v>
      </c>
      <c r="BK188" s="258">
        <f>ROUND(I188*H188,2)</f>
        <v>0</v>
      </c>
      <c r="BL188" s="16" t="s">
        <v>208</v>
      </c>
      <c r="BM188" s="257" t="s">
        <v>840</v>
      </c>
    </row>
    <row r="189" spans="1:65" s="2" customFormat="1" ht="16.5" customHeight="1">
      <c r="A189" s="37"/>
      <c r="B189" s="38"/>
      <c r="C189" s="245" t="s">
        <v>73</v>
      </c>
      <c r="D189" s="245" t="s">
        <v>204</v>
      </c>
      <c r="E189" s="246" t="s">
        <v>1340</v>
      </c>
      <c r="F189" s="247" t="s">
        <v>842</v>
      </c>
      <c r="G189" s="248" t="s">
        <v>207</v>
      </c>
      <c r="H189" s="249">
        <v>1</v>
      </c>
      <c r="I189" s="250"/>
      <c r="J189" s="251">
        <f>ROUND(I189*H189,2)</f>
        <v>0</v>
      </c>
      <c r="K189" s="252"/>
      <c r="L189" s="43"/>
      <c r="M189" s="253" t="s">
        <v>1</v>
      </c>
      <c r="N189" s="254" t="s">
        <v>39</v>
      </c>
      <c r="O189" s="90"/>
      <c r="P189" s="255">
        <f>O189*H189</f>
        <v>0</v>
      </c>
      <c r="Q189" s="255">
        <v>0</v>
      </c>
      <c r="R189" s="255">
        <f>Q189*H189</f>
        <v>0</v>
      </c>
      <c r="S189" s="255">
        <v>0</v>
      </c>
      <c r="T189" s="25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7" t="s">
        <v>208</v>
      </c>
      <c r="AT189" s="257" t="s">
        <v>204</v>
      </c>
      <c r="AU189" s="257" t="s">
        <v>80</v>
      </c>
      <c r="AY189" s="16" t="s">
        <v>202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6" t="s">
        <v>85</v>
      </c>
      <c r="BK189" s="258">
        <f>ROUND(I189*H189,2)</f>
        <v>0</v>
      </c>
      <c r="BL189" s="16" t="s">
        <v>208</v>
      </c>
      <c r="BM189" s="257" t="s">
        <v>843</v>
      </c>
    </row>
    <row r="190" spans="1:65" s="2" customFormat="1" ht="16.5" customHeight="1">
      <c r="A190" s="37"/>
      <c r="B190" s="38"/>
      <c r="C190" s="245" t="s">
        <v>73</v>
      </c>
      <c r="D190" s="245" t="s">
        <v>204</v>
      </c>
      <c r="E190" s="246" t="s">
        <v>1343</v>
      </c>
      <c r="F190" s="247" t="s">
        <v>1344</v>
      </c>
      <c r="G190" s="248" t="s">
        <v>207</v>
      </c>
      <c r="H190" s="249">
        <v>1</v>
      </c>
      <c r="I190" s="250"/>
      <c r="J190" s="251">
        <f>ROUND(I190*H190,2)</f>
        <v>0</v>
      </c>
      <c r="K190" s="252"/>
      <c r="L190" s="43"/>
      <c r="M190" s="253" t="s">
        <v>1</v>
      </c>
      <c r="N190" s="254" t="s">
        <v>39</v>
      </c>
      <c r="O190" s="90"/>
      <c r="P190" s="255">
        <f>O190*H190</f>
        <v>0</v>
      </c>
      <c r="Q190" s="255">
        <v>0</v>
      </c>
      <c r="R190" s="255">
        <f>Q190*H190</f>
        <v>0</v>
      </c>
      <c r="S190" s="255">
        <v>0</v>
      </c>
      <c r="T190" s="25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7" t="s">
        <v>208</v>
      </c>
      <c r="AT190" s="257" t="s">
        <v>204</v>
      </c>
      <c r="AU190" s="257" t="s">
        <v>80</v>
      </c>
      <c r="AY190" s="16" t="s">
        <v>202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6" t="s">
        <v>85</v>
      </c>
      <c r="BK190" s="258">
        <f>ROUND(I190*H190,2)</f>
        <v>0</v>
      </c>
      <c r="BL190" s="16" t="s">
        <v>208</v>
      </c>
      <c r="BM190" s="257" t="s">
        <v>845</v>
      </c>
    </row>
    <row r="191" spans="1:65" s="2" customFormat="1" ht="16.5" customHeight="1">
      <c r="A191" s="37"/>
      <c r="B191" s="38"/>
      <c r="C191" s="245" t="s">
        <v>73</v>
      </c>
      <c r="D191" s="245" t="s">
        <v>204</v>
      </c>
      <c r="E191" s="246" t="s">
        <v>1347</v>
      </c>
      <c r="F191" s="247" t="s">
        <v>431</v>
      </c>
      <c r="G191" s="248" t="s">
        <v>725</v>
      </c>
      <c r="H191" s="249">
        <v>1</v>
      </c>
      <c r="I191" s="250"/>
      <c r="J191" s="251">
        <f>ROUND(I191*H191,2)</f>
        <v>0</v>
      </c>
      <c r="K191" s="252"/>
      <c r="L191" s="43"/>
      <c r="M191" s="253" t="s">
        <v>1</v>
      </c>
      <c r="N191" s="254" t="s">
        <v>39</v>
      </c>
      <c r="O191" s="90"/>
      <c r="P191" s="255">
        <f>O191*H191</f>
        <v>0</v>
      </c>
      <c r="Q191" s="255">
        <v>0</v>
      </c>
      <c r="R191" s="255">
        <f>Q191*H191</f>
        <v>0</v>
      </c>
      <c r="S191" s="255">
        <v>0</v>
      </c>
      <c r="T191" s="25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7" t="s">
        <v>208</v>
      </c>
      <c r="AT191" s="257" t="s">
        <v>204</v>
      </c>
      <c r="AU191" s="257" t="s">
        <v>80</v>
      </c>
      <c r="AY191" s="16" t="s">
        <v>202</v>
      </c>
      <c r="BE191" s="258">
        <f>IF(N191="základní",J191,0)</f>
        <v>0</v>
      </c>
      <c r="BF191" s="258">
        <f>IF(N191="snížená",J191,0)</f>
        <v>0</v>
      </c>
      <c r="BG191" s="258">
        <f>IF(N191="zákl. přenesená",J191,0)</f>
        <v>0</v>
      </c>
      <c r="BH191" s="258">
        <f>IF(N191="sníž. přenesená",J191,0)</f>
        <v>0</v>
      </c>
      <c r="BI191" s="258">
        <f>IF(N191="nulová",J191,0)</f>
        <v>0</v>
      </c>
      <c r="BJ191" s="16" t="s">
        <v>85</v>
      </c>
      <c r="BK191" s="258">
        <f>ROUND(I191*H191,2)</f>
        <v>0</v>
      </c>
      <c r="BL191" s="16" t="s">
        <v>208</v>
      </c>
      <c r="BM191" s="257" t="s">
        <v>346</v>
      </c>
    </row>
    <row r="192" spans="1:65" s="2" customFormat="1" ht="16.5" customHeight="1">
      <c r="A192" s="37"/>
      <c r="B192" s="38"/>
      <c r="C192" s="245" t="s">
        <v>73</v>
      </c>
      <c r="D192" s="245" t="s">
        <v>204</v>
      </c>
      <c r="E192" s="246" t="s">
        <v>1351</v>
      </c>
      <c r="F192" s="247" t="s">
        <v>847</v>
      </c>
      <c r="G192" s="248" t="s">
        <v>725</v>
      </c>
      <c r="H192" s="249">
        <v>1</v>
      </c>
      <c r="I192" s="250"/>
      <c r="J192" s="251">
        <f>ROUND(I192*H192,2)</f>
        <v>0</v>
      </c>
      <c r="K192" s="252"/>
      <c r="L192" s="43"/>
      <c r="M192" s="295" t="s">
        <v>1</v>
      </c>
      <c r="N192" s="296" t="s">
        <v>39</v>
      </c>
      <c r="O192" s="297"/>
      <c r="P192" s="298">
        <f>O192*H192</f>
        <v>0</v>
      </c>
      <c r="Q192" s="298">
        <v>0</v>
      </c>
      <c r="R192" s="298">
        <f>Q192*H192</f>
        <v>0</v>
      </c>
      <c r="S192" s="298">
        <v>0</v>
      </c>
      <c r="T192" s="29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7" t="s">
        <v>208</v>
      </c>
      <c r="AT192" s="257" t="s">
        <v>204</v>
      </c>
      <c r="AU192" s="257" t="s">
        <v>80</v>
      </c>
      <c r="AY192" s="16" t="s">
        <v>202</v>
      </c>
      <c r="BE192" s="258">
        <f>IF(N192="základní",J192,0)</f>
        <v>0</v>
      </c>
      <c r="BF192" s="258">
        <f>IF(N192="snížená",J192,0)</f>
        <v>0</v>
      </c>
      <c r="BG192" s="258">
        <f>IF(N192="zákl. přenesená",J192,0)</f>
        <v>0</v>
      </c>
      <c r="BH192" s="258">
        <f>IF(N192="sníž. přenesená",J192,0)</f>
        <v>0</v>
      </c>
      <c r="BI192" s="258">
        <f>IF(N192="nulová",J192,0)</f>
        <v>0</v>
      </c>
      <c r="BJ192" s="16" t="s">
        <v>85</v>
      </c>
      <c r="BK192" s="258">
        <f>ROUND(I192*H192,2)</f>
        <v>0</v>
      </c>
      <c r="BL192" s="16" t="s">
        <v>208</v>
      </c>
      <c r="BM192" s="257" t="s">
        <v>1411</v>
      </c>
    </row>
    <row r="193" spans="1:31" s="2" customFormat="1" ht="6.95" customHeight="1">
      <c r="A193" s="37"/>
      <c r="B193" s="65"/>
      <c r="C193" s="66"/>
      <c r="D193" s="66"/>
      <c r="E193" s="66"/>
      <c r="F193" s="66"/>
      <c r="G193" s="66"/>
      <c r="H193" s="66"/>
      <c r="I193" s="192"/>
      <c r="J193" s="66"/>
      <c r="K193" s="66"/>
      <c r="L193" s="43"/>
      <c r="M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</row>
  </sheetData>
  <sheetProtection password="CC35" sheet="1" objects="1" scenarios="1" formatColumns="0" formatRows="0" autoFilter="0"/>
  <autoFilter ref="C132:K19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160</v>
      </c>
      <c r="L8" s="19"/>
    </row>
    <row r="9" spans="2:12" s="1" customFormat="1" ht="16.5" customHeight="1">
      <c r="B9" s="19"/>
      <c r="E9" s="153" t="s">
        <v>971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162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1681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164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1829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ROUND((SUM(BE132:BE184)),2)</f>
        <v>0</v>
      </c>
      <c r="G37" s="37"/>
      <c r="H37" s="37"/>
      <c r="I37" s="171">
        <v>0.21</v>
      </c>
      <c r="J37" s="170">
        <f>ROUND(((SUM(BE132:BE184))*I37),2)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ROUND((SUM(BF132:BF184)),2)</f>
        <v>0</v>
      </c>
      <c r="G38" s="37"/>
      <c r="H38" s="37"/>
      <c r="I38" s="171">
        <v>0.15</v>
      </c>
      <c r="J38" s="170">
        <f>ROUND(((SUM(BF132:BF184))*I38),2)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ROUND((SUM(BG132:BG184)),2)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ROUND((SUM(BH132:BH184)),2)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ROUND((SUM(BI132:BI184)),2)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971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162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1681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164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M.d.a - Vzduchotechnika 1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167</v>
      </c>
      <c r="D98" s="199"/>
      <c r="E98" s="199"/>
      <c r="F98" s="199"/>
      <c r="G98" s="199"/>
      <c r="H98" s="199"/>
      <c r="I98" s="200"/>
      <c r="J98" s="201" t="s">
        <v>168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169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170</v>
      </c>
    </row>
    <row r="101" spans="1:31" s="9" customFormat="1" ht="24.95" customHeight="1">
      <c r="A101" s="9"/>
      <c r="B101" s="203"/>
      <c r="C101" s="204"/>
      <c r="D101" s="205" t="s">
        <v>977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978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979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980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972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973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974</v>
      </c>
      <c r="E107" s="206"/>
      <c r="F107" s="206"/>
      <c r="G107" s="206"/>
      <c r="H107" s="206"/>
      <c r="I107" s="207"/>
      <c r="J107" s="208">
        <f>J175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975</v>
      </c>
      <c r="E108" s="206"/>
      <c r="F108" s="206"/>
      <c r="G108" s="206"/>
      <c r="H108" s="206"/>
      <c r="I108" s="207"/>
      <c r="J108" s="208">
        <f>J180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187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A, M, O - III.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160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971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162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1681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164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M.d.a - Vzduchotechnika 1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188</v>
      </c>
      <c r="D131" s="219" t="s">
        <v>58</v>
      </c>
      <c r="E131" s="219" t="s">
        <v>54</v>
      </c>
      <c r="F131" s="219" t="s">
        <v>55</v>
      </c>
      <c r="G131" s="219" t="s">
        <v>189</v>
      </c>
      <c r="H131" s="219" t="s">
        <v>190</v>
      </c>
      <c r="I131" s="220" t="s">
        <v>191</v>
      </c>
      <c r="J131" s="221" t="s">
        <v>168</v>
      </c>
      <c r="K131" s="222" t="s">
        <v>192</v>
      </c>
      <c r="L131" s="223"/>
      <c r="M131" s="99" t="s">
        <v>1</v>
      </c>
      <c r="N131" s="100" t="s">
        <v>37</v>
      </c>
      <c r="O131" s="100" t="s">
        <v>193</v>
      </c>
      <c r="P131" s="100" t="s">
        <v>194</v>
      </c>
      <c r="Q131" s="100" t="s">
        <v>195</v>
      </c>
      <c r="R131" s="100" t="s">
        <v>196</v>
      </c>
      <c r="S131" s="100" t="s">
        <v>197</v>
      </c>
      <c r="T131" s="101" t="s">
        <v>198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199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P133+P135+P137+P142+P146+P149+P175+P180</f>
        <v>0</v>
      </c>
      <c r="Q132" s="103"/>
      <c r="R132" s="226">
        <f>R133+R135+R137+R142+R146+R149+R175+R180</f>
        <v>0</v>
      </c>
      <c r="S132" s="103"/>
      <c r="T132" s="227">
        <f>T133+T135+T137+T142+T146+T149+T175+T180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170</v>
      </c>
      <c r="BK132" s="228">
        <f>BK133+BK135+BK137+BK142+BK146+BK149+BK175+BK180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628</v>
      </c>
      <c r="F133" s="232" t="s">
        <v>856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202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204</v>
      </c>
      <c r="E134" s="246" t="s">
        <v>1390</v>
      </c>
      <c r="F134" s="247" t="s">
        <v>857</v>
      </c>
      <c r="G134" s="248" t="s">
        <v>319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208</v>
      </c>
      <c r="AT134" s="257" t="s">
        <v>204</v>
      </c>
      <c r="AU134" s="257" t="s">
        <v>80</v>
      </c>
      <c r="AY134" s="16" t="s">
        <v>202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208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658</v>
      </c>
      <c r="F135" s="232" t="s">
        <v>1400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202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204</v>
      </c>
      <c r="E136" s="246" t="s">
        <v>1452</v>
      </c>
      <c r="F136" s="247" t="s">
        <v>1453</v>
      </c>
      <c r="G136" s="248" t="s">
        <v>319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208</v>
      </c>
      <c r="AT136" s="257" t="s">
        <v>204</v>
      </c>
      <c r="AU136" s="257" t="s">
        <v>80</v>
      </c>
      <c r="AY136" s="16" t="s">
        <v>202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208</v>
      </c>
      <c r="BM136" s="257" t="s">
        <v>208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692</v>
      </c>
      <c r="F137" s="232" t="s">
        <v>860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202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204</v>
      </c>
      <c r="E138" s="246" t="s">
        <v>1484</v>
      </c>
      <c r="F138" s="247" t="s">
        <v>861</v>
      </c>
      <c r="G138" s="248" t="s">
        <v>319</v>
      </c>
      <c r="H138" s="249">
        <v>6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208</v>
      </c>
      <c r="AT138" s="257" t="s">
        <v>204</v>
      </c>
      <c r="AU138" s="257" t="s">
        <v>80</v>
      </c>
      <c r="AY138" s="16" t="s">
        <v>202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208</v>
      </c>
      <c r="BM138" s="257" t="s">
        <v>246</v>
      </c>
    </row>
    <row r="139" spans="1:65" s="2" customFormat="1" ht="16.5" customHeight="1">
      <c r="A139" s="37"/>
      <c r="B139" s="38"/>
      <c r="C139" s="245" t="s">
        <v>73</v>
      </c>
      <c r="D139" s="245" t="s">
        <v>204</v>
      </c>
      <c r="E139" s="246" t="s">
        <v>1491</v>
      </c>
      <c r="F139" s="247" t="s">
        <v>862</v>
      </c>
      <c r="G139" s="248" t="s">
        <v>319</v>
      </c>
      <c r="H139" s="249">
        <v>4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208</v>
      </c>
      <c r="AT139" s="257" t="s">
        <v>204</v>
      </c>
      <c r="AU139" s="257" t="s">
        <v>80</v>
      </c>
      <c r="AY139" s="16" t="s">
        <v>202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208</v>
      </c>
      <c r="BM139" s="257" t="s">
        <v>285</v>
      </c>
    </row>
    <row r="140" spans="1:65" s="2" customFormat="1" ht="16.5" customHeight="1">
      <c r="A140" s="37"/>
      <c r="B140" s="38"/>
      <c r="C140" s="245" t="s">
        <v>73</v>
      </c>
      <c r="D140" s="245" t="s">
        <v>204</v>
      </c>
      <c r="E140" s="246" t="s">
        <v>1498</v>
      </c>
      <c r="F140" s="247" t="s">
        <v>863</v>
      </c>
      <c r="G140" s="248" t="s">
        <v>319</v>
      </c>
      <c r="H140" s="249">
        <v>6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208</v>
      </c>
      <c r="AT140" s="257" t="s">
        <v>204</v>
      </c>
      <c r="AU140" s="257" t="s">
        <v>80</v>
      </c>
      <c r="AY140" s="16" t="s">
        <v>202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208</v>
      </c>
      <c r="BM140" s="257" t="s">
        <v>316</v>
      </c>
    </row>
    <row r="141" spans="1:65" s="2" customFormat="1" ht="16.5" customHeight="1">
      <c r="A141" s="37"/>
      <c r="B141" s="38"/>
      <c r="C141" s="245" t="s">
        <v>73</v>
      </c>
      <c r="D141" s="245" t="s">
        <v>204</v>
      </c>
      <c r="E141" s="246" t="s">
        <v>1508</v>
      </c>
      <c r="F141" s="247" t="s">
        <v>864</v>
      </c>
      <c r="G141" s="248" t="s">
        <v>319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208</v>
      </c>
      <c r="AT141" s="257" t="s">
        <v>204</v>
      </c>
      <c r="AU141" s="257" t="s">
        <v>80</v>
      </c>
      <c r="AY141" s="16" t="s">
        <v>202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208</v>
      </c>
      <c r="BM141" s="257" t="s">
        <v>342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718</v>
      </c>
      <c r="F142" s="232" t="s">
        <v>908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202</v>
      </c>
      <c r="BK142" s="242">
        <f>SUM(BK143:BK145)</f>
        <v>0</v>
      </c>
    </row>
    <row r="143" spans="1:65" s="2" customFormat="1" ht="21.75" customHeight="1">
      <c r="A143" s="37"/>
      <c r="B143" s="38"/>
      <c r="C143" s="245" t="s">
        <v>73</v>
      </c>
      <c r="D143" s="245" t="s">
        <v>204</v>
      </c>
      <c r="E143" s="246" t="s">
        <v>1566</v>
      </c>
      <c r="F143" s="247" t="s">
        <v>866</v>
      </c>
      <c r="G143" s="248" t="s">
        <v>319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208</v>
      </c>
      <c r="AT143" s="257" t="s">
        <v>204</v>
      </c>
      <c r="AU143" s="257" t="s">
        <v>80</v>
      </c>
      <c r="AY143" s="16" t="s">
        <v>202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208</v>
      </c>
      <c r="BM143" s="257" t="s">
        <v>354</v>
      </c>
    </row>
    <row r="144" spans="1:65" s="2" customFormat="1" ht="21.75" customHeight="1">
      <c r="A144" s="37"/>
      <c r="B144" s="38"/>
      <c r="C144" s="245" t="s">
        <v>73</v>
      </c>
      <c r="D144" s="245" t="s">
        <v>204</v>
      </c>
      <c r="E144" s="246" t="s">
        <v>1573</v>
      </c>
      <c r="F144" s="247" t="s">
        <v>867</v>
      </c>
      <c r="G144" s="248" t="s">
        <v>319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208</v>
      </c>
      <c r="AT144" s="257" t="s">
        <v>204</v>
      </c>
      <c r="AU144" s="257" t="s">
        <v>80</v>
      </c>
      <c r="AY144" s="16" t="s">
        <v>202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208</v>
      </c>
      <c r="BM144" s="257" t="s">
        <v>366</v>
      </c>
    </row>
    <row r="145" spans="1:65" s="2" customFormat="1" ht="16.5" customHeight="1">
      <c r="A145" s="37"/>
      <c r="B145" s="38"/>
      <c r="C145" s="245" t="s">
        <v>73</v>
      </c>
      <c r="D145" s="245" t="s">
        <v>204</v>
      </c>
      <c r="E145" s="246" t="s">
        <v>1580</v>
      </c>
      <c r="F145" s="247" t="s">
        <v>868</v>
      </c>
      <c r="G145" s="248" t="s">
        <v>319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208</v>
      </c>
      <c r="AT145" s="257" t="s">
        <v>204</v>
      </c>
      <c r="AU145" s="257" t="s">
        <v>80</v>
      </c>
      <c r="AY145" s="16" t="s">
        <v>202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208</v>
      </c>
      <c r="BM145" s="257" t="s">
        <v>375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981</v>
      </c>
      <c r="F146" s="232" t="s">
        <v>982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202</v>
      </c>
      <c r="BK146" s="242">
        <f>SUM(BK147:BK148)</f>
        <v>0</v>
      </c>
    </row>
    <row r="147" spans="1:65" s="2" customFormat="1" ht="16.5" customHeight="1">
      <c r="A147" s="37"/>
      <c r="B147" s="38"/>
      <c r="C147" s="245" t="s">
        <v>73</v>
      </c>
      <c r="D147" s="245" t="s">
        <v>204</v>
      </c>
      <c r="E147" s="246" t="s">
        <v>984</v>
      </c>
      <c r="F147" s="247" t="s">
        <v>985</v>
      </c>
      <c r="G147" s="248" t="s">
        <v>319</v>
      </c>
      <c r="H147" s="249">
        <v>6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208</v>
      </c>
      <c r="AT147" s="257" t="s">
        <v>204</v>
      </c>
      <c r="AU147" s="257" t="s">
        <v>80</v>
      </c>
      <c r="AY147" s="16" t="s">
        <v>202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208</v>
      </c>
      <c r="BM147" s="257" t="s">
        <v>387</v>
      </c>
    </row>
    <row r="148" spans="1:65" s="2" customFormat="1" ht="16.5" customHeight="1">
      <c r="A148" s="37"/>
      <c r="B148" s="38"/>
      <c r="C148" s="245" t="s">
        <v>73</v>
      </c>
      <c r="D148" s="245" t="s">
        <v>204</v>
      </c>
      <c r="E148" s="246" t="s">
        <v>992</v>
      </c>
      <c r="F148" s="247" t="s">
        <v>993</v>
      </c>
      <c r="G148" s="248" t="s">
        <v>319</v>
      </c>
      <c r="H148" s="249">
        <v>4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208</v>
      </c>
      <c r="AT148" s="257" t="s">
        <v>204</v>
      </c>
      <c r="AU148" s="257" t="s">
        <v>80</v>
      </c>
      <c r="AY148" s="16" t="s">
        <v>202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208</v>
      </c>
      <c r="BM148" s="257" t="s">
        <v>398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1002</v>
      </c>
      <c r="F149" s="232" t="s">
        <v>1003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SUM(P150:P174)</f>
        <v>0</v>
      </c>
      <c r="Q149" s="237"/>
      <c r="R149" s="238">
        <f>SUM(R150:R174)</f>
        <v>0</v>
      </c>
      <c r="S149" s="237"/>
      <c r="T149" s="239">
        <f>SUM(T150:T174)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202</v>
      </c>
      <c r="BK149" s="242">
        <f>SUM(BK150:BK174)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204</v>
      </c>
      <c r="E150" s="246" t="s">
        <v>1137</v>
      </c>
      <c r="F150" s="247" t="s">
        <v>873</v>
      </c>
      <c r="G150" s="248" t="s">
        <v>794</v>
      </c>
      <c r="H150" s="249">
        <v>17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208</v>
      </c>
      <c r="AT150" s="257" t="s">
        <v>204</v>
      </c>
      <c r="AU150" s="257" t="s">
        <v>80</v>
      </c>
      <c r="AY150" s="16" t="s">
        <v>202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208</v>
      </c>
      <c r="BM150" s="257" t="s">
        <v>413</v>
      </c>
    </row>
    <row r="151" spans="1:65" s="2" customFormat="1" ht="21.75" customHeight="1">
      <c r="A151" s="37"/>
      <c r="B151" s="38"/>
      <c r="C151" s="245" t="s">
        <v>73</v>
      </c>
      <c r="D151" s="245" t="s">
        <v>204</v>
      </c>
      <c r="E151" s="246" t="s">
        <v>1144</v>
      </c>
      <c r="F151" s="247" t="s">
        <v>874</v>
      </c>
      <c r="G151" s="248" t="s">
        <v>794</v>
      </c>
      <c r="H151" s="249">
        <v>59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208</v>
      </c>
      <c r="AT151" s="257" t="s">
        <v>204</v>
      </c>
      <c r="AU151" s="257" t="s">
        <v>80</v>
      </c>
      <c r="AY151" s="16" t="s">
        <v>202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208</v>
      </c>
      <c r="BM151" s="257" t="s">
        <v>421</v>
      </c>
    </row>
    <row r="152" spans="1:65" s="2" customFormat="1" ht="21.75" customHeight="1">
      <c r="A152" s="37"/>
      <c r="B152" s="38"/>
      <c r="C152" s="245" t="s">
        <v>73</v>
      </c>
      <c r="D152" s="245" t="s">
        <v>204</v>
      </c>
      <c r="E152" s="246" t="s">
        <v>1151</v>
      </c>
      <c r="F152" s="247" t="s">
        <v>875</v>
      </c>
      <c r="G152" s="248" t="s">
        <v>794</v>
      </c>
      <c r="H152" s="249">
        <v>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208</v>
      </c>
      <c r="AT152" s="257" t="s">
        <v>204</v>
      </c>
      <c r="AU152" s="257" t="s">
        <v>80</v>
      </c>
      <c r="AY152" s="16" t="s">
        <v>202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208</v>
      </c>
      <c r="BM152" s="257" t="s">
        <v>432</v>
      </c>
    </row>
    <row r="153" spans="1:65" s="2" customFormat="1" ht="21.75" customHeight="1">
      <c r="A153" s="37"/>
      <c r="B153" s="38"/>
      <c r="C153" s="245" t="s">
        <v>73</v>
      </c>
      <c r="D153" s="245" t="s">
        <v>204</v>
      </c>
      <c r="E153" s="246" t="s">
        <v>1158</v>
      </c>
      <c r="F153" s="247" t="s">
        <v>876</v>
      </c>
      <c r="G153" s="248" t="s">
        <v>794</v>
      </c>
      <c r="H153" s="249">
        <v>17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208</v>
      </c>
      <c r="AT153" s="257" t="s">
        <v>204</v>
      </c>
      <c r="AU153" s="257" t="s">
        <v>80</v>
      </c>
      <c r="AY153" s="16" t="s">
        <v>202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208</v>
      </c>
      <c r="BM153" s="257" t="s">
        <v>449</v>
      </c>
    </row>
    <row r="154" spans="1:65" s="2" customFormat="1" ht="21.75" customHeight="1">
      <c r="A154" s="37"/>
      <c r="B154" s="38"/>
      <c r="C154" s="245" t="s">
        <v>73</v>
      </c>
      <c r="D154" s="245" t="s">
        <v>204</v>
      </c>
      <c r="E154" s="246" t="s">
        <v>1187</v>
      </c>
      <c r="F154" s="247" t="s">
        <v>879</v>
      </c>
      <c r="G154" s="248" t="s">
        <v>319</v>
      </c>
      <c r="H154" s="249">
        <v>9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208</v>
      </c>
      <c r="AT154" s="257" t="s">
        <v>204</v>
      </c>
      <c r="AU154" s="257" t="s">
        <v>80</v>
      </c>
      <c r="AY154" s="16" t="s">
        <v>202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208</v>
      </c>
      <c r="BM154" s="257" t="s">
        <v>459</v>
      </c>
    </row>
    <row r="155" spans="1:65" s="2" customFormat="1" ht="21.75" customHeight="1">
      <c r="A155" s="37"/>
      <c r="B155" s="38"/>
      <c r="C155" s="245" t="s">
        <v>73</v>
      </c>
      <c r="D155" s="245" t="s">
        <v>204</v>
      </c>
      <c r="E155" s="246" t="s">
        <v>1172</v>
      </c>
      <c r="F155" s="247" t="s">
        <v>1173</v>
      </c>
      <c r="G155" s="248" t="s">
        <v>319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208</v>
      </c>
      <c r="AT155" s="257" t="s">
        <v>204</v>
      </c>
      <c r="AU155" s="257" t="s">
        <v>80</v>
      </c>
      <c r="AY155" s="16" t="s">
        <v>202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208</v>
      </c>
      <c r="BM155" s="257" t="s">
        <v>469</v>
      </c>
    </row>
    <row r="156" spans="1:65" s="2" customFormat="1" ht="21.75" customHeight="1">
      <c r="A156" s="37"/>
      <c r="B156" s="38"/>
      <c r="C156" s="245" t="s">
        <v>73</v>
      </c>
      <c r="D156" s="245" t="s">
        <v>204</v>
      </c>
      <c r="E156" s="246" t="s">
        <v>1194</v>
      </c>
      <c r="F156" s="247" t="s">
        <v>880</v>
      </c>
      <c r="G156" s="248" t="s">
        <v>319</v>
      </c>
      <c r="H156" s="249">
        <v>14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208</v>
      </c>
      <c r="AT156" s="257" t="s">
        <v>204</v>
      </c>
      <c r="AU156" s="257" t="s">
        <v>80</v>
      </c>
      <c r="AY156" s="16" t="s">
        <v>202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208</v>
      </c>
      <c r="BM156" s="257" t="s">
        <v>479</v>
      </c>
    </row>
    <row r="157" spans="1:65" s="2" customFormat="1" ht="21.75" customHeight="1">
      <c r="A157" s="37"/>
      <c r="B157" s="38"/>
      <c r="C157" s="245" t="s">
        <v>73</v>
      </c>
      <c r="D157" s="245" t="s">
        <v>204</v>
      </c>
      <c r="E157" s="246" t="s">
        <v>1165</v>
      </c>
      <c r="F157" s="247" t="s">
        <v>877</v>
      </c>
      <c r="G157" s="248" t="s">
        <v>319</v>
      </c>
      <c r="H157" s="249">
        <v>2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208</v>
      </c>
      <c r="AT157" s="257" t="s">
        <v>204</v>
      </c>
      <c r="AU157" s="257" t="s">
        <v>80</v>
      </c>
      <c r="AY157" s="16" t="s">
        <v>202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208</v>
      </c>
      <c r="BM157" s="257" t="s">
        <v>487</v>
      </c>
    </row>
    <row r="158" spans="1:65" s="2" customFormat="1" ht="21.75" customHeight="1">
      <c r="A158" s="37"/>
      <c r="B158" s="38"/>
      <c r="C158" s="245" t="s">
        <v>73</v>
      </c>
      <c r="D158" s="245" t="s">
        <v>204</v>
      </c>
      <c r="E158" s="246" t="s">
        <v>1180</v>
      </c>
      <c r="F158" s="247" t="s">
        <v>878</v>
      </c>
      <c r="G158" s="248" t="s">
        <v>319</v>
      </c>
      <c r="H158" s="249">
        <v>2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208</v>
      </c>
      <c r="AT158" s="257" t="s">
        <v>204</v>
      </c>
      <c r="AU158" s="257" t="s">
        <v>80</v>
      </c>
      <c r="AY158" s="16" t="s">
        <v>202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208</v>
      </c>
      <c r="BM158" s="257" t="s">
        <v>495</v>
      </c>
    </row>
    <row r="159" spans="1:65" s="2" customFormat="1" ht="21.75" customHeight="1">
      <c r="A159" s="37"/>
      <c r="B159" s="38"/>
      <c r="C159" s="245" t="s">
        <v>73</v>
      </c>
      <c r="D159" s="245" t="s">
        <v>204</v>
      </c>
      <c r="E159" s="246" t="s">
        <v>1201</v>
      </c>
      <c r="F159" s="247" t="s">
        <v>881</v>
      </c>
      <c r="G159" s="248" t="s">
        <v>319</v>
      </c>
      <c r="H159" s="249">
        <v>9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208</v>
      </c>
      <c r="AT159" s="257" t="s">
        <v>204</v>
      </c>
      <c r="AU159" s="257" t="s">
        <v>80</v>
      </c>
      <c r="AY159" s="16" t="s">
        <v>202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208</v>
      </c>
      <c r="BM159" s="257" t="s">
        <v>503</v>
      </c>
    </row>
    <row r="160" spans="1:65" s="2" customFormat="1" ht="21.75" customHeight="1">
      <c r="A160" s="37"/>
      <c r="B160" s="38"/>
      <c r="C160" s="245" t="s">
        <v>73</v>
      </c>
      <c r="D160" s="245" t="s">
        <v>204</v>
      </c>
      <c r="E160" s="246" t="s">
        <v>1005</v>
      </c>
      <c r="F160" s="247" t="s">
        <v>882</v>
      </c>
      <c r="G160" s="248" t="s">
        <v>319</v>
      </c>
      <c r="H160" s="249">
        <v>13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208</v>
      </c>
      <c r="AT160" s="257" t="s">
        <v>204</v>
      </c>
      <c r="AU160" s="257" t="s">
        <v>80</v>
      </c>
      <c r="AY160" s="16" t="s">
        <v>202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208</v>
      </c>
      <c r="BM160" s="257" t="s">
        <v>511</v>
      </c>
    </row>
    <row r="161" spans="1:65" s="2" customFormat="1" ht="33" customHeight="1">
      <c r="A161" s="37"/>
      <c r="B161" s="38"/>
      <c r="C161" s="245" t="s">
        <v>73</v>
      </c>
      <c r="D161" s="245" t="s">
        <v>204</v>
      </c>
      <c r="E161" s="246" t="s">
        <v>1103</v>
      </c>
      <c r="F161" s="247" t="s">
        <v>1104</v>
      </c>
      <c r="G161" s="248" t="s">
        <v>319</v>
      </c>
      <c r="H161" s="249">
        <v>11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208</v>
      </c>
      <c r="AT161" s="257" t="s">
        <v>204</v>
      </c>
      <c r="AU161" s="257" t="s">
        <v>80</v>
      </c>
      <c r="AY161" s="16" t="s">
        <v>202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208</v>
      </c>
      <c r="BM161" s="257" t="s">
        <v>521</v>
      </c>
    </row>
    <row r="162" spans="1:65" s="2" customFormat="1" ht="21.75" customHeight="1">
      <c r="A162" s="37"/>
      <c r="B162" s="38"/>
      <c r="C162" s="245" t="s">
        <v>73</v>
      </c>
      <c r="D162" s="245" t="s">
        <v>204</v>
      </c>
      <c r="E162" s="246" t="s">
        <v>1012</v>
      </c>
      <c r="F162" s="247" t="s">
        <v>884</v>
      </c>
      <c r="G162" s="248" t="s">
        <v>319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208</v>
      </c>
      <c r="AT162" s="257" t="s">
        <v>204</v>
      </c>
      <c r="AU162" s="257" t="s">
        <v>80</v>
      </c>
      <c r="AY162" s="16" t="s">
        <v>202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208</v>
      </c>
      <c r="BM162" s="257" t="s">
        <v>529</v>
      </c>
    </row>
    <row r="163" spans="1:65" s="2" customFormat="1" ht="21.75" customHeight="1">
      <c r="A163" s="37"/>
      <c r="B163" s="38"/>
      <c r="C163" s="245" t="s">
        <v>73</v>
      </c>
      <c r="D163" s="245" t="s">
        <v>204</v>
      </c>
      <c r="E163" s="246" t="s">
        <v>1019</v>
      </c>
      <c r="F163" s="247" t="s">
        <v>885</v>
      </c>
      <c r="G163" s="248" t="s">
        <v>319</v>
      </c>
      <c r="H163" s="249">
        <v>6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208</v>
      </c>
      <c r="AT163" s="257" t="s">
        <v>204</v>
      </c>
      <c r="AU163" s="257" t="s">
        <v>80</v>
      </c>
      <c r="AY163" s="16" t="s">
        <v>202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208</v>
      </c>
      <c r="BM163" s="257" t="s">
        <v>537</v>
      </c>
    </row>
    <row r="164" spans="1:65" s="2" customFormat="1" ht="16.5" customHeight="1">
      <c r="A164" s="37"/>
      <c r="B164" s="38"/>
      <c r="C164" s="245" t="s">
        <v>73</v>
      </c>
      <c r="D164" s="245" t="s">
        <v>204</v>
      </c>
      <c r="E164" s="246" t="s">
        <v>1026</v>
      </c>
      <c r="F164" s="247" t="s">
        <v>886</v>
      </c>
      <c r="G164" s="248" t="s">
        <v>319</v>
      </c>
      <c r="H164" s="249">
        <v>3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208</v>
      </c>
      <c r="AT164" s="257" t="s">
        <v>204</v>
      </c>
      <c r="AU164" s="257" t="s">
        <v>80</v>
      </c>
      <c r="AY164" s="16" t="s">
        <v>202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208</v>
      </c>
      <c r="BM164" s="257" t="s">
        <v>545</v>
      </c>
    </row>
    <row r="165" spans="1:65" s="2" customFormat="1" ht="16.5" customHeight="1">
      <c r="A165" s="37"/>
      <c r="B165" s="38"/>
      <c r="C165" s="245" t="s">
        <v>73</v>
      </c>
      <c r="D165" s="245" t="s">
        <v>204</v>
      </c>
      <c r="E165" s="246" t="s">
        <v>1033</v>
      </c>
      <c r="F165" s="247" t="s">
        <v>887</v>
      </c>
      <c r="G165" s="248" t="s">
        <v>319</v>
      </c>
      <c r="H165" s="249">
        <v>3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208</v>
      </c>
      <c r="AT165" s="257" t="s">
        <v>204</v>
      </c>
      <c r="AU165" s="257" t="s">
        <v>80</v>
      </c>
      <c r="AY165" s="16" t="s">
        <v>202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208</v>
      </c>
      <c r="BM165" s="257" t="s">
        <v>553</v>
      </c>
    </row>
    <row r="166" spans="1:65" s="2" customFormat="1" ht="16.5" customHeight="1">
      <c r="A166" s="37"/>
      <c r="B166" s="38"/>
      <c r="C166" s="245" t="s">
        <v>73</v>
      </c>
      <c r="D166" s="245" t="s">
        <v>204</v>
      </c>
      <c r="E166" s="246" t="s">
        <v>1040</v>
      </c>
      <c r="F166" s="247" t="s">
        <v>888</v>
      </c>
      <c r="G166" s="248" t="s">
        <v>319</v>
      </c>
      <c r="H166" s="249">
        <v>5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208</v>
      </c>
      <c r="AT166" s="257" t="s">
        <v>204</v>
      </c>
      <c r="AU166" s="257" t="s">
        <v>80</v>
      </c>
      <c r="AY166" s="16" t="s">
        <v>202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208</v>
      </c>
      <c r="BM166" s="257" t="s">
        <v>563</v>
      </c>
    </row>
    <row r="167" spans="1:65" s="2" customFormat="1" ht="16.5" customHeight="1">
      <c r="A167" s="37"/>
      <c r="B167" s="38"/>
      <c r="C167" s="245" t="s">
        <v>73</v>
      </c>
      <c r="D167" s="245" t="s">
        <v>204</v>
      </c>
      <c r="E167" s="246" t="s">
        <v>1047</v>
      </c>
      <c r="F167" s="247" t="s">
        <v>889</v>
      </c>
      <c r="G167" s="248" t="s">
        <v>319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208</v>
      </c>
      <c r="AT167" s="257" t="s">
        <v>204</v>
      </c>
      <c r="AU167" s="257" t="s">
        <v>80</v>
      </c>
      <c r="AY167" s="16" t="s">
        <v>202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208</v>
      </c>
      <c r="BM167" s="257" t="s">
        <v>575</v>
      </c>
    </row>
    <row r="168" spans="1:65" s="2" customFormat="1" ht="16.5" customHeight="1">
      <c r="A168" s="37"/>
      <c r="B168" s="38"/>
      <c r="C168" s="245" t="s">
        <v>73</v>
      </c>
      <c r="D168" s="245" t="s">
        <v>204</v>
      </c>
      <c r="E168" s="246" t="s">
        <v>1088</v>
      </c>
      <c r="F168" s="247" t="s">
        <v>1089</v>
      </c>
      <c r="G168" s="248" t="s">
        <v>319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208</v>
      </c>
      <c r="AT168" s="257" t="s">
        <v>204</v>
      </c>
      <c r="AU168" s="257" t="s">
        <v>80</v>
      </c>
      <c r="AY168" s="16" t="s">
        <v>202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208</v>
      </c>
      <c r="BM168" s="257" t="s">
        <v>590</v>
      </c>
    </row>
    <row r="169" spans="1:65" s="2" customFormat="1" ht="16.5" customHeight="1">
      <c r="A169" s="37"/>
      <c r="B169" s="38"/>
      <c r="C169" s="245" t="s">
        <v>73</v>
      </c>
      <c r="D169" s="245" t="s">
        <v>204</v>
      </c>
      <c r="E169" s="246" t="s">
        <v>1096</v>
      </c>
      <c r="F169" s="247" t="s">
        <v>890</v>
      </c>
      <c r="G169" s="248" t="s">
        <v>319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208</v>
      </c>
      <c r="AT169" s="257" t="s">
        <v>204</v>
      </c>
      <c r="AU169" s="257" t="s">
        <v>80</v>
      </c>
      <c r="AY169" s="16" t="s">
        <v>202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208</v>
      </c>
      <c r="BM169" s="257" t="s">
        <v>597</v>
      </c>
    </row>
    <row r="170" spans="1:65" s="2" customFormat="1" ht="16.5" customHeight="1">
      <c r="A170" s="37"/>
      <c r="B170" s="38"/>
      <c r="C170" s="245" t="s">
        <v>73</v>
      </c>
      <c r="D170" s="245" t="s">
        <v>204</v>
      </c>
      <c r="E170" s="246" t="s">
        <v>1111</v>
      </c>
      <c r="F170" s="247" t="s">
        <v>891</v>
      </c>
      <c r="G170" s="248" t="s">
        <v>319</v>
      </c>
      <c r="H170" s="249">
        <v>2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208</v>
      </c>
      <c r="AT170" s="257" t="s">
        <v>204</v>
      </c>
      <c r="AU170" s="257" t="s">
        <v>80</v>
      </c>
      <c r="AY170" s="16" t="s">
        <v>202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208</v>
      </c>
      <c r="BM170" s="257" t="s">
        <v>607</v>
      </c>
    </row>
    <row r="171" spans="1:65" s="2" customFormat="1" ht="16.5" customHeight="1">
      <c r="A171" s="37"/>
      <c r="B171" s="38"/>
      <c r="C171" s="245" t="s">
        <v>73</v>
      </c>
      <c r="D171" s="245" t="s">
        <v>204</v>
      </c>
      <c r="E171" s="246" t="s">
        <v>1057</v>
      </c>
      <c r="F171" s="247" t="s">
        <v>892</v>
      </c>
      <c r="G171" s="248" t="s">
        <v>319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208</v>
      </c>
      <c r="AT171" s="257" t="s">
        <v>204</v>
      </c>
      <c r="AU171" s="257" t="s">
        <v>80</v>
      </c>
      <c r="AY171" s="16" t="s">
        <v>202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208</v>
      </c>
      <c r="BM171" s="257" t="s">
        <v>619</v>
      </c>
    </row>
    <row r="172" spans="1:65" s="2" customFormat="1" ht="16.5" customHeight="1">
      <c r="A172" s="37"/>
      <c r="B172" s="38"/>
      <c r="C172" s="245" t="s">
        <v>73</v>
      </c>
      <c r="D172" s="245" t="s">
        <v>204</v>
      </c>
      <c r="E172" s="246" t="s">
        <v>1067</v>
      </c>
      <c r="F172" s="247" t="s">
        <v>894</v>
      </c>
      <c r="G172" s="248" t="s">
        <v>319</v>
      </c>
      <c r="H172" s="249">
        <v>4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208</v>
      </c>
      <c r="AT172" s="257" t="s">
        <v>204</v>
      </c>
      <c r="AU172" s="257" t="s">
        <v>80</v>
      </c>
      <c r="AY172" s="16" t="s">
        <v>202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208</v>
      </c>
      <c r="BM172" s="257" t="s">
        <v>266</v>
      </c>
    </row>
    <row r="173" spans="1:65" s="2" customFormat="1" ht="16.5" customHeight="1">
      <c r="A173" s="37"/>
      <c r="B173" s="38"/>
      <c r="C173" s="245" t="s">
        <v>73</v>
      </c>
      <c r="D173" s="245" t="s">
        <v>204</v>
      </c>
      <c r="E173" s="246" t="s">
        <v>1074</v>
      </c>
      <c r="F173" s="247" t="s">
        <v>895</v>
      </c>
      <c r="G173" s="248" t="s">
        <v>319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208</v>
      </c>
      <c r="AT173" s="257" t="s">
        <v>204</v>
      </c>
      <c r="AU173" s="257" t="s">
        <v>80</v>
      </c>
      <c r="AY173" s="16" t="s">
        <v>202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208</v>
      </c>
      <c r="BM173" s="257" t="s">
        <v>248</v>
      </c>
    </row>
    <row r="174" spans="1:65" s="2" customFormat="1" ht="16.5" customHeight="1">
      <c r="A174" s="37"/>
      <c r="B174" s="38"/>
      <c r="C174" s="245" t="s">
        <v>73</v>
      </c>
      <c r="D174" s="245" t="s">
        <v>204</v>
      </c>
      <c r="E174" s="246" t="s">
        <v>1081</v>
      </c>
      <c r="F174" s="247" t="s">
        <v>897</v>
      </c>
      <c r="G174" s="248" t="s">
        <v>319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208</v>
      </c>
      <c r="AT174" s="257" t="s">
        <v>204</v>
      </c>
      <c r="AU174" s="257" t="s">
        <v>80</v>
      </c>
      <c r="AY174" s="16" t="s">
        <v>202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208</v>
      </c>
      <c r="BM174" s="257" t="s">
        <v>277</v>
      </c>
    </row>
    <row r="175" spans="1:63" s="12" customFormat="1" ht="25.9" customHeight="1">
      <c r="A175" s="12"/>
      <c r="B175" s="229"/>
      <c r="C175" s="230"/>
      <c r="D175" s="231" t="s">
        <v>72</v>
      </c>
      <c r="E175" s="232" t="s">
        <v>1207</v>
      </c>
      <c r="F175" s="232" t="s">
        <v>898</v>
      </c>
      <c r="G175" s="230"/>
      <c r="H175" s="230"/>
      <c r="I175" s="233"/>
      <c r="J175" s="234">
        <f>BK175</f>
        <v>0</v>
      </c>
      <c r="K175" s="230"/>
      <c r="L175" s="235"/>
      <c r="M175" s="236"/>
      <c r="N175" s="237"/>
      <c r="O175" s="237"/>
      <c r="P175" s="238">
        <f>SUM(P176:P179)</f>
        <v>0</v>
      </c>
      <c r="Q175" s="237"/>
      <c r="R175" s="238">
        <f>SUM(R176:R179)</f>
        <v>0</v>
      </c>
      <c r="S175" s="237"/>
      <c r="T175" s="239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0" t="s">
        <v>80</v>
      </c>
      <c r="AT175" s="241" t="s">
        <v>72</v>
      </c>
      <c r="AU175" s="241" t="s">
        <v>73</v>
      </c>
      <c r="AY175" s="240" t="s">
        <v>202</v>
      </c>
      <c r="BK175" s="242">
        <f>SUM(BK176:BK179)</f>
        <v>0</v>
      </c>
    </row>
    <row r="176" spans="1:65" s="2" customFormat="1" ht="33" customHeight="1">
      <c r="A176" s="37"/>
      <c r="B176" s="38"/>
      <c r="C176" s="245" t="s">
        <v>73</v>
      </c>
      <c r="D176" s="245" t="s">
        <v>204</v>
      </c>
      <c r="E176" s="246" t="s">
        <v>1217</v>
      </c>
      <c r="F176" s="247" t="s">
        <v>1218</v>
      </c>
      <c r="G176" s="248" t="s">
        <v>324</v>
      </c>
      <c r="H176" s="249">
        <v>2.4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208</v>
      </c>
      <c r="AT176" s="257" t="s">
        <v>204</v>
      </c>
      <c r="AU176" s="257" t="s">
        <v>80</v>
      </c>
      <c r="AY176" s="16" t="s">
        <v>202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208</v>
      </c>
      <c r="BM176" s="257" t="s">
        <v>708</v>
      </c>
    </row>
    <row r="177" spans="1:65" s="2" customFormat="1" ht="33" customHeight="1">
      <c r="A177" s="37"/>
      <c r="B177" s="38"/>
      <c r="C177" s="245" t="s">
        <v>73</v>
      </c>
      <c r="D177" s="245" t="s">
        <v>204</v>
      </c>
      <c r="E177" s="246" t="s">
        <v>1209</v>
      </c>
      <c r="F177" s="247" t="s">
        <v>1210</v>
      </c>
      <c r="G177" s="248" t="s">
        <v>231</v>
      </c>
      <c r="H177" s="249">
        <v>8.5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208</v>
      </c>
      <c r="AT177" s="257" t="s">
        <v>204</v>
      </c>
      <c r="AU177" s="257" t="s">
        <v>80</v>
      </c>
      <c r="AY177" s="16" t="s">
        <v>202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208</v>
      </c>
      <c r="BM177" s="257" t="s">
        <v>711</v>
      </c>
    </row>
    <row r="178" spans="1:65" s="2" customFormat="1" ht="44.25" customHeight="1">
      <c r="A178" s="37"/>
      <c r="B178" s="38"/>
      <c r="C178" s="245" t="s">
        <v>73</v>
      </c>
      <c r="D178" s="245" t="s">
        <v>204</v>
      </c>
      <c r="E178" s="246" t="s">
        <v>1225</v>
      </c>
      <c r="F178" s="247" t="s">
        <v>901</v>
      </c>
      <c r="G178" s="248" t="s">
        <v>231</v>
      </c>
      <c r="H178" s="249">
        <v>2.7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208</v>
      </c>
      <c r="AT178" s="257" t="s">
        <v>204</v>
      </c>
      <c r="AU178" s="257" t="s">
        <v>80</v>
      </c>
      <c r="AY178" s="16" t="s">
        <v>202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208</v>
      </c>
      <c r="BM178" s="257" t="s">
        <v>714</v>
      </c>
    </row>
    <row r="179" spans="1:65" s="2" customFormat="1" ht="44.25" customHeight="1">
      <c r="A179" s="37"/>
      <c r="B179" s="38"/>
      <c r="C179" s="245" t="s">
        <v>73</v>
      </c>
      <c r="D179" s="245" t="s">
        <v>204</v>
      </c>
      <c r="E179" s="246" t="s">
        <v>1232</v>
      </c>
      <c r="F179" s="247" t="s">
        <v>902</v>
      </c>
      <c r="G179" s="248" t="s">
        <v>231</v>
      </c>
      <c r="H179" s="249">
        <v>6.5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208</v>
      </c>
      <c r="AT179" s="257" t="s">
        <v>204</v>
      </c>
      <c r="AU179" s="257" t="s">
        <v>80</v>
      </c>
      <c r="AY179" s="16" t="s">
        <v>202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208</v>
      </c>
      <c r="BM179" s="257" t="s">
        <v>717</v>
      </c>
    </row>
    <row r="180" spans="1:63" s="12" customFormat="1" ht="25.9" customHeight="1">
      <c r="A180" s="12"/>
      <c r="B180" s="229"/>
      <c r="C180" s="230"/>
      <c r="D180" s="231" t="s">
        <v>72</v>
      </c>
      <c r="E180" s="232" t="s">
        <v>1251</v>
      </c>
      <c r="F180" s="232" t="s">
        <v>819</v>
      </c>
      <c r="G180" s="230"/>
      <c r="H180" s="230"/>
      <c r="I180" s="233"/>
      <c r="J180" s="234">
        <f>BK180</f>
        <v>0</v>
      </c>
      <c r="K180" s="230"/>
      <c r="L180" s="235"/>
      <c r="M180" s="236"/>
      <c r="N180" s="237"/>
      <c r="O180" s="237"/>
      <c r="P180" s="238">
        <f>SUM(P181:P184)</f>
        <v>0</v>
      </c>
      <c r="Q180" s="237"/>
      <c r="R180" s="238">
        <f>SUM(R181:R184)</f>
        <v>0</v>
      </c>
      <c r="S180" s="237"/>
      <c r="T180" s="239">
        <f>SUM(T181:T184)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40" t="s">
        <v>80</v>
      </c>
      <c r="AT180" s="241" t="s">
        <v>72</v>
      </c>
      <c r="AU180" s="241" t="s">
        <v>73</v>
      </c>
      <c r="AY180" s="240" t="s">
        <v>202</v>
      </c>
      <c r="BK180" s="242">
        <f>SUM(BK181:BK184)</f>
        <v>0</v>
      </c>
    </row>
    <row r="181" spans="1:65" s="2" customFormat="1" ht="21.75" customHeight="1">
      <c r="A181" s="37"/>
      <c r="B181" s="38"/>
      <c r="C181" s="245" t="s">
        <v>73</v>
      </c>
      <c r="D181" s="245" t="s">
        <v>204</v>
      </c>
      <c r="E181" s="246" t="s">
        <v>1253</v>
      </c>
      <c r="F181" s="247" t="s">
        <v>903</v>
      </c>
      <c r="G181" s="248" t="s">
        <v>207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208</v>
      </c>
      <c r="AT181" s="257" t="s">
        <v>204</v>
      </c>
      <c r="AU181" s="257" t="s">
        <v>80</v>
      </c>
      <c r="AY181" s="16" t="s">
        <v>202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208</v>
      </c>
      <c r="BM181" s="257" t="s">
        <v>722</v>
      </c>
    </row>
    <row r="182" spans="1:65" s="2" customFormat="1" ht="16.5" customHeight="1">
      <c r="A182" s="37"/>
      <c r="B182" s="38"/>
      <c r="C182" s="245" t="s">
        <v>73</v>
      </c>
      <c r="D182" s="245" t="s">
        <v>204</v>
      </c>
      <c r="E182" s="246" t="s">
        <v>1292</v>
      </c>
      <c r="F182" s="247" t="s">
        <v>904</v>
      </c>
      <c r="G182" s="248" t="s">
        <v>207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208</v>
      </c>
      <c r="AT182" s="257" t="s">
        <v>204</v>
      </c>
      <c r="AU182" s="257" t="s">
        <v>80</v>
      </c>
      <c r="AY182" s="16" t="s">
        <v>202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208</v>
      </c>
      <c r="BM182" s="257" t="s">
        <v>726</v>
      </c>
    </row>
    <row r="183" spans="1:65" s="2" customFormat="1" ht="16.5" customHeight="1">
      <c r="A183" s="37"/>
      <c r="B183" s="38"/>
      <c r="C183" s="245" t="s">
        <v>73</v>
      </c>
      <c r="D183" s="245" t="s">
        <v>204</v>
      </c>
      <c r="E183" s="246" t="s">
        <v>1285</v>
      </c>
      <c r="F183" s="247" t="s">
        <v>905</v>
      </c>
      <c r="G183" s="248" t="s">
        <v>207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208</v>
      </c>
      <c r="AT183" s="257" t="s">
        <v>204</v>
      </c>
      <c r="AU183" s="257" t="s">
        <v>80</v>
      </c>
      <c r="AY183" s="16" t="s">
        <v>202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208</v>
      </c>
      <c r="BM183" s="257" t="s">
        <v>729</v>
      </c>
    </row>
    <row r="184" spans="1:65" s="2" customFormat="1" ht="16.5" customHeight="1">
      <c r="A184" s="37"/>
      <c r="B184" s="38"/>
      <c r="C184" s="245" t="s">
        <v>73</v>
      </c>
      <c r="D184" s="245" t="s">
        <v>204</v>
      </c>
      <c r="E184" s="246" t="s">
        <v>1260</v>
      </c>
      <c r="F184" s="247" t="s">
        <v>1261</v>
      </c>
      <c r="G184" s="248" t="s">
        <v>207</v>
      </c>
      <c r="H184" s="249">
        <v>1</v>
      </c>
      <c r="I184" s="250"/>
      <c r="J184" s="251">
        <f>ROUND(I184*H184,2)</f>
        <v>0</v>
      </c>
      <c r="K184" s="252"/>
      <c r="L184" s="43"/>
      <c r="M184" s="295" t="s">
        <v>1</v>
      </c>
      <c r="N184" s="296" t="s">
        <v>39</v>
      </c>
      <c r="O184" s="297"/>
      <c r="P184" s="298">
        <f>O184*H184</f>
        <v>0</v>
      </c>
      <c r="Q184" s="298">
        <v>0</v>
      </c>
      <c r="R184" s="298">
        <f>Q184*H184</f>
        <v>0</v>
      </c>
      <c r="S184" s="298">
        <v>0</v>
      </c>
      <c r="T184" s="29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208</v>
      </c>
      <c r="AT184" s="257" t="s">
        <v>204</v>
      </c>
      <c r="AU184" s="257" t="s">
        <v>80</v>
      </c>
      <c r="AY184" s="16" t="s">
        <v>202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208</v>
      </c>
      <c r="BM184" s="257" t="s">
        <v>837</v>
      </c>
    </row>
    <row r="185" spans="1:31" s="2" customFormat="1" ht="6.95" customHeight="1">
      <c r="A185" s="37"/>
      <c r="B185" s="65"/>
      <c r="C185" s="66"/>
      <c r="D185" s="66"/>
      <c r="E185" s="66"/>
      <c r="F185" s="66"/>
      <c r="G185" s="66"/>
      <c r="H185" s="66"/>
      <c r="I185" s="192"/>
      <c r="J185" s="66"/>
      <c r="K185" s="66"/>
      <c r="L185" s="43"/>
      <c r="M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</row>
  </sheetData>
  <sheetProtection password="CC35" sheet="1" objects="1" scenarios="1" formatColumns="0" formatRows="0" autoFilter="0"/>
  <autoFilter ref="C131:K18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131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160</v>
      </c>
      <c r="L8" s="19"/>
    </row>
    <row r="9" spans="2:12" s="1" customFormat="1" ht="16.5" customHeight="1">
      <c r="B9" s="19"/>
      <c r="E9" s="153" t="s">
        <v>971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162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1681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164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1830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ROUND((SUM(BE132:BE186)),2)</f>
        <v>0</v>
      </c>
      <c r="G37" s="37"/>
      <c r="H37" s="37"/>
      <c r="I37" s="171">
        <v>0.21</v>
      </c>
      <c r="J37" s="170">
        <f>ROUND(((SUM(BE132:BE186))*I37),2)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ROUND((SUM(BF132:BF186)),2)</f>
        <v>0</v>
      </c>
      <c r="G38" s="37"/>
      <c r="H38" s="37"/>
      <c r="I38" s="171">
        <v>0.15</v>
      </c>
      <c r="J38" s="170">
        <f>ROUND(((SUM(BF132:BF186))*I38),2)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ROUND((SUM(BG132:BG186)),2)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ROUND((SUM(BH132:BH186)),2)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ROUND((SUM(BI132:BI186)),2)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971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162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1681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164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M.d.b - Vzduchotechnika 2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167</v>
      </c>
      <c r="D98" s="199"/>
      <c r="E98" s="199"/>
      <c r="F98" s="199"/>
      <c r="G98" s="199"/>
      <c r="H98" s="199"/>
      <c r="I98" s="200"/>
      <c r="J98" s="201" t="s">
        <v>168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169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170</v>
      </c>
    </row>
    <row r="101" spans="1:31" s="9" customFormat="1" ht="24.95" customHeight="1">
      <c r="A101" s="9"/>
      <c r="B101" s="203"/>
      <c r="C101" s="204"/>
      <c r="D101" s="205" t="s">
        <v>977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978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979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980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972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973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974</v>
      </c>
      <c r="E107" s="206"/>
      <c r="F107" s="206"/>
      <c r="G107" s="206"/>
      <c r="H107" s="206"/>
      <c r="I107" s="207"/>
      <c r="J107" s="208">
        <f>J177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975</v>
      </c>
      <c r="E108" s="206"/>
      <c r="F108" s="206"/>
      <c r="G108" s="206"/>
      <c r="H108" s="206"/>
      <c r="I108" s="207"/>
      <c r="J108" s="208">
        <f>J182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187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A, M, O - III.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160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971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162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1681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164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M.d.b - Vzduchotechnika 2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188</v>
      </c>
      <c r="D131" s="219" t="s">
        <v>58</v>
      </c>
      <c r="E131" s="219" t="s">
        <v>54</v>
      </c>
      <c r="F131" s="219" t="s">
        <v>55</v>
      </c>
      <c r="G131" s="219" t="s">
        <v>189</v>
      </c>
      <c r="H131" s="219" t="s">
        <v>190</v>
      </c>
      <c r="I131" s="220" t="s">
        <v>191</v>
      </c>
      <c r="J131" s="221" t="s">
        <v>168</v>
      </c>
      <c r="K131" s="222" t="s">
        <v>192</v>
      </c>
      <c r="L131" s="223"/>
      <c r="M131" s="99" t="s">
        <v>1</v>
      </c>
      <c r="N131" s="100" t="s">
        <v>37</v>
      </c>
      <c r="O131" s="100" t="s">
        <v>193</v>
      </c>
      <c r="P131" s="100" t="s">
        <v>194</v>
      </c>
      <c r="Q131" s="100" t="s">
        <v>195</v>
      </c>
      <c r="R131" s="100" t="s">
        <v>196</v>
      </c>
      <c r="S131" s="100" t="s">
        <v>197</v>
      </c>
      <c r="T131" s="101" t="s">
        <v>198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199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P133+P135+P137+P142+P146+P149+P177+P182</f>
        <v>0</v>
      </c>
      <c r="Q132" s="103"/>
      <c r="R132" s="226">
        <f>R133+R135+R137+R142+R146+R149+R177+R182</f>
        <v>0</v>
      </c>
      <c r="S132" s="103"/>
      <c r="T132" s="227">
        <f>T133+T135+T137+T142+T146+T149+T177+T182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170</v>
      </c>
      <c r="BK132" s="228">
        <f>BK133+BK135+BK137+BK142+BK146+BK149+BK177+BK182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628</v>
      </c>
      <c r="F133" s="232" t="s">
        <v>856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202</v>
      </c>
      <c r="BK133" s="242">
        <f>BK134</f>
        <v>0</v>
      </c>
    </row>
    <row r="134" spans="1:65" s="2" customFormat="1" ht="21.75" customHeight="1">
      <c r="A134" s="37"/>
      <c r="B134" s="38"/>
      <c r="C134" s="245" t="s">
        <v>73</v>
      </c>
      <c r="D134" s="245" t="s">
        <v>204</v>
      </c>
      <c r="E134" s="246" t="s">
        <v>1393</v>
      </c>
      <c r="F134" s="247" t="s">
        <v>1394</v>
      </c>
      <c r="G134" s="248" t="s">
        <v>319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208</v>
      </c>
      <c r="AT134" s="257" t="s">
        <v>204</v>
      </c>
      <c r="AU134" s="257" t="s">
        <v>80</v>
      </c>
      <c r="AY134" s="16" t="s">
        <v>202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208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658</v>
      </c>
      <c r="F135" s="232" t="s">
        <v>1400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202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204</v>
      </c>
      <c r="E136" s="246" t="s">
        <v>1452</v>
      </c>
      <c r="F136" s="247" t="s">
        <v>1453</v>
      </c>
      <c r="G136" s="248" t="s">
        <v>319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208</v>
      </c>
      <c r="AT136" s="257" t="s">
        <v>204</v>
      </c>
      <c r="AU136" s="257" t="s">
        <v>80</v>
      </c>
      <c r="AY136" s="16" t="s">
        <v>202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208</v>
      </c>
      <c r="BM136" s="257" t="s">
        <v>208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692</v>
      </c>
      <c r="F137" s="232" t="s">
        <v>860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202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204</v>
      </c>
      <c r="E138" s="246" t="s">
        <v>1484</v>
      </c>
      <c r="F138" s="247" t="s">
        <v>861</v>
      </c>
      <c r="G138" s="248" t="s">
        <v>319</v>
      </c>
      <c r="H138" s="249">
        <v>6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208</v>
      </c>
      <c r="AT138" s="257" t="s">
        <v>204</v>
      </c>
      <c r="AU138" s="257" t="s">
        <v>80</v>
      </c>
      <c r="AY138" s="16" t="s">
        <v>202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208</v>
      </c>
      <c r="BM138" s="257" t="s">
        <v>246</v>
      </c>
    </row>
    <row r="139" spans="1:65" s="2" customFormat="1" ht="16.5" customHeight="1">
      <c r="A139" s="37"/>
      <c r="B139" s="38"/>
      <c r="C139" s="245" t="s">
        <v>73</v>
      </c>
      <c r="D139" s="245" t="s">
        <v>204</v>
      </c>
      <c r="E139" s="246" t="s">
        <v>1491</v>
      </c>
      <c r="F139" s="247" t="s">
        <v>862</v>
      </c>
      <c r="G139" s="248" t="s">
        <v>319</v>
      </c>
      <c r="H139" s="249">
        <v>4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208</v>
      </c>
      <c r="AT139" s="257" t="s">
        <v>204</v>
      </c>
      <c r="AU139" s="257" t="s">
        <v>80</v>
      </c>
      <c r="AY139" s="16" t="s">
        <v>202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208</v>
      </c>
      <c r="BM139" s="257" t="s">
        <v>285</v>
      </c>
    </row>
    <row r="140" spans="1:65" s="2" customFormat="1" ht="16.5" customHeight="1">
      <c r="A140" s="37"/>
      <c r="B140" s="38"/>
      <c r="C140" s="245" t="s">
        <v>73</v>
      </c>
      <c r="D140" s="245" t="s">
        <v>204</v>
      </c>
      <c r="E140" s="246" t="s">
        <v>1498</v>
      </c>
      <c r="F140" s="247" t="s">
        <v>863</v>
      </c>
      <c r="G140" s="248" t="s">
        <v>319</v>
      </c>
      <c r="H140" s="249">
        <v>6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208</v>
      </c>
      <c r="AT140" s="257" t="s">
        <v>204</v>
      </c>
      <c r="AU140" s="257" t="s">
        <v>80</v>
      </c>
      <c r="AY140" s="16" t="s">
        <v>202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208</v>
      </c>
      <c r="BM140" s="257" t="s">
        <v>316</v>
      </c>
    </row>
    <row r="141" spans="1:65" s="2" customFormat="1" ht="16.5" customHeight="1">
      <c r="A141" s="37"/>
      <c r="B141" s="38"/>
      <c r="C141" s="245" t="s">
        <v>73</v>
      </c>
      <c r="D141" s="245" t="s">
        <v>204</v>
      </c>
      <c r="E141" s="246" t="s">
        <v>1508</v>
      </c>
      <c r="F141" s="247" t="s">
        <v>864</v>
      </c>
      <c r="G141" s="248" t="s">
        <v>319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208</v>
      </c>
      <c r="AT141" s="257" t="s">
        <v>204</v>
      </c>
      <c r="AU141" s="257" t="s">
        <v>80</v>
      </c>
      <c r="AY141" s="16" t="s">
        <v>202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208</v>
      </c>
      <c r="BM141" s="257" t="s">
        <v>342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718</v>
      </c>
      <c r="F142" s="232" t="s">
        <v>908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202</v>
      </c>
      <c r="BK142" s="242">
        <f>SUM(BK143:BK145)</f>
        <v>0</v>
      </c>
    </row>
    <row r="143" spans="1:65" s="2" customFormat="1" ht="21.75" customHeight="1">
      <c r="A143" s="37"/>
      <c r="B143" s="38"/>
      <c r="C143" s="245" t="s">
        <v>73</v>
      </c>
      <c r="D143" s="245" t="s">
        <v>204</v>
      </c>
      <c r="E143" s="246" t="s">
        <v>1566</v>
      </c>
      <c r="F143" s="247" t="s">
        <v>866</v>
      </c>
      <c r="G143" s="248" t="s">
        <v>319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208</v>
      </c>
      <c r="AT143" s="257" t="s">
        <v>204</v>
      </c>
      <c r="AU143" s="257" t="s">
        <v>80</v>
      </c>
      <c r="AY143" s="16" t="s">
        <v>202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208</v>
      </c>
      <c r="BM143" s="257" t="s">
        <v>354</v>
      </c>
    </row>
    <row r="144" spans="1:65" s="2" customFormat="1" ht="21.75" customHeight="1">
      <c r="A144" s="37"/>
      <c r="B144" s="38"/>
      <c r="C144" s="245" t="s">
        <v>73</v>
      </c>
      <c r="D144" s="245" t="s">
        <v>204</v>
      </c>
      <c r="E144" s="246" t="s">
        <v>1573</v>
      </c>
      <c r="F144" s="247" t="s">
        <v>867</v>
      </c>
      <c r="G144" s="248" t="s">
        <v>319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208</v>
      </c>
      <c r="AT144" s="257" t="s">
        <v>204</v>
      </c>
      <c r="AU144" s="257" t="s">
        <v>80</v>
      </c>
      <c r="AY144" s="16" t="s">
        <v>202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208</v>
      </c>
      <c r="BM144" s="257" t="s">
        <v>366</v>
      </c>
    </row>
    <row r="145" spans="1:65" s="2" customFormat="1" ht="16.5" customHeight="1">
      <c r="A145" s="37"/>
      <c r="B145" s="38"/>
      <c r="C145" s="245" t="s">
        <v>73</v>
      </c>
      <c r="D145" s="245" t="s">
        <v>204</v>
      </c>
      <c r="E145" s="246" t="s">
        <v>1580</v>
      </c>
      <c r="F145" s="247" t="s">
        <v>868</v>
      </c>
      <c r="G145" s="248" t="s">
        <v>319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208</v>
      </c>
      <c r="AT145" s="257" t="s">
        <v>204</v>
      </c>
      <c r="AU145" s="257" t="s">
        <v>80</v>
      </c>
      <c r="AY145" s="16" t="s">
        <v>202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208</v>
      </c>
      <c r="BM145" s="257" t="s">
        <v>375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981</v>
      </c>
      <c r="F146" s="232" t="s">
        <v>982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202</v>
      </c>
      <c r="BK146" s="242">
        <f>SUM(BK147:BK148)</f>
        <v>0</v>
      </c>
    </row>
    <row r="147" spans="1:65" s="2" customFormat="1" ht="16.5" customHeight="1">
      <c r="A147" s="37"/>
      <c r="B147" s="38"/>
      <c r="C147" s="245" t="s">
        <v>73</v>
      </c>
      <c r="D147" s="245" t="s">
        <v>204</v>
      </c>
      <c r="E147" s="246" t="s">
        <v>984</v>
      </c>
      <c r="F147" s="247" t="s">
        <v>985</v>
      </c>
      <c r="G147" s="248" t="s">
        <v>319</v>
      </c>
      <c r="H147" s="249">
        <v>5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208</v>
      </c>
      <c r="AT147" s="257" t="s">
        <v>204</v>
      </c>
      <c r="AU147" s="257" t="s">
        <v>80</v>
      </c>
      <c r="AY147" s="16" t="s">
        <v>202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208</v>
      </c>
      <c r="BM147" s="257" t="s">
        <v>387</v>
      </c>
    </row>
    <row r="148" spans="1:65" s="2" customFormat="1" ht="16.5" customHeight="1">
      <c r="A148" s="37"/>
      <c r="B148" s="38"/>
      <c r="C148" s="245" t="s">
        <v>73</v>
      </c>
      <c r="D148" s="245" t="s">
        <v>204</v>
      </c>
      <c r="E148" s="246" t="s">
        <v>992</v>
      </c>
      <c r="F148" s="247" t="s">
        <v>993</v>
      </c>
      <c r="G148" s="248" t="s">
        <v>319</v>
      </c>
      <c r="H148" s="249">
        <v>5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208</v>
      </c>
      <c r="AT148" s="257" t="s">
        <v>204</v>
      </c>
      <c r="AU148" s="257" t="s">
        <v>80</v>
      </c>
      <c r="AY148" s="16" t="s">
        <v>202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208</v>
      </c>
      <c r="BM148" s="257" t="s">
        <v>398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1002</v>
      </c>
      <c r="F149" s="232" t="s">
        <v>1003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SUM(P150:P176)</f>
        <v>0</v>
      </c>
      <c r="Q149" s="237"/>
      <c r="R149" s="238">
        <f>SUM(R150:R176)</f>
        <v>0</v>
      </c>
      <c r="S149" s="237"/>
      <c r="T149" s="239">
        <f>SUM(T150:T176)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202</v>
      </c>
      <c r="BK149" s="242">
        <f>SUM(BK150:BK176)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204</v>
      </c>
      <c r="E150" s="246" t="s">
        <v>1137</v>
      </c>
      <c r="F150" s="247" t="s">
        <v>873</v>
      </c>
      <c r="G150" s="248" t="s">
        <v>794</v>
      </c>
      <c r="H150" s="249">
        <v>17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208</v>
      </c>
      <c r="AT150" s="257" t="s">
        <v>204</v>
      </c>
      <c r="AU150" s="257" t="s">
        <v>80</v>
      </c>
      <c r="AY150" s="16" t="s">
        <v>202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208</v>
      </c>
      <c r="BM150" s="257" t="s">
        <v>413</v>
      </c>
    </row>
    <row r="151" spans="1:65" s="2" customFormat="1" ht="21.75" customHeight="1">
      <c r="A151" s="37"/>
      <c r="B151" s="38"/>
      <c r="C151" s="245" t="s">
        <v>73</v>
      </c>
      <c r="D151" s="245" t="s">
        <v>204</v>
      </c>
      <c r="E151" s="246" t="s">
        <v>1144</v>
      </c>
      <c r="F151" s="247" t="s">
        <v>874</v>
      </c>
      <c r="G151" s="248" t="s">
        <v>794</v>
      </c>
      <c r="H151" s="249">
        <v>58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208</v>
      </c>
      <c r="AT151" s="257" t="s">
        <v>204</v>
      </c>
      <c r="AU151" s="257" t="s">
        <v>80</v>
      </c>
      <c r="AY151" s="16" t="s">
        <v>202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208</v>
      </c>
      <c r="BM151" s="257" t="s">
        <v>421</v>
      </c>
    </row>
    <row r="152" spans="1:65" s="2" customFormat="1" ht="21.75" customHeight="1">
      <c r="A152" s="37"/>
      <c r="B152" s="38"/>
      <c r="C152" s="245" t="s">
        <v>73</v>
      </c>
      <c r="D152" s="245" t="s">
        <v>204</v>
      </c>
      <c r="E152" s="246" t="s">
        <v>1151</v>
      </c>
      <c r="F152" s="247" t="s">
        <v>875</v>
      </c>
      <c r="G152" s="248" t="s">
        <v>794</v>
      </c>
      <c r="H152" s="249">
        <v>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208</v>
      </c>
      <c r="AT152" s="257" t="s">
        <v>204</v>
      </c>
      <c r="AU152" s="257" t="s">
        <v>80</v>
      </c>
      <c r="AY152" s="16" t="s">
        <v>202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208</v>
      </c>
      <c r="BM152" s="257" t="s">
        <v>432</v>
      </c>
    </row>
    <row r="153" spans="1:65" s="2" customFormat="1" ht="21.75" customHeight="1">
      <c r="A153" s="37"/>
      <c r="B153" s="38"/>
      <c r="C153" s="245" t="s">
        <v>73</v>
      </c>
      <c r="D153" s="245" t="s">
        <v>204</v>
      </c>
      <c r="E153" s="246" t="s">
        <v>1158</v>
      </c>
      <c r="F153" s="247" t="s">
        <v>876</v>
      </c>
      <c r="G153" s="248" t="s">
        <v>794</v>
      </c>
      <c r="H153" s="249">
        <v>16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208</v>
      </c>
      <c r="AT153" s="257" t="s">
        <v>204</v>
      </c>
      <c r="AU153" s="257" t="s">
        <v>80</v>
      </c>
      <c r="AY153" s="16" t="s">
        <v>202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208</v>
      </c>
      <c r="BM153" s="257" t="s">
        <v>449</v>
      </c>
    </row>
    <row r="154" spans="1:65" s="2" customFormat="1" ht="21.75" customHeight="1">
      <c r="A154" s="37"/>
      <c r="B154" s="38"/>
      <c r="C154" s="245" t="s">
        <v>73</v>
      </c>
      <c r="D154" s="245" t="s">
        <v>204</v>
      </c>
      <c r="E154" s="246" t="s">
        <v>1187</v>
      </c>
      <c r="F154" s="247" t="s">
        <v>879</v>
      </c>
      <c r="G154" s="248" t="s">
        <v>319</v>
      </c>
      <c r="H154" s="249">
        <v>12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208</v>
      </c>
      <c r="AT154" s="257" t="s">
        <v>204</v>
      </c>
      <c r="AU154" s="257" t="s">
        <v>80</v>
      </c>
      <c r="AY154" s="16" t="s">
        <v>202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208</v>
      </c>
      <c r="BM154" s="257" t="s">
        <v>459</v>
      </c>
    </row>
    <row r="155" spans="1:65" s="2" customFormat="1" ht="21.75" customHeight="1">
      <c r="A155" s="37"/>
      <c r="B155" s="38"/>
      <c r="C155" s="245" t="s">
        <v>73</v>
      </c>
      <c r="D155" s="245" t="s">
        <v>204</v>
      </c>
      <c r="E155" s="246" t="s">
        <v>1172</v>
      </c>
      <c r="F155" s="247" t="s">
        <v>1173</v>
      </c>
      <c r="G155" s="248" t="s">
        <v>319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208</v>
      </c>
      <c r="AT155" s="257" t="s">
        <v>204</v>
      </c>
      <c r="AU155" s="257" t="s">
        <v>80</v>
      </c>
      <c r="AY155" s="16" t="s">
        <v>202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208</v>
      </c>
      <c r="BM155" s="257" t="s">
        <v>469</v>
      </c>
    </row>
    <row r="156" spans="1:65" s="2" customFormat="1" ht="21.75" customHeight="1">
      <c r="A156" s="37"/>
      <c r="B156" s="38"/>
      <c r="C156" s="245" t="s">
        <v>73</v>
      </c>
      <c r="D156" s="245" t="s">
        <v>204</v>
      </c>
      <c r="E156" s="246" t="s">
        <v>1194</v>
      </c>
      <c r="F156" s="247" t="s">
        <v>880</v>
      </c>
      <c r="G156" s="248" t="s">
        <v>319</v>
      </c>
      <c r="H156" s="249">
        <v>14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208</v>
      </c>
      <c r="AT156" s="257" t="s">
        <v>204</v>
      </c>
      <c r="AU156" s="257" t="s">
        <v>80</v>
      </c>
      <c r="AY156" s="16" t="s">
        <v>202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208</v>
      </c>
      <c r="BM156" s="257" t="s">
        <v>479</v>
      </c>
    </row>
    <row r="157" spans="1:65" s="2" customFormat="1" ht="21.75" customHeight="1">
      <c r="A157" s="37"/>
      <c r="B157" s="38"/>
      <c r="C157" s="245" t="s">
        <v>73</v>
      </c>
      <c r="D157" s="245" t="s">
        <v>204</v>
      </c>
      <c r="E157" s="246" t="s">
        <v>1165</v>
      </c>
      <c r="F157" s="247" t="s">
        <v>877</v>
      </c>
      <c r="G157" s="248" t="s">
        <v>319</v>
      </c>
      <c r="H157" s="249">
        <v>2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208</v>
      </c>
      <c r="AT157" s="257" t="s">
        <v>204</v>
      </c>
      <c r="AU157" s="257" t="s">
        <v>80</v>
      </c>
      <c r="AY157" s="16" t="s">
        <v>202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208</v>
      </c>
      <c r="BM157" s="257" t="s">
        <v>487</v>
      </c>
    </row>
    <row r="158" spans="1:65" s="2" customFormat="1" ht="21.75" customHeight="1">
      <c r="A158" s="37"/>
      <c r="B158" s="38"/>
      <c r="C158" s="245" t="s">
        <v>73</v>
      </c>
      <c r="D158" s="245" t="s">
        <v>204</v>
      </c>
      <c r="E158" s="246" t="s">
        <v>1114</v>
      </c>
      <c r="F158" s="247" t="s">
        <v>1115</v>
      </c>
      <c r="G158" s="248" t="s">
        <v>319</v>
      </c>
      <c r="H158" s="249">
        <v>1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208</v>
      </c>
      <c r="AT158" s="257" t="s">
        <v>204</v>
      </c>
      <c r="AU158" s="257" t="s">
        <v>80</v>
      </c>
      <c r="AY158" s="16" t="s">
        <v>202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208</v>
      </c>
      <c r="BM158" s="257" t="s">
        <v>495</v>
      </c>
    </row>
    <row r="159" spans="1:65" s="2" customFormat="1" ht="21.75" customHeight="1">
      <c r="A159" s="37"/>
      <c r="B159" s="38"/>
      <c r="C159" s="245" t="s">
        <v>73</v>
      </c>
      <c r="D159" s="245" t="s">
        <v>204</v>
      </c>
      <c r="E159" s="246" t="s">
        <v>1180</v>
      </c>
      <c r="F159" s="247" t="s">
        <v>878</v>
      </c>
      <c r="G159" s="248" t="s">
        <v>319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208</v>
      </c>
      <c r="AT159" s="257" t="s">
        <v>204</v>
      </c>
      <c r="AU159" s="257" t="s">
        <v>80</v>
      </c>
      <c r="AY159" s="16" t="s">
        <v>202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208</v>
      </c>
      <c r="BM159" s="257" t="s">
        <v>503</v>
      </c>
    </row>
    <row r="160" spans="1:65" s="2" customFormat="1" ht="21.75" customHeight="1">
      <c r="A160" s="37"/>
      <c r="B160" s="38"/>
      <c r="C160" s="245" t="s">
        <v>73</v>
      </c>
      <c r="D160" s="245" t="s">
        <v>204</v>
      </c>
      <c r="E160" s="246" t="s">
        <v>1201</v>
      </c>
      <c r="F160" s="247" t="s">
        <v>881</v>
      </c>
      <c r="G160" s="248" t="s">
        <v>319</v>
      </c>
      <c r="H160" s="249">
        <v>7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208</v>
      </c>
      <c r="AT160" s="257" t="s">
        <v>204</v>
      </c>
      <c r="AU160" s="257" t="s">
        <v>80</v>
      </c>
      <c r="AY160" s="16" t="s">
        <v>202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208</v>
      </c>
      <c r="BM160" s="257" t="s">
        <v>511</v>
      </c>
    </row>
    <row r="161" spans="1:65" s="2" customFormat="1" ht="21.75" customHeight="1">
      <c r="A161" s="37"/>
      <c r="B161" s="38"/>
      <c r="C161" s="245" t="s">
        <v>73</v>
      </c>
      <c r="D161" s="245" t="s">
        <v>204</v>
      </c>
      <c r="E161" s="246" t="s">
        <v>1005</v>
      </c>
      <c r="F161" s="247" t="s">
        <v>882</v>
      </c>
      <c r="G161" s="248" t="s">
        <v>319</v>
      </c>
      <c r="H161" s="249">
        <v>15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208</v>
      </c>
      <c r="AT161" s="257" t="s">
        <v>204</v>
      </c>
      <c r="AU161" s="257" t="s">
        <v>80</v>
      </c>
      <c r="AY161" s="16" t="s">
        <v>202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208</v>
      </c>
      <c r="BM161" s="257" t="s">
        <v>521</v>
      </c>
    </row>
    <row r="162" spans="1:65" s="2" customFormat="1" ht="33" customHeight="1">
      <c r="A162" s="37"/>
      <c r="B162" s="38"/>
      <c r="C162" s="245" t="s">
        <v>73</v>
      </c>
      <c r="D162" s="245" t="s">
        <v>204</v>
      </c>
      <c r="E162" s="246" t="s">
        <v>1103</v>
      </c>
      <c r="F162" s="247" t="s">
        <v>1104</v>
      </c>
      <c r="G162" s="248" t="s">
        <v>319</v>
      </c>
      <c r="H162" s="249">
        <v>7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208</v>
      </c>
      <c r="AT162" s="257" t="s">
        <v>204</v>
      </c>
      <c r="AU162" s="257" t="s">
        <v>80</v>
      </c>
      <c r="AY162" s="16" t="s">
        <v>202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208</v>
      </c>
      <c r="BM162" s="257" t="s">
        <v>529</v>
      </c>
    </row>
    <row r="163" spans="1:65" s="2" customFormat="1" ht="21.75" customHeight="1">
      <c r="A163" s="37"/>
      <c r="B163" s="38"/>
      <c r="C163" s="245" t="s">
        <v>73</v>
      </c>
      <c r="D163" s="245" t="s">
        <v>204</v>
      </c>
      <c r="E163" s="246" t="s">
        <v>1012</v>
      </c>
      <c r="F163" s="247" t="s">
        <v>884</v>
      </c>
      <c r="G163" s="248" t="s">
        <v>319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208</v>
      </c>
      <c r="AT163" s="257" t="s">
        <v>204</v>
      </c>
      <c r="AU163" s="257" t="s">
        <v>80</v>
      </c>
      <c r="AY163" s="16" t="s">
        <v>202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208</v>
      </c>
      <c r="BM163" s="257" t="s">
        <v>537</v>
      </c>
    </row>
    <row r="164" spans="1:65" s="2" customFormat="1" ht="21.75" customHeight="1">
      <c r="A164" s="37"/>
      <c r="B164" s="38"/>
      <c r="C164" s="245" t="s">
        <v>73</v>
      </c>
      <c r="D164" s="245" t="s">
        <v>204</v>
      </c>
      <c r="E164" s="246" t="s">
        <v>1019</v>
      </c>
      <c r="F164" s="247" t="s">
        <v>885</v>
      </c>
      <c r="G164" s="248" t="s">
        <v>319</v>
      </c>
      <c r="H164" s="249">
        <v>6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208</v>
      </c>
      <c r="AT164" s="257" t="s">
        <v>204</v>
      </c>
      <c r="AU164" s="257" t="s">
        <v>80</v>
      </c>
      <c r="AY164" s="16" t="s">
        <v>202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208</v>
      </c>
      <c r="BM164" s="257" t="s">
        <v>545</v>
      </c>
    </row>
    <row r="165" spans="1:65" s="2" customFormat="1" ht="16.5" customHeight="1">
      <c r="A165" s="37"/>
      <c r="B165" s="38"/>
      <c r="C165" s="245" t="s">
        <v>73</v>
      </c>
      <c r="D165" s="245" t="s">
        <v>204</v>
      </c>
      <c r="E165" s="246" t="s">
        <v>1026</v>
      </c>
      <c r="F165" s="247" t="s">
        <v>886</v>
      </c>
      <c r="G165" s="248" t="s">
        <v>319</v>
      </c>
      <c r="H165" s="249">
        <v>3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208</v>
      </c>
      <c r="AT165" s="257" t="s">
        <v>204</v>
      </c>
      <c r="AU165" s="257" t="s">
        <v>80</v>
      </c>
      <c r="AY165" s="16" t="s">
        <v>202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208</v>
      </c>
      <c r="BM165" s="257" t="s">
        <v>553</v>
      </c>
    </row>
    <row r="166" spans="1:65" s="2" customFormat="1" ht="16.5" customHeight="1">
      <c r="A166" s="37"/>
      <c r="B166" s="38"/>
      <c r="C166" s="245" t="s">
        <v>73</v>
      </c>
      <c r="D166" s="245" t="s">
        <v>204</v>
      </c>
      <c r="E166" s="246" t="s">
        <v>1033</v>
      </c>
      <c r="F166" s="247" t="s">
        <v>887</v>
      </c>
      <c r="G166" s="248" t="s">
        <v>319</v>
      </c>
      <c r="H166" s="249">
        <v>3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208</v>
      </c>
      <c r="AT166" s="257" t="s">
        <v>204</v>
      </c>
      <c r="AU166" s="257" t="s">
        <v>80</v>
      </c>
      <c r="AY166" s="16" t="s">
        <v>202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208</v>
      </c>
      <c r="BM166" s="257" t="s">
        <v>563</v>
      </c>
    </row>
    <row r="167" spans="1:65" s="2" customFormat="1" ht="16.5" customHeight="1">
      <c r="A167" s="37"/>
      <c r="B167" s="38"/>
      <c r="C167" s="245" t="s">
        <v>73</v>
      </c>
      <c r="D167" s="245" t="s">
        <v>204</v>
      </c>
      <c r="E167" s="246" t="s">
        <v>1040</v>
      </c>
      <c r="F167" s="247" t="s">
        <v>888</v>
      </c>
      <c r="G167" s="248" t="s">
        <v>319</v>
      </c>
      <c r="H167" s="249">
        <v>5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208</v>
      </c>
      <c r="AT167" s="257" t="s">
        <v>204</v>
      </c>
      <c r="AU167" s="257" t="s">
        <v>80</v>
      </c>
      <c r="AY167" s="16" t="s">
        <v>202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208</v>
      </c>
      <c r="BM167" s="257" t="s">
        <v>575</v>
      </c>
    </row>
    <row r="168" spans="1:65" s="2" customFormat="1" ht="16.5" customHeight="1">
      <c r="A168" s="37"/>
      <c r="B168" s="38"/>
      <c r="C168" s="245" t="s">
        <v>73</v>
      </c>
      <c r="D168" s="245" t="s">
        <v>204</v>
      </c>
      <c r="E168" s="246" t="s">
        <v>1047</v>
      </c>
      <c r="F168" s="247" t="s">
        <v>889</v>
      </c>
      <c r="G168" s="248" t="s">
        <v>319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208</v>
      </c>
      <c r="AT168" s="257" t="s">
        <v>204</v>
      </c>
      <c r="AU168" s="257" t="s">
        <v>80</v>
      </c>
      <c r="AY168" s="16" t="s">
        <v>202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208</v>
      </c>
      <c r="BM168" s="257" t="s">
        <v>590</v>
      </c>
    </row>
    <row r="169" spans="1:65" s="2" customFormat="1" ht="16.5" customHeight="1">
      <c r="A169" s="37"/>
      <c r="B169" s="38"/>
      <c r="C169" s="245" t="s">
        <v>73</v>
      </c>
      <c r="D169" s="245" t="s">
        <v>204</v>
      </c>
      <c r="E169" s="246" t="s">
        <v>1088</v>
      </c>
      <c r="F169" s="247" t="s">
        <v>1089</v>
      </c>
      <c r="G169" s="248" t="s">
        <v>319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208</v>
      </c>
      <c r="AT169" s="257" t="s">
        <v>204</v>
      </c>
      <c r="AU169" s="257" t="s">
        <v>80</v>
      </c>
      <c r="AY169" s="16" t="s">
        <v>202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208</v>
      </c>
      <c r="BM169" s="257" t="s">
        <v>597</v>
      </c>
    </row>
    <row r="170" spans="1:65" s="2" customFormat="1" ht="16.5" customHeight="1">
      <c r="A170" s="37"/>
      <c r="B170" s="38"/>
      <c r="C170" s="245" t="s">
        <v>73</v>
      </c>
      <c r="D170" s="245" t="s">
        <v>204</v>
      </c>
      <c r="E170" s="246" t="s">
        <v>1096</v>
      </c>
      <c r="F170" s="247" t="s">
        <v>890</v>
      </c>
      <c r="G170" s="248" t="s">
        <v>319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208</v>
      </c>
      <c r="AT170" s="257" t="s">
        <v>204</v>
      </c>
      <c r="AU170" s="257" t="s">
        <v>80</v>
      </c>
      <c r="AY170" s="16" t="s">
        <v>202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208</v>
      </c>
      <c r="BM170" s="257" t="s">
        <v>607</v>
      </c>
    </row>
    <row r="171" spans="1:65" s="2" customFormat="1" ht="16.5" customHeight="1">
      <c r="A171" s="37"/>
      <c r="B171" s="38"/>
      <c r="C171" s="245" t="s">
        <v>73</v>
      </c>
      <c r="D171" s="245" t="s">
        <v>204</v>
      </c>
      <c r="E171" s="246" t="s">
        <v>1118</v>
      </c>
      <c r="F171" s="247" t="s">
        <v>914</v>
      </c>
      <c r="G171" s="248" t="s">
        <v>319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208</v>
      </c>
      <c r="AT171" s="257" t="s">
        <v>204</v>
      </c>
      <c r="AU171" s="257" t="s">
        <v>80</v>
      </c>
      <c r="AY171" s="16" t="s">
        <v>202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208</v>
      </c>
      <c r="BM171" s="257" t="s">
        <v>619</v>
      </c>
    </row>
    <row r="172" spans="1:65" s="2" customFormat="1" ht="16.5" customHeight="1">
      <c r="A172" s="37"/>
      <c r="B172" s="38"/>
      <c r="C172" s="245" t="s">
        <v>73</v>
      </c>
      <c r="D172" s="245" t="s">
        <v>204</v>
      </c>
      <c r="E172" s="246" t="s">
        <v>1121</v>
      </c>
      <c r="F172" s="247" t="s">
        <v>1122</v>
      </c>
      <c r="G172" s="248" t="s">
        <v>319</v>
      </c>
      <c r="H172" s="249">
        <v>1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208</v>
      </c>
      <c r="AT172" s="257" t="s">
        <v>204</v>
      </c>
      <c r="AU172" s="257" t="s">
        <v>80</v>
      </c>
      <c r="AY172" s="16" t="s">
        <v>202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208</v>
      </c>
      <c r="BM172" s="257" t="s">
        <v>266</v>
      </c>
    </row>
    <row r="173" spans="1:65" s="2" customFormat="1" ht="16.5" customHeight="1">
      <c r="A173" s="37"/>
      <c r="B173" s="38"/>
      <c r="C173" s="245" t="s">
        <v>73</v>
      </c>
      <c r="D173" s="245" t="s">
        <v>204</v>
      </c>
      <c r="E173" s="246" t="s">
        <v>1062</v>
      </c>
      <c r="F173" s="247" t="s">
        <v>893</v>
      </c>
      <c r="G173" s="248" t="s">
        <v>319</v>
      </c>
      <c r="H173" s="249">
        <v>3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208</v>
      </c>
      <c r="AT173" s="257" t="s">
        <v>204</v>
      </c>
      <c r="AU173" s="257" t="s">
        <v>80</v>
      </c>
      <c r="AY173" s="16" t="s">
        <v>202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208</v>
      </c>
      <c r="BM173" s="257" t="s">
        <v>248</v>
      </c>
    </row>
    <row r="174" spans="1:65" s="2" customFormat="1" ht="16.5" customHeight="1">
      <c r="A174" s="37"/>
      <c r="B174" s="38"/>
      <c r="C174" s="245" t="s">
        <v>73</v>
      </c>
      <c r="D174" s="245" t="s">
        <v>204</v>
      </c>
      <c r="E174" s="246" t="s">
        <v>1067</v>
      </c>
      <c r="F174" s="247" t="s">
        <v>894</v>
      </c>
      <c r="G174" s="248" t="s">
        <v>319</v>
      </c>
      <c r="H174" s="249">
        <v>5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208</v>
      </c>
      <c r="AT174" s="257" t="s">
        <v>204</v>
      </c>
      <c r="AU174" s="257" t="s">
        <v>80</v>
      </c>
      <c r="AY174" s="16" t="s">
        <v>202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208</v>
      </c>
      <c r="BM174" s="257" t="s">
        <v>277</v>
      </c>
    </row>
    <row r="175" spans="1:65" s="2" customFormat="1" ht="16.5" customHeight="1">
      <c r="A175" s="37"/>
      <c r="B175" s="38"/>
      <c r="C175" s="245" t="s">
        <v>73</v>
      </c>
      <c r="D175" s="245" t="s">
        <v>204</v>
      </c>
      <c r="E175" s="246" t="s">
        <v>1074</v>
      </c>
      <c r="F175" s="247" t="s">
        <v>895</v>
      </c>
      <c r="G175" s="248" t="s">
        <v>319</v>
      </c>
      <c r="H175" s="249">
        <v>3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208</v>
      </c>
      <c r="AT175" s="257" t="s">
        <v>204</v>
      </c>
      <c r="AU175" s="257" t="s">
        <v>80</v>
      </c>
      <c r="AY175" s="16" t="s">
        <v>202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208</v>
      </c>
      <c r="BM175" s="257" t="s">
        <v>708</v>
      </c>
    </row>
    <row r="176" spans="1:65" s="2" customFormat="1" ht="16.5" customHeight="1">
      <c r="A176" s="37"/>
      <c r="B176" s="38"/>
      <c r="C176" s="245" t="s">
        <v>73</v>
      </c>
      <c r="D176" s="245" t="s">
        <v>204</v>
      </c>
      <c r="E176" s="246" t="s">
        <v>1081</v>
      </c>
      <c r="F176" s="247" t="s">
        <v>897</v>
      </c>
      <c r="G176" s="248" t="s">
        <v>319</v>
      </c>
      <c r="H176" s="249">
        <v>1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208</v>
      </c>
      <c r="AT176" s="257" t="s">
        <v>204</v>
      </c>
      <c r="AU176" s="257" t="s">
        <v>80</v>
      </c>
      <c r="AY176" s="16" t="s">
        <v>202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208</v>
      </c>
      <c r="BM176" s="257" t="s">
        <v>711</v>
      </c>
    </row>
    <row r="177" spans="1:63" s="12" customFormat="1" ht="25.9" customHeight="1">
      <c r="A177" s="12"/>
      <c r="B177" s="229"/>
      <c r="C177" s="230"/>
      <c r="D177" s="231" t="s">
        <v>72</v>
      </c>
      <c r="E177" s="232" t="s">
        <v>1207</v>
      </c>
      <c r="F177" s="232" t="s">
        <v>898</v>
      </c>
      <c r="G177" s="230"/>
      <c r="H177" s="230"/>
      <c r="I177" s="233"/>
      <c r="J177" s="234">
        <f>BK177</f>
        <v>0</v>
      </c>
      <c r="K177" s="230"/>
      <c r="L177" s="235"/>
      <c r="M177" s="236"/>
      <c r="N177" s="237"/>
      <c r="O177" s="237"/>
      <c r="P177" s="238">
        <f>SUM(P178:P181)</f>
        <v>0</v>
      </c>
      <c r="Q177" s="237"/>
      <c r="R177" s="238">
        <f>SUM(R178:R181)</f>
        <v>0</v>
      </c>
      <c r="S177" s="237"/>
      <c r="T177" s="239">
        <f>SUM(T178:T181)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0" t="s">
        <v>80</v>
      </c>
      <c r="AT177" s="241" t="s">
        <v>72</v>
      </c>
      <c r="AU177" s="241" t="s">
        <v>73</v>
      </c>
      <c r="AY177" s="240" t="s">
        <v>202</v>
      </c>
      <c r="BK177" s="242">
        <f>SUM(BK178:BK181)</f>
        <v>0</v>
      </c>
    </row>
    <row r="178" spans="1:65" s="2" customFormat="1" ht="33" customHeight="1">
      <c r="A178" s="37"/>
      <c r="B178" s="38"/>
      <c r="C178" s="245" t="s">
        <v>73</v>
      </c>
      <c r="D178" s="245" t="s">
        <v>204</v>
      </c>
      <c r="E178" s="246" t="s">
        <v>1217</v>
      </c>
      <c r="F178" s="247" t="s">
        <v>1218</v>
      </c>
      <c r="G178" s="248" t="s">
        <v>324</v>
      </c>
      <c r="H178" s="249">
        <v>2.76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208</v>
      </c>
      <c r="AT178" s="257" t="s">
        <v>204</v>
      </c>
      <c r="AU178" s="257" t="s">
        <v>80</v>
      </c>
      <c r="AY178" s="16" t="s">
        <v>202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208</v>
      </c>
      <c r="BM178" s="257" t="s">
        <v>714</v>
      </c>
    </row>
    <row r="179" spans="1:65" s="2" customFormat="1" ht="33" customHeight="1">
      <c r="A179" s="37"/>
      <c r="B179" s="38"/>
      <c r="C179" s="245" t="s">
        <v>73</v>
      </c>
      <c r="D179" s="245" t="s">
        <v>204</v>
      </c>
      <c r="E179" s="246" t="s">
        <v>1209</v>
      </c>
      <c r="F179" s="247" t="s">
        <v>1210</v>
      </c>
      <c r="G179" s="248" t="s">
        <v>231</v>
      </c>
      <c r="H179" s="249">
        <v>7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208</v>
      </c>
      <c r="AT179" s="257" t="s">
        <v>204</v>
      </c>
      <c r="AU179" s="257" t="s">
        <v>80</v>
      </c>
      <c r="AY179" s="16" t="s">
        <v>202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208</v>
      </c>
      <c r="BM179" s="257" t="s">
        <v>717</v>
      </c>
    </row>
    <row r="180" spans="1:65" s="2" customFormat="1" ht="44.25" customHeight="1">
      <c r="A180" s="37"/>
      <c r="B180" s="38"/>
      <c r="C180" s="245" t="s">
        <v>73</v>
      </c>
      <c r="D180" s="245" t="s">
        <v>204</v>
      </c>
      <c r="E180" s="246" t="s">
        <v>1225</v>
      </c>
      <c r="F180" s="247" t="s">
        <v>901</v>
      </c>
      <c r="G180" s="248" t="s">
        <v>231</v>
      </c>
      <c r="H180" s="249">
        <v>2.9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208</v>
      </c>
      <c r="AT180" s="257" t="s">
        <v>204</v>
      </c>
      <c r="AU180" s="257" t="s">
        <v>80</v>
      </c>
      <c r="AY180" s="16" t="s">
        <v>202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208</v>
      </c>
      <c r="BM180" s="257" t="s">
        <v>722</v>
      </c>
    </row>
    <row r="181" spans="1:65" s="2" customFormat="1" ht="44.25" customHeight="1">
      <c r="A181" s="37"/>
      <c r="B181" s="38"/>
      <c r="C181" s="245" t="s">
        <v>73</v>
      </c>
      <c r="D181" s="245" t="s">
        <v>204</v>
      </c>
      <c r="E181" s="246" t="s">
        <v>1232</v>
      </c>
      <c r="F181" s="247" t="s">
        <v>902</v>
      </c>
      <c r="G181" s="248" t="s">
        <v>231</v>
      </c>
      <c r="H181" s="249">
        <v>5.4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208</v>
      </c>
      <c r="AT181" s="257" t="s">
        <v>204</v>
      </c>
      <c r="AU181" s="257" t="s">
        <v>80</v>
      </c>
      <c r="AY181" s="16" t="s">
        <v>202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208</v>
      </c>
      <c r="BM181" s="257" t="s">
        <v>726</v>
      </c>
    </row>
    <row r="182" spans="1:63" s="12" customFormat="1" ht="25.9" customHeight="1">
      <c r="A182" s="12"/>
      <c r="B182" s="229"/>
      <c r="C182" s="230"/>
      <c r="D182" s="231" t="s">
        <v>72</v>
      </c>
      <c r="E182" s="232" t="s">
        <v>1251</v>
      </c>
      <c r="F182" s="232" t="s">
        <v>819</v>
      </c>
      <c r="G182" s="230"/>
      <c r="H182" s="230"/>
      <c r="I182" s="233"/>
      <c r="J182" s="234">
        <f>BK182</f>
        <v>0</v>
      </c>
      <c r="K182" s="230"/>
      <c r="L182" s="235"/>
      <c r="M182" s="236"/>
      <c r="N182" s="237"/>
      <c r="O182" s="237"/>
      <c r="P182" s="238">
        <f>SUM(P183:P186)</f>
        <v>0</v>
      </c>
      <c r="Q182" s="237"/>
      <c r="R182" s="238">
        <f>SUM(R183:R186)</f>
        <v>0</v>
      </c>
      <c r="S182" s="237"/>
      <c r="T182" s="239">
        <f>SUM(T183:T186)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40" t="s">
        <v>80</v>
      </c>
      <c r="AT182" s="241" t="s">
        <v>72</v>
      </c>
      <c r="AU182" s="241" t="s">
        <v>73</v>
      </c>
      <c r="AY182" s="240" t="s">
        <v>202</v>
      </c>
      <c r="BK182" s="242">
        <f>SUM(BK183:BK186)</f>
        <v>0</v>
      </c>
    </row>
    <row r="183" spans="1:65" s="2" customFormat="1" ht="21.75" customHeight="1">
      <c r="A183" s="37"/>
      <c r="B183" s="38"/>
      <c r="C183" s="245" t="s">
        <v>73</v>
      </c>
      <c r="D183" s="245" t="s">
        <v>204</v>
      </c>
      <c r="E183" s="246" t="s">
        <v>1253</v>
      </c>
      <c r="F183" s="247" t="s">
        <v>903</v>
      </c>
      <c r="G183" s="248" t="s">
        <v>207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208</v>
      </c>
      <c r="AT183" s="257" t="s">
        <v>204</v>
      </c>
      <c r="AU183" s="257" t="s">
        <v>80</v>
      </c>
      <c r="AY183" s="16" t="s">
        <v>202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208</v>
      </c>
      <c r="BM183" s="257" t="s">
        <v>729</v>
      </c>
    </row>
    <row r="184" spans="1:65" s="2" customFormat="1" ht="16.5" customHeight="1">
      <c r="A184" s="37"/>
      <c r="B184" s="38"/>
      <c r="C184" s="245" t="s">
        <v>73</v>
      </c>
      <c r="D184" s="245" t="s">
        <v>204</v>
      </c>
      <c r="E184" s="246" t="s">
        <v>1303</v>
      </c>
      <c r="F184" s="247" t="s">
        <v>904</v>
      </c>
      <c r="G184" s="248" t="s">
        <v>207</v>
      </c>
      <c r="H184" s="249">
        <v>1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208</v>
      </c>
      <c r="AT184" s="257" t="s">
        <v>204</v>
      </c>
      <c r="AU184" s="257" t="s">
        <v>80</v>
      </c>
      <c r="AY184" s="16" t="s">
        <v>202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208</v>
      </c>
      <c r="BM184" s="257" t="s">
        <v>837</v>
      </c>
    </row>
    <row r="185" spans="1:65" s="2" customFormat="1" ht="16.5" customHeight="1">
      <c r="A185" s="37"/>
      <c r="B185" s="38"/>
      <c r="C185" s="245" t="s">
        <v>73</v>
      </c>
      <c r="D185" s="245" t="s">
        <v>204</v>
      </c>
      <c r="E185" s="246" t="s">
        <v>1285</v>
      </c>
      <c r="F185" s="247" t="s">
        <v>905</v>
      </c>
      <c r="G185" s="248" t="s">
        <v>207</v>
      </c>
      <c r="H185" s="249">
        <v>1</v>
      </c>
      <c r="I185" s="250"/>
      <c r="J185" s="251">
        <f>ROUND(I185*H185,2)</f>
        <v>0</v>
      </c>
      <c r="K185" s="252"/>
      <c r="L185" s="43"/>
      <c r="M185" s="253" t="s">
        <v>1</v>
      </c>
      <c r="N185" s="254" t="s">
        <v>39</v>
      </c>
      <c r="O185" s="90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208</v>
      </c>
      <c r="AT185" s="257" t="s">
        <v>204</v>
      </c>
      <c r="AU185" s="257" t="s">
        <v>80</v>
      </c>
      <c r="AY185" s="16" t="s">
        <v>202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208</v>
      </c>
      <c r="BM185" s="257" t="s">
        <v>840</v>
      </c>
    </row>
    <row r="186" spans="1:65" s="2" customFormat="1" ht="16.5" customHeight="1">
      <c r="A186" s="37"/>
      <c r="B186" s="38"/>
      <c r="C186" s="245" t="s">
        <v>73</v>
      </c>
      <c r="D186" s="245" t="s">
        <v>204</v>
      </c>
      <c r="E186" s="246" t="s">
        <v>1260</v>
      </c>
      <c r="F186" s="247" t="s">
        <v>431</v>
      </c>
      <c r="G186" s="248" t="s">
        <v>207</v>
      </c>
      <c r="H186" s="249">
        <v>1</v>
      </c>
      <c r="I186" s="250"/>
      <c r="J186" s="251">
        <f>ROUND(I186*H186,2)</f>
        <v>0</v>
      </c>
      <c r="K186" s="252"/>
      <c r="L186" s="43"/>
      <c r="M186" s="295" t="s">
        <v>1</v>
      </c>
      <c r="N186" s="296" t="s">
        <v>39</v>
      </c>
      <c r="O186" s="297"/>
      <c r="P186" s="298">
        <f>O186*H186</f>
        <v>0</v>
      </c>
      <c r="Q186" s="298">
        <v>0</v>
      </c>
      <c r="R186" s="298">
        <f>Q186*H186</f>
        <v>0</v>
      </c>
      <c r="S186" s="298">
        <v>0</v>
      </c>
      <c r="T186" s="29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208</v>
      </c>
      <c r="AT186" s="257" t="s">
        <v>204</v>
      </c>
      <c r="AU186" s="257" t="s">
        <v>80</v>
      </c>
      <c r="AY186" s="16" t="s">
        <v>202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208</v>
      </c>
      <c r="BM186" s="257" t="s">
        <v>843</v>
      </c>
    </row>
    <row r="187" spans="1:31" s="2" customFormat="1" ht="6.95" customHeight="1">
      <c r="A187" s="37"/>
      <c r="B187" s="65"/>
      <c r="C187" s="66"/>
      <c r="D187" s="66"/>
      <c r="E187" s="66"/>
      <c r="F187" s="66"/>
      <c r="G187" s="66"/>
      <c r="H187" s="66"/>
      <c r="I187" s="192"/>
      <c r="J187" s="66"/>
      <c r="K187" s="66"/>
      <c r="L187" s="43"/>
      <c r="M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</row>
  </sheetData>
  <sheetProtection password="CC35" sheet="1" objects="1" scenarios="1" formatColumns="0" formatRows="0" autoFilter="0"/>
  <autoFilter ref="C131:K18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133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160</v>
      </c>
      <c r="L8" s="19"/>
    </row>
    <row r="9" spans="2:12" s="1" customFormat="1" ht="16.5" customHeight="1">
      <c r="B9" s="19"/>
      <c r="E9" s="153" t="s">
        <v>971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162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1681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164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1831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ROUND((SUM(BE132:BE185)),2)</f>
        <v>0</v>
      </c>
      <c r="G37" s="37"/>
      <c r="H37" s="37"/>
      <c r="I37" s="171">
        <v>0.21</v>
      </c>
      <c r="J37" s="170">
        <f>ROUND(((SUM(BE132:BE185))*I37),2)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ROUND((SUM(BF132:BF185)),2)</f>
        <v>0</v>
      </c>
      <c r="G38" s="37"/>
      <c r="H38" s="37"/>
      <c r="I38" s="171">
        <v>0.15</v>
      </c>
      <c r="J38" s="170">
        <f>ROUND(((SUM(BF132:BF185))*I38),2)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971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162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1681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164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M.d.c - Vzduchotechnika 3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167</v>
      </c>
      <c r="D98" s="199"/>
      <c r="E98" s="199"/>
      <c r="F98" s="199"/>
      <c r="G98" s="199"/>
      <c r="H98" s="199"/>
      <c r="I98" s="200"/>
      <c r="J98" s="201" t="s">
        <v>168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169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170</v>
      </c>
    </row>
    <row r="101" spans="1:31" s="9" customFormat="1" ht="24.95" customHeight="1">
      <c r="A101" s="9"/>
      <c r="B101" s="203"/>
      <c r="C101" s="204"/>
      <c r="D101" s="205" t="s">
        <v>977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978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979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980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972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973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974</v>
      </c>
      <c r="E107" s="206"/>
      <c r="F107" s="206"/>
      <c r="G107" s="206"/>
      <c r="H107" s="206"/>
      <c r="I107" s="207"/>
      <c r="J107" s="208">
        <f>J176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975</v>
      </c>
      <c r="E108" s="206"/>
      <c r="F108" s="206"/>
      <c r="G108" s="206"/>
      <c r="H108" s="206"/>
      <c r="I108" s="207"/>
      <c r="J108" s="208">
        <f>J181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187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A, M, O - III.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160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971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162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1681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164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M.d.c - Vzduchotechnika 3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188</v>
      </c>
      <c r="D131" s="219" t="s">
        <v>58</v>
      </c>
      <c r="E131" s="219" t="s">
        <v>54</v>
      </c>
      <c r="F131" s="219" t="s">
        <v>55</v>
      </c>
      <c r="G131" s="219" t="s">
        <v>189</v>
      </c>
      <c r="H131" s="219" t="s">
        <v>190</v>
      </c>
      <c r="I131" s="220" t="s">
        <v>191</v>
      </c>
      <c r="J131" s="221" t="s">
        <v>168</v>
      </c>
      <c r="K131" s="222" t="s">
        <v>192</v>
      </c>
      <c r="L131" s="223"/>
      <c r="M131" s="99" t="s">
        <v>1</v>
      </c>
      <c r="N131" s="100" t="s">
        <v>37</v>
      </c>
      <c r="O131" s="100" t="s">
        <v>193</v>
      </c>
      <c r="P131" s="100" t="s">
        <v>194</v>
      </c>
      <c r="Q131" s="100" t="s">
        <v>195</v>
      </c>
      <c r="R131" s="100" t="s">
        <v>196</v>
      </c>
      <c r="S131" s="100" t="s">
        <v>197</v>
      </c>
      <c r="T131" s="101" t="s">
        <v>198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199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P133+P135+P137+P142+P146+P149+P176+P181</f>
        <v>0</v>
      </c>
      <c r="Q132" s="103"/>
      <c r="R132" s="226">
        <f>R133+R135+R137+R142+R146+R149+R176+R181</f>
        <v>0</v>
      </c>
      <c r="S132" s="103"/>
      <c r="T132" s="227">
        <f>T133+T135+T137+T142+T146+T149+T176+T181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170</v>
      </c>
      <c r="BK132" s="228">
        <f>BK133+BK135+BK137+BK142+BK146+BK149+BK176+BK181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628</v>
      </c>
      <c r="F133" s="232" t="s">
        <v>856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202</v>
      </c>
      <c r="BK133" s="242">
        <f>BK134</f>
        <v>0</v>
      </c>
    </row>
    <row r="134" spans="1:65" s="2" customFormat="1" ht="21.75" customHeight="1">
      <c r="A134" s="37"/>
      <c r="B134" s="38"/>
      <c r="C134" s="245" t="s">
        <v>73</v>
      </c>
      <c r="D134" s="245" t="s">
        <v>204</v>
      </c>
      <c r="E134" s="246" t="s">
        <v>1397</v>
      </c>
      <c r="F134" s="247" t="s">
        <v>1398</v>
      </c>
      <c r="G134" s="248" t="s">
        <v>319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208</v>
      </c>
      <c r="AT134" s="257" t="s">
        <v>204</v>
      </c>
      <c r="AU134" s="257" t="s">
        <v>80</v>
      </c>
      <c r="AY134" s="16" t="s">
        <v>202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208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658</v>
      </c>
      <c r="F135" s="232" t="s">
        <v>1400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202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204</v>
      </c>
      <c r="E136" s="246" t="s">
        <v>1452</v>
      </c>
      <c r="F136" s="247" t="s">
        <v>1453</v>
      </c>
      <c r="G136" s="248" t="s">
        <v>319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208</v>
      </c>
      <c r="AT136" s="257" t="s">
        <v>204</v>
      </c>
      <c r="AU136" s="257" t="s">
        <v>80</v>
      </c>
      <c r="AY136" s="16" t="s">
        <v>202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208</v>
      </c>
      <c r="BM136" s="257" t="s">
        <v>208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692</v>
      </c>
      <c r="F137" s="232" t="s">
        <v>860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202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204</v>
      </c>
      <c r="E138" s="246" t="s">
        <v>1484</v>
      </c>
      <c r="F138" s="247" t="s">
        <v>861</v>
      </c>
      <c r="G138" s="248" t="s">
        <v>319</v>
      </c>
      <c r="H138" s="249">
        <v>3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208</v>
      </c>
      <c r="AT138" s="257" t="s">
        <v>204</v>
      </c>
      <c r="AU138" s="257" t="s">
        <v>80</v>
      </c>
      <c r="AY138" s="16" t="s">
        <v>202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208</v>
      </c>
      <c r="BM138" s="257" t="s">
        <v>246</v>
      </c>
    </row>
    <row r="139" spans="1:65" s="2" customFormat="1" ht="16.5" customHeight="1">
      <c r="A139" s="37"/>
      <c r="B139" s="38"/>
      <c r="C139" s="245" t="s">
        <v>73</v>
      </c>
      <c r="D139" s="245" t="s">
        <v>204</v>
      </c>
      <c r="E139" s="246" t="s">
        <v>1491</v>
      </c>
      <c r="F139" s="247" t="s">
        <v>862</v>
      </c>
      <c r="G139" s="248" t="s">
        <v>319</v>
      </c>
      <c r="H139" s="249">
        <v>6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208</v>
      </c>
      <c r="AT139" s="257" t="s">
        <v>204</v>
      </c>
      <c r="AU139" s="257" t="s">
        <v>80</v>
      </c>
      <c r="AY139" s="16" t="s">
        <v>202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208</v>
      </c>
      <c r="BM139" s="257" t="s">
        <v>285</v>
      </c>
    </row>
    <row r="140" spans="1:65" s="2" customFormat="1" ht="16.5" customHeight="1">
      <c r="A140" s="37"/>
      <c r="B140" s="38"/>
      <c r="C140" s="245" t="s">
        <v>73</v>
      </c>
      <c r="D140" s="245" t="s">
        <v>204</v>
      </c>
      <c r="E140" s="246" t="s">
        <v>1498</v>
      </c>
      <c r="F140" s="247" t="s">
        <v>863</v>
      </c>
      <c r="G140" s="248" t="s">
        <v>319</v>
      </c>
      <c r="H140" s="249">
        <v>6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208</v>
      </c>
      <c r="AT140" s="257" t="s">
        <v>204</v>
      </c>
      <c r="AU140" s="257" t="s">
        <v>80</v>
      </c>
      <c r="AY140" s="16" t="s">
        <v>202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208</v>
      </c>
      <c r="BM140" s="257" t="s">
        <v>316</v>
      </c>
    </row>
    <row r="141" spans="1:65" s="2" customFormat="1" ht="16.5" customHeight="1">
      <c r="A141" s="37"/>
      <c r="B141" s="38"/>
      <c r="C141" s="245" t="s">
        <v>73</v>
      </c>
      <c r="D141" s="245" t="s">
        <v>204</v>
      </c>
      <c r="E141" s="246" t="s">
        <v>1508</v>
      </c>
      <c r="F141" s="247" t="s">
        <v>864</v>
      </c>
      <c r="G141" s="248" t="s">
        <v>319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208</v>
      </c>
      <c r="AT141" s="257" t="s">
        <v>204</v>
      </c>
      <c r="AU141" s="257" t="s">
        <v>80</v>
      </c>
      <c r="AY141" s="16" t="s">
        <v>202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208</v>
      </c>
      <c r="BM141" s="257" t="s">
        <v>342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718</v>
      </c>
      <c r="F142" s="232" t="s">
        <v>908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202</v>
      </c>
      <c r="BK142" s="242">
        <f>SUM(BK143:BK145)</f>
        <v>0</v>
      </c>
    </row>
    <row r="143" spans="1:65" s="2" customFormat="1" ht="21.75" customHeight="1">
      <c r="A143" s="37"/>
      <c r="B143" s="38"/>
      <c r="C143" s="245" t="s">
        <v>73</v>
      </c>
      <c r="D143" s="245" t="s">
        <v>204</v>
      </c>
      <c r="E143" s="246" t="s">
        <v>1566</v>
      </c>
      <c r="F143" s="247" t="s">
        <v>866</v>
      </c>
      <c r="G143" s="248" t="s">
        <v>319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208</v>
      </c>
      <c r="AT143" s="257" t="s">
        <v>204</v>
      </c>
      <c r="AU143" s="257" t="s">
        <v>80</v>
      </c>
      <c r="AY143" s="16" t="s">
        <v>202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208</v>
      </c>
      <c r="BM143" s="257" t="s">
        <v>354</v>
      </c>
    </row>
    <row r="144" spans="1:65" s="2" customFormat="1" ht="21.75" customHeight="1">
      <c r="A144" s="37"/>
      <c r="B144" s="38"/>
      <c r="C144" s="245" t="s">
        <v>73</v>
      </c>
      <c r="D144" s="245" t="s">
        <v>204</v>
      </c>
      <c r="E144" s="246" t="s">
        <v>1573</v>
      </c>
      <c r="F144" s="247" t="s">
        <v>867</v>
      </c>
      <c r="G144" s="248" t="s">
        <v>319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208</v>
      </c>
      <c r="AT144" s="257" t="s">
        <v>204</v>
      </c>
      <c r="AU144" s="257" t="s">
        <v>80</v>
      </c>
      <c r="AY144" s="16" t="s">
        <v>202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208</v>
      </c>
      <c r="BM144" s="257" t="s">
        <v>366</v>
      </c>
    </row>
    <row r="145" spans="1:65" s="2" customFormat="1" ht="16.5" customHeight="1">
      <c r="A145" s="37"/>
      <c r="B145" s="38"/>
      <c r="C145" s="245" t="s">
        <v>73</v>
      </c>
      <c r="D145" s="245" t="s">
        <v>204</v>
      </c>
      <c r="E145" s="246" t="s">
        <v>1580</v>
      </c>
      <c r="F145" s="247" t="s">
        <v>868</v>
      </c>
      <c r="G145" s="248" t="s">
        <v>319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208</v>
      </c>
      <c r="AT145" s="257" t="s">
        <v>204</v>
      </c>
      <c r="AU145" s="257" t="s">
        <v>80</v>
      </c>
      <c r="AY145" s="16" t="s">
        <v>202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208</v>
      </c>
      <c r="BM145" s="257" t="s">
        <v>375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981</v>
      </c>
      <c r="F146" s="232" t="s">
        <v>982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202</v>
      </c>
      <c r="BK146" s="242">
        <f>SUM(BK147:BK148)</f>
        <v>0</v>
      </c>
    </row>
    <row r="147" spans="1:65" s="2" customFormat="1" ht="16.5" customHeight="1">
      <c r="A147" s="37"/>
      <c r="B147" s="38"/>
      <c r="C147" s="245" t="s">
        <v>73</v>
      </c>
      <c r="D147" s="245" t="s">
        <v>204</v>
      </c>
      <c r="E147" s="246" t="s">
        <v>984</v>
      </c>
      <c r="F147" s="247" t="s">
        <v>985</v>
      </c>
      <c r="G147" s="248" t="s">
        <v>319</v>
      </c>
      <c r="H147" s="249">
        <v>3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208</v>
      </c>
      <c r="AT147" s="257" t="s">
        <v>204</v>
      </c>
      <c r="AU147" s="257" t="s">
        <v>80</v>
      </c>
      <c r="AY147" s="16" t="s">
        <v>202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208</v>
      </c>
      <c r="BM147" s="257" t="s">
        <v>387</v>
      </c>
    </row>
    <row r="148" spans="1:65" s="2" customFormat="1" ht="16.5" customHeight="1">
      <c r="A148" s="37"/>
      <c r="B148" s="38"/>
      <c r="C148" s="245" t="s">
        <v>73</v>
      </c>
      <c r="D148" s="245" t="s">
        <v>204</v>
      </c>
      <c r="E148" s="246" t="s">
        <v>992</v>
      </c>
      <c r="F148" s="247" t="s">
        <v>993</v>
      </c>
      <c r="G148" s="248" t="s">
        <v>319</v>
      </c>
      <c r="H148" s="249">
        <v>6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208</v>
      </c>
      <c r="AT148" s="257" t="s">
        <v>204</v>
      </c>
      <c r="AU148" s="257" t="s">
        <v>80</v>
      </c>
      <c r="AY148" s="16" t="s">
        <v>202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208</v>
      </c>
      <c r="BM148" s="257" t="s">
        <v>398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1002</v>
      </c>
      <c r="F149" s="232" t="s">
        <v>1003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SUM(P150:P175)</f>
        <v>0</v>
      </c>
      <c r="Q149" s="237"/>
      <c r="R149" s="238">
        <f>SUM(R150:R175)</f>
        <v>0</v>
      </c>
      <c r="S149" s="237"/>
      <c r="T149" s="239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202</v>
      </c>
      <c r="BK149" s="242">
        <f>SUM(BK150:BK175)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204</v>
      </c>
      <c r="E150" s="246" t="s">
        <v>1137</v>
      </c>
      <c r="F150" s="247" t="s">
        <v>873</v>
      </c>
      <c r="G150" s="248" t="s">
        <v>794</v>
      </c>
      <c r="H150" s="249">
        <v>10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208</v>
      </c>
      <c r="AT150" s="257" t="s">
        <v>204</v>
      </c>
      <c r="AU150" s="257" t="s">
        <v>80</v>
      </c>
      <c r="AY150" s="16" t="s">
        <v>202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208</v>
      </c>
      <c r="BM150" s="257" t="s">
        <v>413</v>
      </c>
    </row>
    <row r="151" spans="1:65" s="2" customFormat="1" ht="21.75" customHeight="1">
      <c r="A151" s="37"/>
      <c r="B151" s="38"/>
      <c r="C151" s="245" t="s">
        <v>73</v>
      </c>
      <c r="D151" s="245" t="s">
        <v>204</v>
      </c>
      <c r="E151" s="246" t="s">
        <v>1144</v>
      </c>
      <c r="F151" s="247" t="s">
        <v>874</v>
      </c>
      <c r="G151" s="248" t="s">
        <v>794</v>
      </c>
      <c r="H151" s="249">
        <v>72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208</v>
      </c>
      <c r="AT151" s="257" t="s">
        <v>204</v>
      </c>
      <c r="AU151" s="257" t="s">
        <v>80</v>
      </c>
      <c r="AY151" s="16" t="s">
        <v>202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208</v>
      </c>
      <c r="BM151" s="257" t="s">
        <v>421</v>
      </c>
    </row>
    <row r="152" spans="1:65" s="2" customFormat="1" ht="21.75" customHeight="1">
      <c r="A152" s="37"/>
      <c r="B152" s="38"/>
      <c r="C152" s="245" t="s">
        <v>73</v>
      </c>
      <c r="D152" s="245" t="s">
        <v>204</v>
      </c>
      <c r="E152" s="246" t="s">
        <v>1151</v>
      </c>
      <c r="F152" s="247" t="s">
        <v>875</v>
      </c>
      <c r="G152" s="248" t="s">
        <v>794</v>
      </c>
      <c r="H152" s="249">
        <v>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208</v>
      </c>
      <c r="AT152" s="257" t="s">
        <v>204</v>
      </c>
      <c r="AU152" s="257" t="s">
        <v>80</v>
      </c>
      <c r="AY152" s="16" t="s">
        <v>202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208</v>
      </c>
      <c r="BM152" s="257" t="s">
        <v>432</v>
      </c>
    </row>
    <row r="153" spans="1:65" s="2" customFormat="1" ht="21.75" customHeight="1">
      <c r="A153" s="37"/>
      <c r="B153" s="38"/>
      <c r="C153" s="245" t="s">
        <v>73</v>
      </c>
      <c r="D153" s="245" t="s">
        <v>204</v>
      </c>
      <c r="E153" s="246" t="s">
        <v>1158</v>
      </c>
      <c r="F153" s="247" t="s">
        <v>876</v>
      </c>
      <c r="G153" s="248" t="s">
        <v>794</v>
      </c>
      <c r="H153" s="249">
        <v>16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208</v>
      </c>
      <c r="AT153" s="257" t="s">
        <v>204</v>
      </c>
      <c r="AU153" s="257" t="s">
        <v>80</v>
      </c>
      <c r="AY153" s="16" t="s">
        <v>202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208</v>
      </c>
      <c r="BM153" s="257" t="s">
        <v>449</v>
      </c>
    </row>
    <row r="154" spans="1:65" s="2" customFormat="1" ht="21.75" customHeight="1">
      <c r="A154" s="37"/>
      <c r="B154" s="38"/>
      <c r="C154" s="245" t="s">
        <v>73</v>
      </c>
      <c r="D154" s="245" t="s">
        <v>204</v>
      </c>
      <c r="E154" s="246" t="s">
        <v>1187</v>
      </c>
      <c r="F154" s="247" t="s">
        <v>879</v>
      </c>
      <c r="G154" s="248" t="s">
        <v>319</v>
      </c>
      <c r="H154" s="249">
        <v>5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208</v>
      </c>
      <c r="AT154" s="257" t="s">
        <v>204</v>
      </c>
      <c r="AU154" s="257" t="s">
        <v>80</v>
      </c>
      <c r="AY154" s="16" t="s">
        <v>202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208</v>
      </c>
      <c r="BM154" s="257" t="s">
        <v>459</v>
      </c>
    </row>
    <row r="155" spans="1:65" s="2" customFormat="1" ht="21.75" customHeight="1">
      <c r="A155" s="37"/>
      <c r="B155" s="38"/>
      <c r="C155" s="245" t="s">
        <v>73</v>
      </c>
      <c r="D155" s="245" t="s">
        <v>204</v>
      </c>
      <c r="E155" s="246" t="s">
        <v>1172</v>
      </c>
      <c r="F155" s="247" t="s">
        <v>1173</v>
      </c>
      <c r="G155" s="248" t="s">
        <v>319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208</v>
      </c>
      <c r="AT155" s="257" t="s">
        <v>204</v>
      </c>
      <c r="AU155" s="257" t="s">
        <v>80</v>
      </c>
      <c r="AY155" s="16" t="s">
        <v>202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208</v>
      </c>
      <c r="BM155" s="257" t="s">
        <v>469</v>
      </c>
    </row>
    <row r="156" spans="1:65" s="2" customFormat="1" ht="21.75" customHeight="1">
      <c r="A156" s="37"/>
      <c r="B156" s="38"/>
      <c r="C156" s="245" t="s">
        <v>73</v>
      </c>
      <c r="D156" s="245" t="s">
        <v>204</v>
      </c>
      <c r="E156" s="246" t="s">
        <v>1194</v>
      </c>
      <c r="F156" s="247" t="s">
        <v>880</v>
      </c>
      <c r="G156" s="248" t="s">
        <v>319</v>
      </c>
      <c r="H156" s="249">
        <v>18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208</v>
      </c>
      <c r="AT156" s="257" t="s">
        <v>204</v>
      </c>
      <c r="AU156" s="257" t="s">
        <v>80</v>
      </c>
      <c r="AY156" s="16" t="s">
        <v>202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208</v>
      </c>
      <c r="BM156" s="257" t="s">
        <v>479</v>
      </c>
    </row>
    <row r="157" spans="1:65" s="2" customFormat="1" ht="21.75" customHeight="1">
      <c r="A157" s="37"/>
      <c r="B157" s="38"/>
      <c r="C157" s="245" t="s">
        <v>73</v>
      </c>
      <c r="D157" s="245" t="s">
        <v>204</v>
      </c>
      <c r="E157" s="246" t="s">
        <v>1165</v>
      </c>
      <c r="F157" s="247" t="s">
        <v>877</v>
      </c>
      <c r="G157" s="248" t="s">
        <v>319</v>
      </c>
      <c r="H157" s="249">
        <v>2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208</v>
      </c>
      <c r="AT157" s="257" t="s">
        <v>204</v>
      </c>
      <c r="AU157" s="257" t="s">
        <v>80</v>
      </c>
      <c r="AY157" s="16" t="s">
        <v>202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208</v>
      </c>
      <c r="BM157" s="257" t="s">
        <v>487</v>
      </c>
    </row>
    <row r="158" spans="1:65" s="2" customFormat="1" ht="21.75" customHeight="1">
      <c r="A158" s="37"/>
      <c r="B158" s="38"/>
      <c r="C158" s="245" t="s">
        <v>73</v>
      </c>
      <c r="D158" s="245" t="s">
        <v>204</v>
      </c>
      <c r="E158" s="246" t="s">
        <v>1180</v>
      </c>
      <c r="F158" s="247" t="s">
        <v>878</v>
      </c>
      <c r="G158" s="248" t="s">
        <v>319</v>
      </c>
      <c r="H158" s="249">
        <v>1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208</v>
      </c>
      <c r="AT158" s="257" t="s">
        <v>204</v>
      </c>
      <c r="AU158" s="257" t="s">
        <v>80</v>
      </c>
      <c r="AY158" s="16" t="s">
        <v>202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208</v>
      </c>
      <c r="BM158" s="257" t="s">
        <v>495</v>
      </c>
    </row>
    <row r="159" spans="1:65" s="2" customFormat="1" ht="21.75" customHeight="1">
      <c r="A159" s="37"/>
      <c r="B159" s="38"/>
      <c r="C159" s="245" t="s">
        <v>73</v>
      </c>
      <c r="D159" s="245" t="s">
        <v>204</v>
      </c>
      <c r="E159" s="246" t="s">
        <v>1201</v>
      </c>
      <c r="F159" s="247" t="s">
        <v>881</v>
      </c>
      <c r="G159" s="248" t="s">
        <v>319</v>
      </c>
      <c r="H159" s="249">
        <v>9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208</v>
      </c>
      <c r="AT159" s="257" t="s">
        <v>204</v>
      </c>
      <c r="AU159" s="257" t="s">
        <v>80</v>
      </c>
      <c r="AY159" s="16" t="s">
        <v>202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208</v>
      </c>
      <c r="BM159" s="257" t="s">
        <v>503</v>
      </c>
    </row>
    <row r="160" spans="1:65" s="2" customFormat="1" ht="21.75" customHeight="1">
      <c r="A160" s="37"/>
      <c r="B160" s="38"/>
      <c r="C160" s="245" t="s">
        <v>73</v>
      </c>
      <c r="D160" s="245" t="s">
        <v>204</v>
      </c>
      <c r="E160" s="246" t="s">
        <v>1005</v>
      </c>
      <c r="F160" s="247" t="s">
        <v>882</v>
      </c>
      <c r="G160" s="248" t="s">
        <v>319</v>
      </c>
      <c r="H160" s="249">
        <v>14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208</v>
      </c>
      <c r="AT160" s="257" t="s">
        <v>204</v>
      </c>
      <c r="AU160" s="257" t="s">
        <v>80</v>
      </c>
      <c r="AY160" s="16" t="s">
        <v>202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208</v>
      </c>
      <c r="BM160" s="257" t="s">
        <v>511</v>
      </c>
    </row>
    <row r="161" spans="1:65" s="2" customFormat="1" ht="33" customHeight="1">
      <c r="A161" s="37"/>
      <c r="B161" s="38"/>
      <c r="C161" s="245" t="s">
        <v>73</v>
      </c>
      <c r="D161" s="245" t="s">
        <v>204</v>
      </c>
      <c r="E161" s="246" t="s">
        <v>1103</v>
      </c>
      <c r="F161" s="247" t="s">
        <v>1104</v>
      </c>
      <c r="G161" s="248" t="s">
        <v>319</v>
      </c>
      <c r="H161" s="249">
        <v>13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208</v>
      </c>
      <c r="AT161" s="257" t="s">
        <v>204</v>
      </c>
      <c r="AU161" s="257" t="s">
        <v>80</v>
      </c>
      <c r="AY161" s="16" t="s">
        <v>202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208</v>
      </c>
      <c r="BM161" s="257" t="s">
        <v>521</v>
      </c>
    </row>
    <row r="162" spans="1:65" s="2" customFormat="1" ht="21.75" customHeight="1">
      <c r="A162" s="37"/>
      <c r="B162" s="38"/>
      <c r="C162" s="245" t="s">
        <v>73</v>
      </c>
      <c r="D162" s="245" t="s">
        <v>204</v>
      </c>
      <c r="E162" s="246" t="s">
        <v>1012</v>
      </c>
      <c r="F162" s="247" t="s">
        <v>884</v>
      </c>
      <c r="G162" s="248" t="s">
        <v>319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208</v>
      </c>
      <c r="AT162" s="257" t="s">
        <v>204</v>
      </c>
      <c r="AU162" s="257" t="s">
        <v>80</v>
      </c>
      <c r="AY162" s="16" t="s">
        <v>202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208</v>
      </c>
      <c r="BM162" s="257" t="s">
        <v>529</v>
      </c>
    </row>
    <row r="163" spans="1:65" s="2" customFormat="1" ht="21.75" customHeight="1">
      <c r="A163" s="37"/>
      <c r="B163" s="38"/>
      <c r="C163" s="245" t="s">
        <v>73</v>
      </c>
      <c r="D163" s="245" t="s">
        <v>204</v>
      </c>
      <c r="E163" s="246" t="s">
        <v>1019</v>
      </c>
      <c r="F163" s="247" t="s">
        <v>885</v>
      </c>
      <c r="G163" s="248" t="s">
        <v>319</v>
      </c>
      <c r="H163" s="249">
        <v>4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208</v>
      </c>
      <c r="AT163" s="257" t="s">
        <v>204</v>
      </c>
      <c r="AU163" s="257" t="s">
        <v>80</v>
      </c>
      <c r="AY163" s="16" t="s">
        <v>202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208</v>
      </c>
      <c r="BM163" s="257" t="s">
        <v>537</v>
      </c>
    </row>
    <row r="164" spans="1:65" s="2" customFormat="1" ht="16.5" customHeight="1">
      <c r="A164" s="37"/>
      <c r="B164" s="38"/>
      <c r="C164" s="245" t="s">
        <v>73</v>
      </c>
      <c r="D164" s="245" t="s">
        <v>204</v>
      </c>
      <c r="E164" s="246" t="s">
        <v>1026</v>
      </c>
      <c r="F164" s="247" t="s">
        <v>886</v>
      </c>
      <c r="G164" s="248" t="s">
        <v>319</v>
      </c>
      <c r="H164" s="249">
        <v>1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208</v>
      </c>
      <c r="AT164" s="257" t="s">
        <v>204</v>
      </c>
      <c r="AU164" s="257" t="s">
        <v>80</v>
      </c>
      <c r="AY164" s="16" t="s">
        <v>202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208</v>
      </c>
      <c r="BM164" s="257" t="s">
        <v>545</v>
      </c>
    </row>
    <row r="165" spans="1:65" s="2" customFormat="1" ht="16.5" customHeight="1">
      <c r="A165" s="37"/>
      <c r="B165" s="38"/>
      <c r="C165" s="245" t="s">
        <v>73</v>
      </c>
      <c r="D165" s="245" t="s">
        <v>204</v>
      </c>
      <c r="E165" s="246" t="s">
        <v>1033</v>
      </c>
      <c r="F165" s="247" t="s">
        <v>887</v>
      </c>
      <c r="G165" s="248" t="s">
        <v>319</v>
      </c>
      <c r="H165" s="249">
        <v>4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208</v>
      </c>
      <c r="AT165" s="257" t="s">
        <v>204</v>
      </c>
      <c r="AU165" s="257" t="s">
        <v>80</v>
      </c>
      <c r="AY165" s="16" t="s">
        <v>202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208</v>
      </c>
      <c r="BM165" s="257" t="s">
        <v>553</v>
      </c>
    </row>
    <row r="166" spans="1:65" s="2" customFormat="1" ht="16.5" customHeight="1">
      <c r="A166" s="37"/>
      <c r="B166" s="38"/>
      <c r="C166" s="245" t="s">
        <v>73</v>
      </c>
      <c r="D166" s="245" t="s">
        <v>204</v>
      </c>
      <c r="E166" s="246" t="s">
        <v>1040</v>
      </c>
      <c r="F166" s="247" t="s">
        <v>888</v>
      </c>
      <c r="G166" s="248" t="s">
        <v>319</v>
      </c>
      <c r="H166" s="249">
        <v>5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208</v>
      </c>
      <c r="AT166" s="257" t="s">
        <v>204</v>
      </c>
      <c r="AU166" s="257" t="s">
        <v>80</v>
      </c>
      <c r="AY166" s="16" t="s">
        <v>202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208</v>
      </c>
      <c r="BM166" s="257" t="s">
        <v>563</v>
      </c>
    </row>
    <row r="167" spans="1:65" s="2" customFormat="1" ht="16.5" customHeight="1">
      <c r="A167" s="37"/>
      <c r="B167" s="38"/>
      <c r="C167" s="245" t="s">
        <v>73</v>
      </c>
      <c r="D167" s="245" t="s">
        <v>204</v>
      </c>
      <c r="E167" s="246" t="s">
        <v>1047</v>
      </c>
      <c r="F167" s="247" t="s">
        <v>889</v>
      </c>
      <c r="G167" s="248" t="s">
        <v>319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208</v>
      </c>
      <c r="AT167" s="257" t="s">
        <v>204</v>
      </c>
      <c r="AU167" s="257" t="s">
        <v>80</v>
      </c>
      <c r="AY167" s="16" t="s">
        <v>202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208</v>
      </c>
      <c r="BM167" s="257" t="s">
        <v>575</v>
      </c>
    </row>
    <row r="168" spans="1:65" s="2" customFormat="1" ht="16.5" customHeight="1">
      <c r="A168" s="37"/>
      <c r="B168" s="38"/>
      <c r="C168" s="245" t="s">
        <v>73</v>
      </c>
      <c r="D168" s="245" t="s">
        <v>204</v>
      </c>
      <c r="E168" s="246" t="s">
        <v>1088</v>
      </c>
      <c r="F168" s="247" t="s">
        <v>1089</v>
      </c>
      <c r="G168" s="248" t="s">
        <v>319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208</v>
      </c>
      <c r="AT168" s="257" t="s">
        <v>204</v>
      </c>
      <c r="AU168" s="257" t="s">
        <v>80</v>
      </c>
      <c r="AY168" s="16" t="s">
        <v>202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208</v>
      </c>
      <c r="BM168" s="257" t="s">
        <v>590</v>
      </c>
    </row>
    <row r="169" spans="1:65" s="2" customFormat="1" ht="16.5" customHeight="1">
      <c r="A169" s="37"/>
      <c r="B169" s="38"/>
      <c r="C169" s="245" t="s">
        <v>73</v>
      </c>
      <c r="D169" s="245" t="s">
        <v>204</v>
      </c>
      <c r="E169" s="246" t="s">
        <v>1096</v>
      </c>
      <c r="F169" s="247" t="s">
        <v>890</v>
      </c>
      <c r="G169" s="248" t="s">
        <v>319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208</v>
      </c>
      <c r="AT169" s="257" t="s">
        <v>204</v>
      </c>
      <c r="AU169" s="257" t="s">
        <v>80</v>
      </c>
      <c r="AY169" s="16" t="s">
        <v>202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208</v>
      </c>
      <c r="BM169" s="257" t="s">
        <v>597</v>
      </c>
    </row>
    <row r="170" spans="1:65" s="2" customFormat="1" ht="16.5" customHeight="1">
      <c r="A170" s="37"/>
      <c r="B170" s="38"/>
      <c r="C170" s="245" t="s">
        <v>73</v>
      </c>
      <c r="D170" s="245" t="s">
        <v>204</v>
      </c>
      <c r="E170" s="246" t="s">
        <v>1054</v>
      </c>
      <c r="F170" s="247" t="s">
        <v>891</v>
      </c>
      <c r="G170" s="248" t="s">
        <v>319</v>
      </c>
      <c r="H170" s="249">
        <v>2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208</v>
      </c>
      <c r="AT170" s="257" t="s">
        <v>204</v>
      </c>
      <c r="AU170" s="257" t="s">
        <v>80</v>
      </c>
      <c r="AY170" s="16" t="s">
        <v>202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208</v>
      </c>
      <c r="BM170" s="257" t="s">
        <v>607</v>
      </c>
    </row>
    <row r="171" spans="1:65" s="2" customFormat="1" ht="16.5" customHeight="1">
      <c r="A171" s="37"/>
      <c r="B171" s="38"/>
      <c r="C171" s="245" t="s">
        <v>73</v>
      </c>
      <c r="D171" s="245" t="s">
        <v>204</v>
      </c>
      <c r="E171" s="246" t="s">
        <v>1057</v>
      </c>
      <c r="F171" s="247" t="s">
        <v>892</v>
      </c>
      <c r="G171" s="248" t="s">
        <v>319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208</v>
      </c>
      <c r="AT171" s="257" t="s">
        <v>204</v>
      </c>
      <c r="AU171" s="257" t="s">
        <v>80</v>
      </c>
      <c r="AY171" s="16" t="s">
        <v>202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208</v>
      </c>
      <c r="BM171" s="257" t="s">
        <v>619</v>
      </c>
    </row>
    <row r="172" spans="1:65" s="2" customFormat="1" ht="16.5" customHeight="1">
      <c r="A172" s="37"/>
      <c r="B172" s="38"/>
      <c r="C172" s="245" t="s">
        <v>73</v>
      </c>
      <c r="D172" s="245" t="s">
        <v>204</v>
      </c>
      <c r="E172" s="246" t="s">
        <v>1062</v>
      </c>
      <c r="F172" s="247" t="s">
        <v>893</v>
      </c>
      <c r="G172" s="248" t="s">
        <v>319</v>
      </c>
      <c r="H172" s="249">
        <v>2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208</v>
      </c>
      <c r="AT172" s="257" t="s">
        <v>204</v>
      </c>
      <c r="AU172" s="257" t="s">
        <v>80</v>
      </c>
      <c r="AY172" s="16" t="s">
        <v>202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208</v>
      </c>
      <c r="BM172" s="257" t="s">
        <v>266</v>
      </c>
    </row>
    <row r="173" spans="1:65" s="2" customFormat="1" ht="16.5" customHeight="1">
      <c r="A173" s="37"/>
      <c r="B173" s="38"/>
      <c r="C173" s="245" t="s">
        <v>73</v>
      </c>
      <c r="D173" s="245" t="s">
        <v>204</v>
      </c>
      <c r="E173" s="246" t="s">
        <v>1067</v>
      </c>
      <c r="F173" s="247" t="s">
        <v>894</v>
      </c>
      <c r="G173" s="248" t="s">
        <v>319</v>
      </c>
      <c r="H173" s="249">
        <v>4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208</v>
      </c>
      <c r="AT173" s="257" t="s">
        <v>204</v>
      </c>
      <c r="AU173" s="257" t="s">
        <v>80</v>
      </c>
      <c r="AY173" s="16" t="s">
        <v>202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208</v>
      </c>
      <c r="BM173" s="257" t="s">
        <v>248</v>
      </c>
    </row>
    <row r="174" spans="1:65" s="2" customFormat="1" ht="16.5" customHeight="1">
      <c r="A174" s="37"/>
      <c r="B174" s="38"/>
      <c r="C174" s="245" t="s">
        <v>73</v>
      </c>
      <c r="D174" s="245" t="s">
        <v>204</v>
      </c>
      <c r="E174" s="246" t="s">
        <v>1074</v>
      </c>
      <c r="F174" s="247" t="s">
        <v>895</v>
      </c>
      <c r="G174" s="248" t="s">
        <v>319</v>
      </c>
      <c r="H174" s="249">
        <v>4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208</v>
      </c>
      <c r="AT174" s="257" t="s">
        <v>204</v>
      </c>
      <c r="AU174" s="257" t="s">
        <v>80</v>
      </c>
      <c r="AY174" s="16" t="s">
        <v>202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208</v>
      </c>
      <c r="BM174" s="257" t="s">
        <v>277</v>
      </c>
    </row>
    <row r="175" spans="1:65" s="2" customFormat="1" ht="16.5" customHeight="1">
      <c r="A175" s="37"/>
      <c r="B175" s="38"/>
      <c r="C175" s="245" t="s">
        <v>73</v>
      </c>
      <c r="D175" s="245" t="s">
        <v>204</v>
      </c>
      <c r="E175" s="246" t="s">
        <v>1081</v>
      </c>
      <c r="F175" s="247" t="s">
        <v>897</v>
      </c>
      <c r="G175" s="248" t="s">
        <v>319</v>
      </c>
      <c r="H175" s="249">
        <v>1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208</v>
      </c>
      <c r="AT175" s="257" t="s">
        <v>204</v>
      </c>
      <c r="AU175" s="257" t="s">
        <v>80</v>
      </c>
      <c r="AY175" s="16" t="s">
        <v>202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208</v>
      </c>
      <c r="BM175" s="257" t="s">
        <v>708</v>
      </c>
    </row>
    <row r="176" spans="1:63" s="12" customFormat="1" ht="25.9" customHeight="1">
      <c r="A176" s="12"/>
      <c r="B176" s="229"/>
      <c r="C176" s="230"/>
      <c r="D176" s="231" t="s">
        <v>72</v>
      </c>
      <c r="E176" s="232" t="s">
        <v>1207</v>
      </c>
      <c r="F176" s="232" t="s">
        <v>898</v>
      </c>
      <c r="G176" s="230"/>
      <c r="H176" s="230"/>
      <c r="I176" s="233"/>
      <c r="J176" s="234">
        <f>BK176</f>
        <v>0</v>
      </c>
      <c r="K176" s="230"/>
      <c r="L176" s="235"/>
      <c r="M176" s="236"/>
      <c r="N176" s="237"/>
      <c r="O176" s="237"/>
      <c r="P176" s="238">
        <f>SUM(P177:P180)</f>
        <v>0</v>
      </c>
      <c r="Q176" s="237"/>
      <c r="R176" s="238">
        <f>SUM(R177:R180)</f>
        <v>0</v>
      </c>
      <c r="S176" s="237"/>
      <c r="T176" s="239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0" t="s">
        <v>80</v>
      </c>
      <c r="AT176" s="241" t="s">
        <v>72</v>
      </c>
      <c r="AU176" s="241" t="s">
        <v>73</v>
      </c>
      <c r="AY176" s="240" t="s">
        <v>202</v>
      </c>
      <c r="BK176" s="242">
        <f>SUM(BK177:BK180)</f>
        <v>0</v>
      </c>
    </row>
    <row r="177" spans="1:65" s="2" customFormat="1" ht="33" customHeight="1">
      <c r="A177" s="37"/>
      <c r="B177" s="38"/>
      <c r="C177" s="245" t="s">
        <v>73</v>
      </c>
      <c r="D177" s="245" t="s">
        <v>204</v>
      </c>
      <c r="E177" s="246" t="s">
        <v>1217</v>
      </c>
      <c r="F177" s="247" t="s">
        <v>1218</v>
      </c>
      <c r="G177" s="248" t="s">
        <v>324</v>
      </c>
      <c r="H177" s="249">
        <v>2.952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208</v>
      </c>
      <c r="AT177" s="257" t="s">
        <v>204</v>
      </c>
      <c r="AU177" s="257" t="s">
        <v>80</v>
      </c>
      <c r="AY177" s="16" t="s">
        <v>202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208</v>
      </c>
      <c r="BM177" s="257" t="s">
        <v>711</v>
      </c>
    </row>
    <row r="178" spans="1:65" s="2" customFormat="1" ht="33" customHeight="1">
      <c r="A178" s="37"/>
      <c r="B178" s="38"/>
      <c r="C178" s="245" t="s">
        <v>73</v>
      </c>
      <c r="D178" s="245" t="s">
        <v>204</v>
      </c>
      <c r="E178" s="246" t="s">
        <v>1209</v>
      </c>
      <c r="F178" s="247" t="s">
        <v>1210</v>
      </c>
      <c r="G178" s="248" t="s">
        <v>231</v>
      </c>
      <c r="H178" s="249">
        <v>6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208</v>
      </c>
      <c r="AT178" s="257" t="s">
        <v>204</v>
      </c>
      <c r="AU178" s="257" t="s">
        <v>80</v>
      </c>
      <c r="AY178" s="16" t="s">
        <v>202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208</v>
      </c>
      <c r="BM178" s="257" t="s">
        <v>714</v>
      </c>
    </row>
    <row r="179" spans="1:65" s="2" customFormat="1" ht="44.25" customHeight="1">
      <c r="A179" s="37"/>
      <c r="B179" s="38"/>
      <c r="C179" s="245" t="s">
        <v>73</v>
      </c>
      <c r="D179" s="245" t="s">
        <v>204</v>
      </c>
      <c r="E179" s="246" t="s">
        <v>1225</v>
      </c>
      <c r="F179" s="247" t="s">
        <v>901</v>
      </c>
      <c r="G179" s="248" t="s">
        <v>231</v>
      </c>
      <c r="H179" s="249">
        <v>3.1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208</v>
      </c>
      <c r="AT179" s="257" t="s">
        <v>204</v>
      </c>
      <c r="AU179" s="257" t="s">
        <v>80</v>
      </c>
      <c r="AY179" s="16" t="s">
        <v>202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208</v>
      </c>
      <c r="BM179" s="257" t="s">
        <v>717</v>
      </c>
    </row>
    <row r="180" spans="1:65" s="2" customFormat="1" ht="44.25" customHeight="1">
      <c r="A180" s="37"/>
      <c r="B180" s="38"/>
      <c r="C180" s="245" t="s">
        <v>73</v>
      </c>
      <c r="D180" s="245" t="s">
        <v>204</v>
      </c>
      <c r="E180" s="246" t="s">
        <v>1232</v>
      </c>
      <c r="F180" s="247" t="s">
        <v>902</v>
      </c>
      <c r="G180" s="248" t="s">
        <v>231</v>
      </c>
      <c r="H180" s="249">
        <v>5.6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208</v>
      </c>
      <c r="AT180" s="257" t="s">
        <v>204</v>
      </c>
      <c r="AU180" s="257" t="s">
        <v>80</v>
      </c>
      <c r="AY180" s="16" t="s">
        <v>202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208</v>
      </c>
      <c r="BM180" s="257" t="s">
        <v>722</v>
      </c>
    </row>
    <row r="181" spans="1:63" s="12" customFormat="1" ht="25.9" customHeight="1">
      <c r="A181" s="12"/>
      <c r="B181" s="229"/>
      <c r="C181" s="230"/>
      <c r="D181" s="231" t="s">
        <v>72</v>
      </c>
      <c r="E181" s="232" t="s">
        <v>1251</v>
      </c>
      <c r="F181" s="232" t="s">
        <v>819</v>
      </c>
      <c r="G181" s="230"/>
      <c r="H181" s="230"/>
      <c r="I181" s="233"/>
      <c r="J181" s="234">
        <f>BK181</f>
        <v>0</v>
      </c>
      <c r="K181" s="230"/>
      <c r="L181" s="235"/>
      <c r="M181" s="236"/>
      <c r="N181" s="237"/>
      <c r="O181" s="237"/>
      <c r="P181" s="238">
        <f>SUM(P182:P185)</f>
        <v>0</v>
      </c>
      <c r="Q181" s="237"/>
      <c r="R181" s="238">
        <f>SUM(R182:R185)</f>
        <v>0</v>
      </c>
      <c r="S181" s="237"/>
      <c r="T181" s="239">
        <f>SUM(T182:T185)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40" t="s">
        <v>80</v>
      </c>
      <c r="AT181" s="241" t="s">
        <v>72</v>
      </c>
      <c r="AU181" s="241" t="s">
        <v>73</v>
      </c>
      <c r="AY181" s="240" t="s">
        <v>202</v>
      </c>
      <c r="BK181" s="242">
        <f>SUM(BK182:BK185)</f>
        <v>0</v>
      </c>
    </row>
    <row r="182" spans="1:65" s="2" customFormat="1" ht="21.75" customHeight="1">
      <c r="A182" s="37"/>
      <c r="B182" s="38"/>
      <c r="C182" s="245" t="s">
        <v>73</v>
      </c>
      <c r="D182" s="245" t="s">
        <v>204</v>
      </c>
      <c r="E182" s="246" t="s">
        <v>1253</v>
      </c>
      <c r="F182" s="247" t="s">
        <v>903</v>
      </c>
      <c r="G182" s="248" t="s">
        <v>207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208</v>
      </c>
      <c r="AT182" s="257" t="s">
        <v>204</v>
      </c>
      <c r="AU182" s="257" t="s">
        <v>80</v>
      </c>
      <c r="AY182" s="16" t="s">
        <v>202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208</v>
      </c>
      <c r="BM182" s="257" t="s">
        <v>726</v>
      </c>
    </row>
    <row r="183" spans="1:65" s="2" customFormat="1" ht="16.5" customHeight="1">
      <c r="A183" s="37"/>
      <c r="B183" s="38"/>
      <c r="C183" s="245" t="s">
        <v>73</v>
      </c>
      <c r="D183" s="245" t="s">
        <v>204</v>
      </c>
      <c r="E183" s="246" t="s">
        <v>1306</v>
      </c>
      <c r="F183" s="247" t="s">
        <v>904</v>
      </c>
      <c r="G183" s="248" t="s">
        <v>207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208</v>
      </c>
      <c r="AT183" s="257" t="s">
        <v>204</v>
      </c>
      <c r="AU183" s="257" t="s">
        <v>80</v>
      </c>
      <c r="AY183" s="16" t="s">
        <v>202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208</v>
      </c>
      <c r="BM183" s="257" t="s">
        <v>729</v>
      </c>
    </row>
    <row r="184" spans="1:65" s="2" customFormat="1" ht="16.5" customHeight="1">
      <c r="A184" s="37"/>
      <c r="B184" s="38"/>
      <c r="C184" s="245" t="s">
        <v>73</v>
      </c>
      <c r="D184" s="245" t="s">
        <v>204</v>
      </c>
      <c r="E184" s="246" t="s">
        <v>1285</v>
      </c>
      <c r="F184" s="247" t="s">
        <v>905</v>
      </c>
      <c r="G184" s="248" t="s">
        <v>207</v>
      </c>
      <c r="H184" s="249">
        <v>1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208</v>
      </c>
      <c r="AT184" s="257" t="s">
        <v>204</v>
      </c>
      <c r="AU184" s="257" t="s">
        <v>80</v>
      </c>
      <c r="AY184" s="16" t="s">
        <v>202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208</v>
      </c>
      <c r="BM184" s="257" t="s">
        <v>837</v>
      </c>
    </row>
    <row r="185" spans="1:65" s="2" customFormat="1" ht="16.5" customHeight="1">
      <c r="A185" s="37"/>
      <c r="B185" s="38"/>
      <c r="C185" s="245" t="s">
        <v>73</v>
      </c>
      <c r="D185" s="245" t="s">
        <v>204</v>
      </c>
      <c r="E185" s="246" t="s">
        <v>1260</v>
      </c>
      <c r="F185" s="247" t="s">
        <v>1261</v>
      </c>
      <c r="G185" s="248" t="s">
        <v>207</v>
      </c>
      <c r="H185" s="249">
        <v>1</v>
      </c>
      <c r="I185" s="250"/>
      <c r="J185" s="251">
        <f>ROUND(I185*H185,2)</f>
        <v>0</v>
      </c>
      <c r="K185" s="252"/>
      <c r="L185" s="43"/>
      <c r="M185" s="295" t="s">
        <v>1</v>
      </c>
      <c r="N185" s="296" t="s">
        <v>39</v>
      </c>
      <c r="O185" s="297"/>
      <c r="P185" s="298">
        <f>O185*H185</f>
        <v>0</v>
      </c>
      <c r="Q185" s="298">
        <v>0</v>
      </c>
      <c r="R185" s="298">
        <f>Q185*H185</f>
        <v>0</v>
      </c>
      <c r="S185" s="298">
        <v>0</v>
      </c>
      <c r="T185" s="29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208</v>
      </c>
      <c r="AT185" s="257" t="s">
        <v>204</v>
      </c>
      <c r="AU185" s="257" t="s">
        <v>80</v>
      </c>
      <c r="AY185" s="16" t="s">
        <v>202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208</v>
      </c>
      <c r="BM185" s="257" t="s">
        <v>840</v>
      </c>
    </row>
    <row r="186" spans="1:31" s="2" customFormat="1" ht="6.95" customHeight="1">
      <c r="A186" s="37"/>
      <c r="B186" s="65"/>
      <c r="C186" s="66"/>
      <c r="D186" s="66"/>
      <c r="E186" s="66"/>
      <c r="F186" s="66"/>
      <c r="G186" s="66"/>
      <c r="H186" s="66"/>
      <c r="I186" s="192"/>
      <c r="J186" s="66"/>
      <c r="K186" s="66"/>
      <c r="L186" s="43"/>
      <c r="M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</row>
  </sheetData>
  <sheetProtection password="CC35" sheet="1" objects="1" scenarios="1" formatColumns="0" formatRows="0" autoFilter="0"/>
  <autoFilter ref="C131:K18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135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160</v>
      </c>
      <c r="I8" s="146"/>
      <c r="L8" s="19"/>
    </row>
    <row r="9" spans="1:31" s="2" customFormat="1" ht="16.5" customHeight="1">
      <c r="A9" s="37"/>
      <c r="B9" s="43"/>
      <c r="C9" s="37"/>
      <c r="D9" s="37"/>
      <c r="E9" s="153" t="s">
        <v>971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162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1832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ROUND((SUM(BE124:BE138)),2)</f>
        <v>0</v>
      </c>
      <c r="G35" s="37"/>
      <c r="H35" s="37"/>
      <c r="I35" s="171">
        <v>0.21</v>
      </c>
      <c r="J35" s="170">
        <f>ROUND(((SUM(BE124:BE138))*I35),2)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ROUND((SUM(BF124:BF138)),2)</f>
        <v>0</v>
      </c>
      <c r="G36" s="37"/>
      <c r="H36" s="37"/>
      <c r="I36" s="171">
        <v>0.15</v>
      </c>
      <c r="J36" s="170">
        <f>ROUND(((SUM(BF124:BF138))*I36),2)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ROUND((SUM(BG124:BG138)),2)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ROUND((SUM(BH124:BH138)),2)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ROUND((SUM(BI124:BI138)),2)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971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162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M.. - Způsobilé výdaje - vedlejší aktivity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167</v>
      </c>
      <c r="D96" s="199"/>
      <c r="E96" s="199"/>
      <c r="F96" s="199"/>
      <c r="G96" s="199"/>
      <c r="H96" s="199"/>
      <c r="I96" s="200"/>
      <c r="J96" s="201" t="s">
        <v>168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169</v>
      </c>
      <c r="D98" s="39"/>
      <c r="E98" s="39"/>
      <c r="F98" s="39"/>
      <c r="G98" s="39"/>
      <c r="H98" s="39"/>
      <c r="I98" s="155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170</v>
      </c>
    </row>
    <row r="99" spans="1:31" s="9" customFormat="1" ht="24.95" customHeight="1">
      <c r="A99" s="9"/>
      <c r="B99" s="203"/>
      <c r="C99" s="204"/>
      <c r="D99" s="205" t="s">
        <v>916</v>
      </c>
      <c r="E99" s="206"/>
      <c r="F99" s="206"/>
      <c r="G99" s="206"/>
      <c r="H99" s="206"/>
      <c r="I99" s="207"/>
      <c r="J99" s="208">
        <f>J125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917</v>
      </c>
      <c r="E100" s="206"/>
      <c r="F100" s="206"/>
      <c r="G100" s="206"/>
      <c r="H100" s="206"/>
      <c r="I100" s="207"/>
      <c r="J100" s="208">
        <f>J130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10"/>
      <c r="C101" s="131"/>
      <c r="D101" s="211" t="s">
        <v>918</v>
      </c>
      <c r="E101" s="212"/>
      <c r="F101" s="212"/>
      <c r="G101" s="212"/>
      <c r="H101" s="212"/>
      <c r="I101" s="213"/>
      <c r="J101" s="214">
        <f>J131</f>
        <v>0</v>
      </c>
      <c r="K101" s="131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1"/>
      <c r="D102" s="211" t="s">
        <v>919</v>
      </c>
      <c r="E102" s="212"/>
      <c r="F102" s="212"/>
      <c r="G102" s="212"/>
      <c r="H102" s="212"/>
      <c r="I102" s="213"/>
      <c r="J102" s="214">
        <f>J133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5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2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5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187</v>
      </c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6" t="str">
        <f>E7</f>
        <v xml:space="preserve">Stavební úpravy (TZB)  BD v Milíně, blok A, M, O - III. etapa</v>
      </c>
      <c r="F112" s="31"/>
      <c r="G112" s="31"/>
      <c r="H112" s="31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160</v>
      </c>
      <c r="D113" s="21"/>
      <c r="E113" s="21"/>
      <c r="F113" s="21"/>
      <c r="G113" s="21"/>
      <c r="H113" s="21"/>
      <c r="I113" s="146"/>
      <c r="J113" s="21"/>
      <c r="K113" s="21"/>
      <c r="L113" s="19"/>
    </row>
    <row r="114" spans="1:31" s="2" customFormat="1" ht="16.5" customHeight="1">
      <c r="A114" s="37"/>
      <c r="B114" s="38"/>
      <c r="C114" s="39"/>
      <c r="D114" s="39"/>
      <c r="E114" s="196" t="s">
        <v>971</v>
      </c>
      <c r="F114" s="39"/>
      <c r="G114" s="39"/>
      <c r="H114" s="39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162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M.. - Způsobilé výdaje - vedlejší aktivity</v>
      </c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7" t="s">
        <v>22</v>
      </c>
      <c r="J118" s="78" t="str">
        <f>IF(J14="","",J14)</f>
        <v>16. 3. 2020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7" t="s">
        <v>29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IF(E20="","",E20)</f>
        <v>Vyplň údaj</v>
      </c>
      <c r="G121" s="39"/>
      <c r="H121" s="39"/>
      <c r="I121" s="157" t="s">
        <v>31</v>
      </c>
      <c r="J121" s="35" t="str">
        <f>E26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16"/>
      <c r="B123" s="217"/>
      <c r="C123" s="218" t="s">
        <v>188</v>
      </c>
      <c r="D123" s="219" t="s">
        <v>58</v>
      </c>
      <c r="E123" s="219" t="s">
        <v>54</v>
      </c>
      <c r="F123" s="219" t="s">
        <v>55</v>
      </c>
      <c r="G123" s="219" t="s">
        <v>189</v>
      </c>
      <c r="H123" s="219" t="s">
        <v>190</v>
      </c>
      <c r="I123" s="220" t="s">
        <v>191</v>
      </c>
      <c r="J123" s="221" t="s">
        <v>168</v>
      </c>
      <c r="K123" s="222" t="s">
        <v>192</v>
      </c>
      <c r="L123" s="223"/>
      <c r="M123" s="99" t="s">
        <v>1</v>
      </c>
      <c r="N123" s="100" t="s">
        <v>37</v>
      </c>
      <c r="O123" s="100" t="s">
        <v>193</v>
      </c>
      <c r="P123" s="100" t="s">
        <v>194</v>
      </c>
      <c r="Q123" s="100" t="s">
        <v>195</v>
      </c>
      <c r="R123" s="100" t="s">
        <v>196</v>
      </c>
      <c r="S123" s="100" t="s">
        <v>197</v>
      </c>
      <c r="T123" s="101" t="s">
        <v>198</v>
      </c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</row>
    <row r="124" spans="1:63" s="2" customFormat="1" ht="22.8" customHeight="1">
      <c r="A124" s="37"/>
      <c r="B124" s="38"/>
      <c r="C124" s="106" t="s">
        <v>199</v>
      </c>
      <c r="D124" s="39"/>
      <c r="E124" s="39"/>
      <c r="F124" s="39"/>
      <c r="G124" s="39"/>
      <c r="H124" s="39"/>
      <c r="I124" s="155"/>
      <c r="J124" s="224">
        <f>BK124</f>
        <v>0</v>
      </c>
      <c r="K124" s="39"/>
      <c r="L124" s="43"/>
      <c r="M124" s="102"/>
      <c r="N124" s="225"/>
      <c r="O124" s="103"/>
      <c r="P124" s="226">
        <f>P125+P130</f>
        <v>0</v>
      </c>
      <c r="Q124" s="103"/>
      <c r="R124" s="226">
        <f>R125+R130</f>
        <v>0</v>
      </c>
      <c r="S124" s="103"/>
      <c r="T124" s="227">
        <f>T125+T130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170</v>
      </c>
      <c r="BK124" s="228">
        <f>BK125+BK130</f>
        <v>0</v>
      </c>
    </row>
    <row r="125" spans="1:63" s="12" customFormat="1" ht="25.9" customHeight="1">
      <c r="A125" s="12"/>
      <c r="B125" s="229"/>
      <c r="C125" s="230"/>
      <c r="D125" s="231" t="s">
        <v>72</v>
      </c>
      <c r="E125" s="232" t="s">
        <v>920</v>
      </c>
      <c r="F125" s="232" t="s">
        <v>921</v>
      </c>
      <c r="G125" s="230"/>
      <c r="H125" s="230"/>
      <c r="I125" s="233"/>
      <c r="J125" s="234">
        <f>BK125</f>
        <v>0</v>
      </c>
      <c r="K125" s="230"/>
      <c r="L125" s="235"/>
      <c r="M125" s="236"/>
      <c r="N125" s="237"/>
      <c r="O125" s="237"/>
      <c r="P125" s="238">
        <f>SUM(P126:P129)</f>
        <v>0</v>
      </c>
      <c r="Q125" s="237"/>
      <c r="R125" s="238">
        <f>SUM(R126:R129)</f>
        <v>0</v>
      </c>
      <c r="S125" s="237"/>
      <c r="T125" s="239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0" t="s">
        <v>208</v>
      </c>
      <c r="AT125" s="241" t="s">
        <v>72</v>
      </c>
      <c r="AU125" s="241" t="s">
        <v>73</v>
      </c>
      <c r="AY125" s="240" t="s">
        <v>202</v>
      </c>
      <c r="BK125" s="242">
        <f>SUM(BK126:BK129)</f>
        <v>0</v>
      </c>
    </row>
    <row r="126" spans="1:65" s="2" customFormat="1" ht="16.5" customHeight="1">
      <c r="A126" s="37"/>
      <c r="B126" s="38"/>
      <c r="C126" s="245" t="s">
        <v>80</v>
      </c>
      <c r="D126" s="245" t="s">
        <v>204</v>
      </c>
      <c r="E126" s="246" t="s">
        <v>922</v>
      </c>
      <c r="F126" s="247" t="s">
        <v>923</v>
      </c>
      <c r="G126" s="248" t="s">
        <v>924</v>
      </c>
      <c r="H126" s="249">
        <v>30</v>
      </c>
      <c r="I126" s="250"/>
      <c r="J126" s="251">
        <f>ROUND(I126*H126,2)</f>
        <v>0</v>
      </c>
      <c r="K126" s="252"/>
      <c r="L126" s="43"/>
      <c r="M126" s="253" t="s">
        <v>1</v>
      </c>
      <c r="N126" s="254" t="s">
        <v>39</v>
      </c>
      <c r="O126" s="90"/>
      <c r="P126" s="255">
        <f>O126*H126</f>
        <v>0</v>
      </c>
      <c r="Q126" s="255">
        <v>0</v>
      </c>
      <c r="R126" s="255">
        <f>Q126*H126</f>
        <v>0</v>
      </c>
      <c r="S126" s="255">
        <v>0</v>
      </c>
      <c r="T126" s="25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7" t="s">
        <v>925</v>
      </c>
      <c r="AT126" s="257" t="s">
        <v>204</v>
      </c>
      <c r="AU126" s="257" t="s">
        <v>80</v>
      </c>
      <c r="AY126" s="16" t="s">
        <v>202</v>
      </c>
      <c r="BE126" s="258">
        <f>IF(N126="základní",J126,0)</f>
        <v>0</v>
      </c>
      <c r="BF126" s="258">
        <f>IF(N126="snížená",J126,0)</f>
        <v>0</v>
      </c>
      <c r="BG126" s="258">
        <f>IF(N126="zákl. přenesená",J126,0)</f>
        <v>0</v>
      </c>
      <c r="BH126" s="258">
        <f>IF(N126="sníž. přenesená",J126,0)</f>
        <v>0</v>
      </c>
      <c r="BI126" s="258">
        <f>IF(N126="nulová",J126,0)</f>
        <v>0</v>
      </c>
      <c r="BJ126" s="16" t="s">
        <v>85</v>
      </c>
      <c r="BK126" s="258">
        <f>ROUND(I126*H126,2)</f>
        <v>0</v>
      </c>
      <c r="BL126" s="16" t="s">
        <v>925</v>
      </c>
      <c r="BM126" s="257" t="s">
        <v>1833</v>
      </c>
    </row>
    <row r="127" spans="1:51" s="14" customFormat="1" ht="12">
      <c r="A127" s="14"/>
      <c r="B127" s="270"/>
      <c r="C127" s="271"/>
      <c r="D127" s="261" t="s">
        <v>210</v>
      </c>
      <c r="E127" s="272" t="s">
        <v>1</v>
      </c>
      <c r="F127" s="273" t="s">
        <v>927</v>
      </c>
      <c r="G127" s="271"/>
      <c r="H127" s="274">
        <v>10</v>
      </c>
      <c r="I127" s="275"/>
      <c r="J127" s="271"/>
      <c r="K127" s="271"/>
      <c r="L127" s="276"/>
      <c r="M127" s="277"/>
      <c r="N127" s="278"/>
      <c r="O127" s="278"/>
      <c r="P127" s="278"/>
      <c r="Q127" s="278"/>
      <c r="R127" s="278"/>
      <c r="S127" s="278"/>
      <c r="T127" s="27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80" t="s">
        <v>210</v>
      </c>
      <c r="AU127" s="280" t="s">
        <v>80</v>
      </c>
      <c r="AV127" s="14" t="s">
        <v>85</v>
      </c>
      <c r="AW127" s="14" t="s">
        <v>30</v>
      </c>
      <c r="AX127" s="14" t="s">
        <v>73</v>
      </c>
      <c r="AY127" s="280" t="s">
        <v>202</v>
      </c>
    </row>
    <row r="128" spans="1:51" s="14" customFormat="1" ht="12">
      <c r="A128" s="14"/>
      <c r="B128" s="270"/>
      <c r="C128" s="271"/>
      <c r="D128" s="261" t="s">
        <v>210</v>
      </c>
      <c r="E128" s="272" t="s">
        <v>1</v>
      </c>
      <c r="F128" s="273" t="s">
        <v>928</v>
      </c>
      <c r="G128" s="271"/>
      <c r="H128" s="274">
        <v>10</v>
      </c>
      <c r="I128" s="275"/>
      <c r="J128" s="271"/>
      <c r="K128" s="271"/>
      <c r="L128" s="276"/>
      <c r="M128" s="277"/>
      <c r="N128" s="278"/>
      <c r="O128" s="278"/>
      <c r="P128" s="278"/>
      <c r="Q128" s="278"/>
      <c r="R128" s="278"/>
      <c r="S128" s="278"/>
      <c r="T128" s="27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80" t="s">
        <v>210</v>
      </c>
      <c r="AU128" s="280" t="s">
        <v>80</v>
      </c>
      <c r="AV128" s="14" t="s">
        <v>85</v>
      </c>
      <c r="AW128" s="14" t="s">
        <v>30</v>
      </c>
      <c r="AX128" s="14" t="s">
        <v>73</v>
      </c>
      <c r="AY128" s="280" t="s">
        <v>202</v>
      </c>
    </row>
    <row r="129" spans="1:51" s="14" customFormat="1" ht="12">
      <c r="A129" s="14"/>
      <c r="B129" s="270"/>
      <c r="C129" s="271"/>
      <c r="D129" s="261" t="s">
        <v>210</v>
      </c>
      <c r="E129" s="272" t="s">
        <v>1</v>
      </c>
      <c r="F129" s="273" t="s">
        <v>929</v>
      </c>
      <c r="G129" s="271"/>
      <c r="H129" s="274">
        <v>10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210</v>
      </c>
      <c r="AU129" s="280" t="s">
        <v>80</v>
      </c>
      <c r="AV129" s="14" t="s">
        <v>85</v>
      </c>
      <c r="AW129" s="14" t="s">
        <v>30</v>
      </c>
      <c r="AX129" s="14" t="s">
        <v>73</v>
      </c>
      <c r="AY129" s="280" t="s">
        <v>202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930</v>
      </c>
      <c r="F130" s="232" t="s">
        <v>931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293</v>
      </c>
      <c r="AT130" s="241" t="s">
        <v>72</v>
      </c>
      <c r="AU130" s="241" t="s">
        <v>73</v>
      </c>
      <c r="AY130" s="240" t="s">
        <v>202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932</v>
      </c>
      <c r="F131" s="243" t="s">
        <v>933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293</v>
      </c>
      <c r="AT131" s="241" t="s">
        <v>72</v>
      </c>
      <c r="AU131" s="241" t="s">
        <v>80</v>
      </c>
      <c r="AY131" s="240" t="s">
        <v>202</v>
      </c>
      <c r="BK131" s="242">
        <f>BK132</f>
        <v>0</v>
      </c>
    </row>
    <row r="132" spans="1:65" s="2" customFormat="1" ht="21.75" customHeight="1">
      <c r="A132" s="37"/>
      <c r="B132" s="38"/>
      <c r="C132" s="245" t="s">
        <v>85</v>
      </c>
      <c r="D132" s="245" t="s">
        <v>204</v>
      </c>
      <c r="E132" s="246" t="s">
        <v>934</v>
      </c>
      <c r="F132" s="247" t="s">
        <v>935</v>
      </c>
      <c r="G132" s="248" t="s">
        <v>439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936</v>
      </c>
      <c r="AT132" s="257" t="s">
        <v>204</v>
      </c>
      <c r="AU132" s="257" t="s">
        <v>85</v>
      </c>
      <c r="AY132" s="16" t="s">
        <v>202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936</v>
      </c>
      <c r="BM132" s="257" t="s">
        <v>1834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938</v>
      </c>
      <c r="F133" s="243" t="s">
        <v>939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SUM(P134:P138)</f>
        <v>0</v>
      </c>
      <c r="Q133" s="237"/>
      <c r="R133" s="238">
        <f>SUM(R134:R138)</f>
        <v>0</v>
      </c>
      <c r="S133" s="237"/>
      <c r="T133" s="239">
        <f>SUM(T134:T138)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293</v>
      </c>
      <c r="AT133" s="241" t="s">
        <v>72</v>
      </c>
      <c r="AU133" s="241" t="s">
        <v>80</v>
      </c>
      <c r="AY133" s="240" t="s">
        <v>202</v>
      </c>
      <c r="BK133" s="242">
        <f>SUM(BK134:BK138)</f>
        <v>0</v>
      </c>
    </row>
    <row r="134" spans="1:65" s="2" customFormat="1" ht="21.75" customHeight="1">
      <c r="A134" s="37"/>
      <c r="B134" s="38"/>
      <c r="C134" s="245" t="s">
        <v>90</v>
      </c>
      <c r="D134" s="245" t="s">
        <v>204</v>
      </c>
      <c r="E134" s="246" t="s">
        <v>940</v>
      </c>
      <c r="F134" s="247" t="s">
        <v>941</v>
      </c>
      <c r="G134" s="248" t="s">
        <v>439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936</v>
      </c>
      <c r="AT134" s="257" t="s">
        <v>204</v>
      </c>
      <c r="AU134" s="257" t="s">
        <v>85</v>
      </c>
      <c r="AY134" s="16" t="s">
        <v>202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936</v>
      </c>
      <c r="BM134" s="257" t="s">
        <v>1835</v>
      </c>
    </row>
    <row r="135" spans="1:65" s="2" customFormat="1" ht="16.5" customHeight="1">
      <c r="A135" s="37"/>
      <c r="B135" s="38"/>
      <c r="C135" s="245" t="s">
        <v>293</v>
      </c>
      <c r="D135" s="245" t="s">
        <v>204</v>
      </c>
      <c r="E135" s="246" t="s">
        <v>946</v>
      </c>
      <c r="F135" s="247" t="s">
        <v>947</v>
      </c>
      <c r="G135" s="248" t="s">
        <v>439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936</v>
      </c>
      <c r="AT135" s="257" t="s">
        <v>204</v>
      </c>
      <c r="AU135" s="257" t="s">
        <v>85</v>
      </c>
      <c r="AY135" s="16" t="s">
        <v>202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936</v>
      </c>
      <c r="BM135" s="257" t="s">
        <v>1836</v>
      </c>
    </row>
    <row r="136" spans="1:65" s="2" customFormat="1" ht="21.75" customHeight="1">
      <c r="A136" s="37"/>
      <c r="B136" s="38"/>
      <c r="C136" s="245" t="s">
        <v>208</v>
      </c>
      <c r="D136" s="245" t="s">
        <v>204</v>
      </c>
      <c r="E136" s="246" t="s">
        <v>943</v>
      </c>
      <c r="F136" s="247" t="s">
        <v>944</v>
      </c>
      <c r="G136" s="248" t="s">
        <v>439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936</v>
      </c>
      <c r="AT136" s="257" t="s">
        <v>204</v>
      </c>
      <c r="AU136" s="257" t="s">
        <v>85</v>
      </c>
      <c r="AY136" s="16" t="s">
        <v>202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936</v>
      </c>
      <c r="BM136" s="257" t="s">
        <v>1837</v>
      </c>
    </row>
    <row r="137" spans="1:65" s="2" customFormat="1" ht="16.5" customHeight="1">
      <c r="A137" s="37"/>
      <c r="B137" s="38"/>
      <c r="C137" s="245" t="s">
        <v>246</v>
      </c>
      <c r="D137" s="245" t="s">
        <v>204</v>
      </c>
      <c r="E137" s="246" t="s">
        <v>949</v>
      </c>
      <c r="F137" s="247" t="s">
        <v>950</v>
      </c>
      <c r="G137" s="248" t="s">
        <v>439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936</v>
      </c>
      <c r="AT137" s="257" t="s">
        <v>204</v>
      </c>
      <c r="AU137" s="257" t="s">
        <v>85</v>
      </c>
      <c r="AY137" s="16" t="s">
        <v>202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936</v>
      </c>
      <c r="BM137" s="257" t="s">
        <v>1838</v>
      </c>
    </row>
    <row r="138" spans="1:65" s="2" customFormat="1" ht="21.75" customHeight="1">
      <c r="A138" s="37"/>
      <c r="B138" s="38"/>
      <c r="C138" s="245" t="s">
        <v>302</v>
      </c>
      <c r="D138" s="245" t="s">
        <v>204</v>
      </c>
      <c r="E138" s="246" t="s">
        <v>952</v>
      </c>
      <c r="F138" s="247" t="s">
        <v>953</v>
      </c>
      <c r="G138" s="248" t="s">
        <v>439</v>
      </c>
      <c r="H138" s="249">
        <v>1</v>
      </c>
      <c r="I138" s="250"/>
      <c r="J138" s="251">
        <f>ROUND(I138*H138,2)</f>
        <v>0</v>
      </c>
      <c r="K138" s="252"/>
      <c r="L138" s="43"/>
      <c r="M138" s="295" t="s">
        <v>1</v>
      </c>
      <c r="N138" s="296" t="s">
        <v>39</v>
      </c>
      <c r="O138" s="297"/>
      <c r="P138" s="298">
        <f>O138*H138</f>
        <v>0</v>
      </c>
      <c r="Q138" s="298">
        <v>0</v>
      </c>
      <c r="R138" s="298">
        <f>Q138*H138</f>
        <v>0</v>
      </c>
      <c r="S138" s="298">
        <v>0</v>
      </c>
      <c r="T138" s="29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936</v>
      </c>
      <c r="AT138" s="257" t="s">
        <v>204</v>
      </c>
      <c r="AU138" s="257" t="s">
        <v>85</v>
      </c>
      <c r="AY138" s="16" t="s">
        <v>202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936</v>
      </c>
      <c r="BM138" s="257" t="s">
        <v>1839</v>
      </c>
    </row>
    <row r="139" spans="1:31" s="2" customFormat="1" ht="6.95" customHeight="1">
      <c r="A139" s="37"/>
      <c r="B139" s="65"/>
      <c r="C139" s="66"/>
      <c r="D139" s="66"/>
      <c r="E139" s="66"/>
      <c r="F139" s="66"/>
      <c r="G139" s="66"/>
      <c r="H139" s="66"/>
      <c r="I139" s="192"/>
      <c r="J139" s="66"/>
      <c r="K139" s="66"/>
      <c r="L139" s="43"/>
      <c r="M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</sheetData>
  <sheetProtection password="CC35" sheet="1" objects="1" scenarios="1" formatColumns="0" formatRows="0" autoFilter="0"/>
  <autoFilter ref="C123:K1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137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160</v>
      </c>
      <c r="I8" s="146"/>
      <c r="L8" s="19"/>
    </row>
    <row r="9" spans="1:31" s="2" customFormat="1" ht="16.5" customHeight="1">
      <c r="A9" s="37"/>
      <c r="B9" s="43"/>
      <c r="C9" s="37"/>
      <c r="D9" s="37"/>
      <c r="E9" s="153" t="s">
        <v>971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162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1840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ROUND(J125,2)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ROUND((SUM(BE125:BE134)),2)</f>
        <v>0</v>
      </c>
      <c r="G35" s="37"/>
      <c r="H35" s="37"/>
      <c r="I35" s="171">
        <v>0.21</v>
      </c>
      <c r="J35" s="170">
        <f>ROUND(((SUM(BE125:BE134))*I35),2)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ROUND((SUM(BF125:BF134)),2)</f>
        <v>0</v>
      </c>
      <c r="G36" s="37"/>
      <c r="H36" s="37"/>
      <c r="I36" s="171">
        <v>0.15</v>
      </c>
      <c r="J36" s="170">
        <f>ROUND(((SUM(BF125:BF134))*I36),2)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ROUND((SUM(BG125:BG134)),2)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ROUND((SUM(BH125:BH134)),2)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ROUND((SUM(BI125:BI134)),2)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971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162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M... - Nezpůsobilé výdaje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167</v>
      </c>
      <c r="D96" s="199"/>
      <c r="E96" s="199"/>
      <c r="F96" s="199"/>
      <c r="G96" s="199"/>
      <c r="H96" s="199"/>
      <c r="I96" s="200"/>
      <c r="J96" s="201" t="s">
        <v>168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169</v>
      </c>
      <c r="D98" s="39"/>
      <c r="E98" s="39"/>
      <c r="F98" s="39"/>
      <c r="G98" s="39"/>
      <c r="H98" s="39"/>
      <c r="I98" s="155"/>
      <c r="J98" s="109">
        <f>J125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170</v>
      </c>
    </row>
    <row r="99" spans="1:31" s="9" customFormat="1" ht="24.95" customHeight="1">
      <c r="A99" s="9"/>
      <c r="B99" s="203"/>
      <c r="C99" s="204"/>
      <c r="D99" s="205" t="s">
        <v>171</v>
      </c>
      <c r="E99" s="206"/>
      <c r="F99" s="206"/>
      <c r="G99" s="206"/>
      <c r="H99" s="206"/>
      <c r="I99" s="207"/>
      <c r="J99" s="208">
        <f>J126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1"/>
      <c r="D100" s="211" t="s">
        <v>176</v>
      </c>
      <c r="E100" s="212"/>
      <c r="F100" s="212"/>
      <c r="G100" s="212"/>
      <c r="H100" s="212"/>
      <c r="I100" s="213"/>
      <c r="J100" s="214">
        <f>J127</f>
        <v>0</v>
      </c>
      <c r="K100" s="131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203"/>
      <c r="C101" s="204"/>
      <c r="D101" s="205" t="s">
        <v>917</v>
      </c>
      <c r="E101" s="206"/>
      <c r="F101" s="206"/>
      <c r="G101" s="206"/>
      <c r="H101" s="206"/>
      <c r="I101" s="207"/>
      <c r="J101" s="208">
        <f>J130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956</v>
      </c>
      <c r="E102" s="212"/>
      <c r="F102" s="212"/>
      <c r="G102" s="212"/>
      <c r="H102" s="212"/>
      <c r="I102" s="213"/>
      <c r="J102" s="214">
        <f>J131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957</v>
      </c>
      <c r="E103" s="212"/>
      <c r="F103" s="212"/>
      <c r="G103" s="212"/>
      <c r="H103" s="212"/>
      <c r="I103" s="213"/>
      <c r="J103" s="214">
        <f>J133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155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192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195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187</v>
      </c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96" t="str">
        <f>E7</f>
        <v xml:space="preserve">Stavební úpravy (TZB)  BD v Milíně, blok A, M, O - III. etapa</v>
      </c>
      <c r="F113" s="31"/>
      <c r="G113" s="31"/>
      <c r="H113" s="31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2:12" s="1" customFormat="1" ht="12" customHeight="1">
      <c r="B114" s="20"/>
      <c r="C114" s="31" t="s">
        <v>160</v>
      </c>
      <c r="D114" s="21"/>
      <c r="E114" s="21"/>
      <c r="F114" s="21"/>
      <c r="G114" s="21"/>
      <c r="H114" s="21"/>
      <c r="I114" s="146"/>
      <c r="J114" s="21"/>
      <c r="K114" s="21"/>
      <c r="L114" s="19"/>
    </row>
    <row r="115" spans="1:31" s="2" customFormat="1" ht="16.5" customHeight="1">
      <c r="A115" s="37"/>
      <c r="B115" s="38"/>
      <c r="C115" s="39"/>
      <c r="D115" s="39"/>
      <c r="E115" s="196" t="s">
        <v>971</v>
      </c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162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E11</f>
        <v>M... - Nezpůsobilé výdaje</v>
      </c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F14</f>
        <v xml:space="preserve"> </v>
      </c>
      <c r="G119" s="39"/>
      <c r="H119" s="39"/>
      <c r="I119" s="157" t="s">
        <v>22</v>
      </c>
      <c r="J119" s="78" t="str">
        <f>IF(J14="","",J14)</f>
        <v>16. 3. 2020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E17</f>
        <v xml:space="preserve"> </v>
      </c>
      <c r="G121" s="39"/>
      <c r="H121" s="39"/>
      <c r="I121" s="157" t="s">
        <v>29</v>
      </c>
      <c r="J121" s="35" t="str">
        <f>E23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27</v>
      </c>
      <c r="D122" s="39"/>
      <c r="E122" s="39"/>
      <c r="F122" s="26" t="str">
        <f>IF(E20="","",E20)</f>
        <v>Vyplň údaj</v>
      </c>
      <c r="G122" s="39"/>
      <c r="H122" s="39"/>
      <c r="I122" s="157" t="s">
        <v>31</v>
      </c>
      <c r="J122" s="35" t="str">
        <f>E26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216"/>
      <c r="B124" s="217"/>
      <c r="C124" s="218" t="s">
        <v>188</v>
      </c>
      <c r="D124" s="219" t="s">
        <v>58</v>
      </c>
      <c r="E124" s="219" t="s">
        <v>54</v>
      </c>
      <c r="F124" s="219" t="s">
        <v>55</v>
      </c>
      <c r="G124" s="219" t="s">
        <v>189</v>
      </c>
      <c r="H124" s="219" t="s">
        <v>190</v>
      </c>
      <c r="I124" s="220" t="s">
        <v>191</v>
      </c>
      <c r="J124" s="221" t="s">
        <v>168</v>
      </c>
      <c r="K124" s="222" t="s">
        <v>192</v>
      </c>
      <c r="L124" s="223"/>
      <c r="M124" s="99" t="s">
        <v>1</v>
      </c>
      <c r="N124" s="100" t="s">
        <v>37</v>
      </c>
      <c r="O124" s="100" t="s">
        <v>193</v>
      </c>
      <c r="P124" s="100" t="s">
        <v>194</v>
      </c>
      <c r="Q124" s="100" t="s">
        <v>195</v>
      </c>
      <c r="R124" s="100" t="s">
        <v>196</v>
      </c>
      <c r="S124" s="100" t="s">
        <v>197</v>
      </c>
      <c r="T124" s="101" t="s">
        <v>198</v>
      </c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</row>
    <row r="125" spans="1:63" s="2" customFormat="1" ht="22.8" customHeight="1">
      <c r="A125" s="37"/>
      <c r="B125" s="38"/>
      <c r="C125" s="106" t="s">
        <v>199</v>
      </c>
      <c r="D125" s="39"/>
      <c r="E125" s="39"/>
      <c r="F125" s="39"/>
      <c r="G125" s="39"/>
      <c r="H125" s="39"/>
      <c r="I125" s="155"/>
      <c r="J125" s="224">
        <f>BK125</f>
        <v>0</v>
      </c>
      <c r="K125" s="39"/>
      <c r="L125" s="43"/>
      <c r="M125" s="102"/>
      <c r="N125" s="225"/>
      <c r="O125" s="103"/>
      <c r="P125" s="226">
        <f>P126+P130</f>
        <v>0</v>
      </c>
      <c r="Q125" s="103"/>
      <c r="R125" s="226">
        <f>R126+R130</f>
        <v>0.038400000000000004</v>
      </c>
      <c r="S125" s="103"/>
      <c r="T125" s="227">
        <f>T126+T130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72</v>
      </c>
      <c r="AU125" s="16" t="s">
        <v>170</v>
      </c>
      <c r="BK125" s="228">
        <f>BK126+BK130</f>
        <v>0</v>
      </c>
    </row>
    <row r="126" spans="1:63" s="12" customFormat="1" ht="25.9" customHeight="1">
      <c r="A126" s="12"/>
      <c r="B126" s="229"/>
      <c r="C126" s="230"/>
      <c r="D126" s="231" t="s">
        <v>72</v>
      </c>
      <c r="E126" s="232" t="s">
        <v>200</v>
      </c>
      <c r="F126" s="232" t="s">
        <v>201</v>
      </c>
      <c r="G126" s="230"/>
      <c r="H126" s="230"/>
      <c r="I126" s="233"/>
      <c r="J126" s="234">
        <f>BK126</f>
        <v>0</v>
      </c>
      <c r="K126" s="230"/>
      <c r="L126" s="235"/>
      <c r="M126" s="236"/>
      <c r="N126" s="237"/>
      <c r="O126" s="237"/>
      <c r="P126" s="238">
        <f>P127</f>
        <v>0</v>
      </c>
      <c r="Q126" s="237"/>
      <c r="R126" s="238">
        <f>R127</f>
        <v>0.038400000000000004</v>
      </c>
      <c r="S126" s="237"/>
      <c r="T126" s="239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0" t="s">
        <v>80</v>
      </c>
      <c r="AT126" s="241" t="s">
        <v>72</v>
      </c>
      <c r="AU126" s="241" t="s">
        <v>73</v>
      </c>
      <c r="AY126" s="240" t="s">
        <v>202</v>
      </c>
      <c r="BK126" s="242">
        <f>BK127</f>
        <v>0</v>
      </c>
    </row>
    <row r="127" spans="1:63" s="12" customFormat="1" ht="22.8" customHeight="1">
      <c r="A127" s="12"/>
      <c r="B127" s="229"/>
      <c r="C127" s="230"/>
      <c r="D127" s="231" t="s">
        <v>72</v>
      </c>
      <c r="E127" s="243" t="s">
        <v>311</v>
      </c>
      <c r="F127" s="243" t="s">
        <v>315</v>
      </c>
      <c r="G127" s="230"/>
      <c r="H127" s="230"/>
      <c r="I127" s="233"/>
      <c r="J127" s="244">
        <f>BK127</f>
        <v>0</v>
      </c>
      <c r="K127" s="230"/>
      <c r="L127" s="235"/>
      <c r="M127" s="236"/>
      <c r="N127" s="237"/>
      <c r="O127" s="237"/>
      <c r="P127" s="238">
        <f>SUM(P128:P129)</f>
        <v>0</v>
      </c>
      <c r="Q127" s="237"/>
      <c r="R127" s="238">
        <f>SUM(R128:R129)</f>
        <v>0.038400000000000004</v>
      </c>
      <c r="S127" s="237"/>
      <c r="T127" s="239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0" t="s">
        <v>80</v>
      </c>
      <c r="AT127" s="241" t="s">
        <v>72</v>
      </c>
      <c r="AU127" s="241" t="s">
        <v>80</v>
      </c>
      <c r="AY127" s="240" t="s">
        <v>202</v>
      </c>
      <c r="BK127" s="242">
        <f>SUM(BK128:BK129)</f>
        <v>0</v>
      </c>
    </row>
    <row r="128" spans="1:65" s="2" customFormat="1" ht="21.75" customHeight="1">
      <c r="A128" s="37"/>
      <c r="B128" s="38"/>
      <c r="C128" s="245" t="s">
        <v>80</v>
      </c>
      <c r="D128" s="245" t="s">
        <v>204</v>
      </c>
      <c r="E128" s="246" t="s">
        <v>958</v>
      </c>
      <c r="F128" s="247" t="s">
        <v>959</v>
      </c>
      <c r="G128" s="248" t="s">
        <v>231</v>
      </c>
      <c r="H128" s="249">
        <v>960</v>
      </c>
      <c r="I128" s="250"/>
      <c r="J128" s="251">
        <f>ROUND(I128*H128,2)</f>
        <v>0</v>
      </c>
      <c r="K128" s="252"/>
      <c r="L128" s="43"/>
      <c r="M128" s="253" t="s">
        <v>1</v>
      </c>
      <c r="N128" s="254" t="s">
        <v>39</v>
      </c>
      <c r="O128" s="90"/>
      <c r="P128" s="255">
        <f>O128*H128</f>
        <v>0</v>
      </c>
      <c r="Q128" s="255">
        <v>4E-05</v>
      </c>
      <c r="R128" s="255">
        <f>Q128*H128</f>
        <v>0.038400000000000004</v>
      </c>
      <c r="S128" s="255">
        <v>0</v>
      </c>
      <c r="T128" s="25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57" t="s">
        <v>208</v>
      </c>
      <c r="AT128" s="257" t="s">
        <v>204</v>
      </c>
      <c r="AU128" s="257" t="s">
        <v>85</v>
      </c>
      <c r="AY128" s="16" t="s">
        <v>202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6" t="s">
        <v>85</v>
      </c>
      <c r="BK128" s="258">
        <f>ROUND(I128*H128,2)</f>
        <v>0</v>
      </c>
      <c r="BL128" s="16" t="s">
        <v>208</v>
      </c>
      <c r="BM128" s="257" t="s">
        <v>1841</v>
      </c>
    </row>
    <row r="129" spans="1:51" s="14" customFormat="1" ht="12">
      <c r="A129" s="14"/>
      <c r="B129" s="270"/>
      <c r="C129" s="271"/>
      <c r="D129" s="261" t="s">
        <v>210</v>
      </c>
      <c r="E129" s="272" t="s">
        <v>1</v>
      </c>
      <c r="F129" s="273" t="s">
        <v>1842</v>
      </c>
      <c r="G129" s="271"/>
      <c r="H129" s="274">
        <v>960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210</v>
      </c>
      <c r="AU129" s="280" t="s">
        <v>85</v>
      </c>
      <c r="AV129" s="14" t="s">
        <v>85</v>
      </c>
      <c r="AW129" s="14" t="s">
        <v>30</v>
      </c>
      <c r="AX129" s="14" t="s">
        <v>73</v>
      </c>
      <c r="AY129" s="280" t="s">
        <v>202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930</v>
      </c>
      <c r="F130" s="232" t="s">
        <v>931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293</v>
      </c>
      <c r="AT130" s="241" t="s">
        <v>72</v>
      </c>
      <c r="AU130" s="241" t="s">
        <v>73</v>
      </c>
      <c r="AY130" s="240" t="s">
        <v>202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962</v>
      </c>
      <c r="F131" s="243" t="s">
        <v>963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293</v>
      </c>
      <c r="AT131" s="241" t="s">
        <v>72</v>
      </c>
      <c r="AU131" s="241" t="s">
        <v>80</v>
      </c>
      <c r="AY131" s="240" t="s">
        <v>202</v>
      </c>
      <c r="BK131" s="242">
        <f>BK132</f>
        <v>0</v>
      </c>
    </row>
    <row r="132" spans="1:65" s="2" customFormat="1" ht="16.5" customHeight="1">
      <c r="A132" s="37"/>
      <c r="B132" s="38"/>
      <c r="C132" s="245" t="s">
        <v>85</v>
      </c>
      <c r="D132" s="245" t="s">
        <v>204</v>
      </c>
      <c r="E132" s="246" t="s">
        <v>964</v>
      </c>
      <c r="F132" s="247" t="s">
        <v>963</v>
      </c>
      <c r="G132" s="248" t="s">
        <v>439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936</v>
      </c>
      <c r="AT132" s="257" t="s">
        <v>204</v>
      </c>
      <c r="AU132" s="257" t="s">
        <v>85</v>
      </c>
      <c r="AY132" s="16" t="s">
        <v>202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936</v>
      </c>
      <c r="BM132" s="257" t="s">
        <v>1843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966</v>
      </c>
      <c r="F133" s="243" t="s">
        <v>967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293</v>
      </c>
      <c r="AT133" s="241" t="s">
        <v>72</v>
      </c>
      <c r="AU133" s="241" t="s">
        <v>80</v>
      </c>
      <c r="AY133" s="240" t="s">
        <v>202</v>
      </c>
      <c r="BK133" s="242">
        <f>BK134</f>
        <v>0</v>
      </c>
    </row>
    <row r="134" spans="1:65" s="2" customFormat="1" ht="16.5" customHeight="1">
      <c r="A134" s="37"/>
      <c r="B134" s="38"/>
      <c r="C134" s="245" t="s">
        <v>90</v>
      </c>
      <c r="D134" s="245" t="s">
        <v>204</v>
      </c>
      <c r="E134" s="246" t="s">
        <v>968</v>
      </c>
      <c r="F134" s="247" t="s">
        <v>969</v>
      </c>
      <c r="G134" s="248" t="s">
        <v>439</v>
      </c>
      <c r="H134" s="249">
        <v>1</v>
      </c>
      <c r="I134" s="250"/>
      <c r="J134" s="251">
        <f>ROUND(I134*H134,2)</f>
        <v>0</v>
      </c>
      <c r="K134" s="252"/>
      <c r="L134" s="43"/>
      <c r="M134" s="295" t="s">
        <v>1</v>
      </c>
      <c r="N134" s="296" t="s">
        <v>39</v>
      </c>
      <c r="O134" s="297"/>
      <c r="P134" s="298">
        <f>O134*H134</f>
        <v>0</v>
      </c>
      <c r="Q134" s="298">
        <v>0</v>
      </c>
      <c r="R134" s="298">
        <f>Q134*H134</f>
        <v>0</v>
      </c>
      <c r="S134" s="298">
        <v>0</v>
      </c>
      <c r="T134" s="29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936</v>
      </c>
      <c r="AT134" s="257" t="s">
        <v>204</v>
      </c>
      <c r="AU134" s="257" t="s">
        <v>85</v>
      </c>
      <c r="AY134" s="16" t="s">
        <v>202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936</v>
      </c>
      <c r="BM134" s="257" t="s">
        <v>1844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192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24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160</v>
      </c>
      <c r="L8" s="19"/>
    </row>
    <row r="9" spans="2:12" s="1" customFormat="1" ht="16.5" customHeight="1">
      <c r="B9" s="19"/>
      <c r="E9" s="153" t="s">
        <v>161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162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163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164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165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ROUND(J140,2)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ROUND((SUM(BE140:BE439)),2)</f>
        <v>0</v>
      </c>
      <c r="G37" s="37"/>
      <c r="H37" s="37"/>
      <c r="I37" s="171">
        <v>0.21</v>
      </c>
      <c r="J37" s="170">
        <f>ROUND(((SUM(BE140:BE439))*I37),2)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ROUND((SUM(BF140:BF439)),2)</f>
        <v>0</v>
      </c>
      <c r="G38" s="37"/>
      <c r="H38" s="37"/>
      <c r="I38" s="171">
        <v>0.15</v>
      </c>
      <c r="J38" s="170">
        <f>ROUND(((SUM(BF140:BF439))*I38),2)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ROUND((SUM(BG140:BG439)),2)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ROUND((SUM(BH140:BH439)),2)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ROUND((SUM(BI140:BI439)),2)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161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162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163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164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A.a - Stavební přípomoce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167</v>
      </c>
      <c r="D98" s="199"/>
      <c r="E98" s="199"/>
      <c r="F98" s="199"/>
      <c r="G98" s="199"/>
      <c r="H98" s="199"/>
      <c r="I98" s="200"/>
      <c r="J98" s="201" t="s">
        <v>168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169</v>
      </c>
      <c r="D100" s="39"/>
      <c r="E100" s="39"/>
      <c r="F100" s="39"/>
      <c r="G100" s="39"/>
      <c r="H100" s="39"/>
      <c r="I100" s="155"/>
      <c r="J100" s="109">
        <f>J140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170</v>
      </c>
    </row>
    <row r="101" spans="1:31" s="9" customFormat="1" ht="24.95" customHeight="1">
      <c r="A101" s="9"/>
      <c r="B101" s="203"/>
      <c r="C101" s="204"/>
      <c r="D101" s="205" t="s">
        <v>171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172</v>
      </c>
      <c r="E102" s="212"/>
      <c r="F102" s="212"/>
      <c r="G102" s="212"/>
      <c r="H102" s="212"/>
      <c r="I102" s="213"/>
      <c r="J102" s="214">
        <f>J142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173</v>
      </c>
      <c r="E103" s="212"/>
      <c r="F103" s="212"/>
      <c r="G103" s="212"/>
      <c r="H103" s="212"/>
      <c r="I103" s="213"/>
      <c r="J103" s="214">
        <f>J183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1"/>
      <c r="D104" s="211" t="s">
        <v>174</v>
      </c>
      <c r="E104" s="212"/>
      <c r="F104" s="212"/>
      <c r="G104" s="212"/>
      <c r="H104" s="212"/>
      <c r="I104" s="213"/>
      <c r="J104" s="214">
        <f>J234</f>
        <v>0</v>
      </c>
      <c r="K104" s="131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1"/>
      <c r="D105" s="211" t="s">
        <v>175</v>
      </c>
      <c r="E105" s="212"/>
      <c r="F105" s="212"/>
      <c r="G105" s="212"/>
      <c r="H105" s="212"/>
      <c r="I105" s="213"/>
      <c r="J105" s="214">
        <f>J260</f>
        <v>0</v>
      </c>
      <c r="K105" s="131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0"/>
      <c r="C106" s="131"/>
      <c r="D106" s="211" t="s">
        <v>176</v>
      </c>
      <c r="E106" s="212"/>
      <c r="F106" s="212"/>
      <c r="G106" s="212"/>
      <c r="H106" s="212"/>
      <c r="I106" s="213"/>
      <c r="J106" s="214">
        <f>J263</f>
        <v>0</v>
      </c>
      <c r="K106" s="131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0"/>
      <c r="C107" s="131"/>
      <c r="D107" s="211" t="s">
        <v>177</v>
      </c>
      <c r="E107" s="212"/>
      <c r="F107" s="212"/>
      <c r="G107" s="212"/>
      <c r="H107" s="212"/>
      <c r="I107" s="213"/>
      <c r="J107" s="214">
        <f>J318</f>
        <v>0</v>
      </c>
      <c r="K107" s="131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0"/>
      <c r="C108" s="131"/>
      <c r="D108" s="211" t="s">
        <v>178</v>
      </c>
      <c r="E108" s="212"/>
      <c r="F108" s="212"/>
      <c r="G108" s="212"/>
      <c r="H108" s="212"/>
      <c r="I108" s="213"/>
      <c r="J108" s="214">
        <f>J362</f>
        <v>0</v>
      </c>
      <c r="K108" s="131"/>
      <c r="L108" s="2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0"/>
      <c r="C109" s="131"/>
      <c r="D109" s="211" t="s">
        <v>179</v>
      </c>
      <c r="E109" s="212"/>
      <c r="F109" s="212"/>
      <c r="G109" s="212"/>
      <c r="H109" s="212"/>
      <c r="I109" s="213"/>
      <c r="J109" s="214">
        <f>J369</f>
        <v>0</v>
      </c>
      <c r="K109" s="131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203"/>
      <c r="C110" s="204"/>
      <c r="D110" s="205" t="s">
        <v>180</v>
      </c>
      <c r="E110" s="206"/>
      <c r="F110" s="206"/>
      <c r="G110" s="206"/>
      <c r="H110" s="206"/>
      <c r="I110" s="207"/>
      <c r="J110" s="208">
        <f>J372</f>
        <v>0</v>
      </c>
      <c r="K110" s="204"/>
      <c r="L110" s="20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210"/>
      <c r="C111" s="131"/>
      <c r="D111" s="211" t="s">
        <v>181</v>
      </c>
      <c r="E111" s="212"/>
      <c r="F111" s="212"/>
      <c r="G111" s="212"/>
      <c r="H111" s="212"/>
      <c r="I111" s="213"/>
      <c r="J111" s="214">
        <f>J373</f>
        <v>0</v>
      </c>
      <c r="K111" s="131"/>
      <c r="L111" s="2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0"/>
      <c r="C112" s="131"/>
      <c r="D112" s="211" t="s">
        <v>182</v>
      </c>
      <c r="E112" s="212"/>
      <c r="F112" s="212"/>
      <c r="G112" s="212"/>
      <c r="H112" s="212"/>
      <c r="I112" s="213"/>
      <c r="J112" s="214">
        <f>J386</f>
        <v>0</v>
      </c>
      <c r="K112" s="131"/>
      <c r="L112" s="2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0"/>
      <c r="C113" s="131"/>
      <c r="D113" s="211" t="s">
        <v>183</v>
      </c>
      <c r="E113" s="212"/>
      <c r="F113" s="212"/>
      <c r="G113" s="212"/>
      <c r="H113" s="212"/>
      <c r="I113" s="213"/>
      <c r="J113" s="214">
        <f>J397</f>
        <v>0</v>
      </c>
      <c r="K113" s="131"/>
      <c r="L113" s="21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0"/>
      <c r="C114" s="131"/>
      <c r="D114" s="211" t="s">
        <v>184</v>
      </c>
      <c r="E114" s="212"/>
      <c r="F114" s="212"/>
      <c r="G114" s="212"/>
      <c r="H114" s="212"/>
      <c r="I114" s="213"/>
      <c r="J114" s="214">
        <f>J408</f>
        <v>0</v>
      </c>
      <c r="K114" s="131"/>
      <c r="L114" s="21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0"/>
      <c r="C115" s="131"/>
      <c r="D115" s="211" t="s">
        <v>185</v>
      </c>
      <c r="E115" s="212"/>
      <c r="F115" s="212"/>
      <c r="G115" s="212"/>
      <c r="H115" s="212"/>
      <c r="I115" s="213"/>
      <c r="J115" s="214">
        <f>J411</f>
        <v>0</v>
      </c>
      <c r="K115" s="131"/>
      <c r="L115" s="21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0"/>
      <c r="C116" s="131"/>
      <c r="D116" s="211" t="s">
        <v>186</v>
      </c>
      <c r="E116" s="212"/>
      <c r="F116" s="212"/>
      <c r="G116" s="212"/>
      <c r="H116" s="212"/>
      <c r="I116" s="213"/>
      <c r="J116" s="214">
        <f>J427</f>
        <v>0</v>
      </c>
      <c r="K116" s="131"/>
      <c r="L116" s="21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65"/>
      <c r="C118" s="66"/>
      <c r="D118" s="66"/>
      <c r="E118" s="66"/>
      <c r="F118" s="66"/>
      <c r="G118" s="66"/>
      <c r="H118" s="66"/>
      <c r="I118" s="192"/>
      <c r="J118" s="66"/>
      <c r="K118" s="66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22" spans="1:31" s="2" customFormat="1" ht="6.95" customHeight="1">
      <c r="A122" s="37"/>
      <c r="B122" s="67"/>
      <c r="C122" s="68"/>
      <c r="D122" s="68"/>
      <c r="E122" s="68"/>
      <c r="F122" s="68"/>
      <c r="G122" s="68"/>
      <c r="H122" s="68"/>
      <c r="I122" s="195"/>
      <c r="J122" s="68"/>
      <c r="K122" s="68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4.95" customHeight="1">
      <c r="A123" s="37"/>
      <c r="B123" s="38"/>
      <c r="C123" s="22" t="s">
        <v>187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16</v>
      </c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9"/>
      <c r="D126" s="39"/>
      <c r="E126" s="196" t="str">
        <f>E7</f>
        <v xml:space="preserve">Stavební úpravy (TZB)  BD v Milíně, blok A, M, O - III. etapa</v>
      </c>
      <c r="F126" s="31"/>
      <c r="G126" s="31"/>
      <c r="H126" s="31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2:12" s="1" customFormat="1" ht="12" customHeight="1">
      <c r="B127" s="20"/>
      <c r="C127" s="31" t="s">
        <v>160</v>
      </c>
      <c r="D127" s="21"/>
      <c r="E127" s="21"/>
      <c r="F127" s="21"/>
      <c r="G127" s="21"/>
      <c r="H127" s="21"/>
      <c r="I127" s="146"/>
      <c r="J127" s="21"/>
      <c r="K127" s="21"/>
      <c r="L127" s="19"/>
    </row>
    <row r="128" spans="2:12" s="1" customFormat="1" ht="16.5" customHeight="1">
      <c r="B128" s="20"/>
      <c r="C128" s="21"/>
      <c r="D128" s="21"/>
      <c r="E128" s="196" t="s">
        <v>161</v>
      </c>
      <c r="F128" s="21"/>
      <c r="G128" s="21"/>
      <c r="H128" s="21"/>
      <c r="I128" s="146"/>
      <c r="J128" s="21"/>
      <c r="K128" s="21"/>
      <c r="L128" s="19"/>
    </row>
    <row r="129" spans="2:12" s="1" customFormat="1" ht="12" customHeight="1">
      <c r="B129" s="20"/>
      <c r="C129" s="31" t="s">
        <v>162</v>
      </c>
      <c r="D129" s="21"/>
      <c r="E129" s="21"/>
      <c r="F129" s="21"/>
      <c r="G129" s="21"/>
      <c r="H129" s="21"/>
      <c r="I129" s="146"/>
      <c r="J129" s="21"/>
      <c r="K129" s="21"/>
      <c r="L129" s="19"/>
    </row>
    <row r="130" spans="1:31" s="2" customFormat="1" ht="16.5" customHeight="1">
      <c r="A130" s="37"/>
      <c r="B130" s="38"/>
      <c r="C130" s="39"/>
      <c r="D130" s="39"/>
      <c r="E130" s="197" t="s">
        <v>163</v>
      </c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164</v>
      </c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6.5" customHeight="1">
      <c r="A132" s="37"/>
      <c r="B132" s="38"/>
      <c r="C132" s="39"/>
      <c r="D132" s="39"/>
      <c r="E132" s="75" t="str">
        <f>E13</f>
        <v>A.a - Stavební přípomoce</v>
      </c>
      <c r="F132" s="39"/>
      <c r="G132" s="39"/>
      <c r="H132" s="39"/>
      <c r="I132" s="155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6.95" customHeight="1">
      <c r="A133" s="37"/>
      <c r="B133" s="38"/>
      <c r="C133" s="39"/>
      <c r="D133" s="39"/>
      <c r="E133" s="39"/>
      <c r="F133" s="39"/>
      <c r="G133" s="39"/>
      <c r="H133" s="39"/>
      <c r="I133" s="155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2" customHeight="1">
      <c r="A134" s="37"/>
      <c r="B134" s="38"/>
      <c r="C134" s="31" t="s">
        <v>20</v>
      </c>
      <c r="D134" s="39"/>
      <c r="E134" s="39"/>
      <c r="F134" s="26" t="str">
        <f>F16</f>
        <v xml:space="preserve"> </v>
      </c>
      <c r="G134" s="39"/>
      <c r="H134" s="39"/>
      <c r="I134" s="157" t="s">
        <v>22</v>
      </c>
      <c r="J134" s="78" t="str">
        <f>IF(J16="","",J16)</f>
        <v>16. 3. 2020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9"/>
      <c r="D135" s="39"/>
      <c r="E135" s="39"/>
      <c r="F135" s="39"/>
      <c r="G135" s="39"/>
      <c r="H135" s="39"/>
      <c r="I135" s="155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5.15" customHeight="1">
      <c r="A136" s="37"/>
      <c r="B136" s="38"/>
      <c r="C136" s="31" t="s">
        <v>24</v>
      </c>
      <c r="D136" s="39"/>
      <c r="E136" s="39"/>
      <c r="F136" s="26" t="str">
        <f>E19</f>
        <v xml:space="preserve"> </v>
      </c>
      <c r="G136" s="39"/>
      <c r="H136" s="39"/>
      <c r="I136" s="157" t="s">
        <v>29</v>
      </c>
      <c r="J136" s="35" t="str">
        <f>E25</f>
        <v xml:space="preserve"> </v>
      </c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5.15" customHeight="1">
      <c r="A137" s="37"/>
      <c r="B137" s="38"/>
      <c r="C137" s="31" t="s">
        <v>27</v>
      </c>
      <c r="D137" s="39"/>
      <c r="E137" s="39"/>
      <c r="F137" s="26" t="str">
        <f>IF(E22="","",E22)</f>
        <v>Vyplň údaj</v>
      </c>
      <c r="G137" s="39"/>
      <c r="H137" s="39"/>
      <c r="I137" s="157" t="s">
        <v>31</v>
      </c>
      <c r="J137" s="35" t="str">
        <f>E28</f>
        <v xml:space="preserve"> </v>
      </c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0.3" customHeight="1">
      <c r="A138" s="37"/>
      <c r="B138" s="38"/>
      <c r="C138" s="39"/>
      <c r="D138" s="39"/>
      <c r="E138" s="39"/>
      <c r="F138" s="39"/>
      <c r="G138" s="39"/>
      <c r="H138" s="39"/>
      <c r="I138" s="155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11" customFormat="1" ht="29.25" customHeight="1">
      <c r="A139" s="216"/>
      <c r="B139" s="217"/>
      <c r="C139" s="218" t="s">
        <v>188</v>
      </c>
      <c r="D139" s="219" t="s">
        <v>58</v>
      </c>
      <c r="E139" s="219" t="s">
        <v>54</v>
      </c>
      <c r="F139" s="219" t="s">
        <v>55</v>
      </c>
      <c r="G139" s="219" t="s">
        <v>189</v>
      </c>
      <c r="H139" s="219" t="s">
        <v>190</v>
      </c>
      <c r="I139" s="220" t="s">
        <v>191</v>
      </c>
      <c r="J139" s="221" t="s">
        <v>168</v>
      </c>
      <c r="K139" s="222" t="s">
        <v>192</v>
      </c>
      <c r="L139" s="223"/>
      <c r="M139" s="99" t="s">
        <v>1</v>
      </c>
      <c r="N139" s="100" t="s">
        <v>37</v>
      </c>
      <c r="O139" s="100" t="s">
        <v>193</v>
      </c>
      <c r="P139" s="100" t="s">
        <v>194</v>
      </c>
      <c r="Q139" s="100" t="s">
        <v>195</v>
      </c>
      <c r="R139" s="100" t="s">
        <v>196</v>
      </c>
      <c r="S139" s="100" t="s">
        <v>197</v>
      </c>
      <c r="T139" s="101" t="s">
        <v>198</v>
      </c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</row>
    <row r="140" spans="1:63" s="2" customFormat="1" ht="22.8" customHeight="1">
      <c r="A140" s="37"/>
      <c r="B140" s="38"/>
      <c r="C140" s="106" t="s">
        <v>199</v>
      </c>
      <c r="D140" s="39"/>
      <c r="E140" s="39"/>
      <c r="F140" s="39"/>
      <c r="G140" s="39"/>
      <c r="H140" s="39"/>
      <c r="I140" s="155"/>
      <c r="J140" s="224">
        <f>BK140</f>
        <v>0</v>
      </c>
      <c r="K140" s="39"/>
      <c r="L140" s="43"/>
      <c r="M140" s="102"/>
      <c r="N140" s="225"/>
      <c r="O140" s="103"/>
      <c r="P140" s="226">
        <f>P141+P372</f>
        <v>0</v>
      </c>
      <c r="Q140" s="103"/>
      <c r="R140" s="226">
        <f>R141+R372</f>
        <v>22.506405200000003</v>
      </c>
      <c r="S140" s="103"/>
      <c r="T140" s="227">
        <f>T141+T372</f>
        <v>7.1296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72</v>
      </c>
      <c r="AU140" s="16" t="s">
        <v>170</v>
      </c>
      <c r="BK140" s="228">
        <f>BK141+BK372</f>
        <v>0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200</v>
      </c>
      <c r="F141" s="232" t="s">
        <v>201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P142+P183+P234+P260+P263+P318+P362+P369</f>
        <v>0</v>
      </c>
      <c r="Q141" s="237"/>
      <c r="R141" s="238">
        <f>R142+R183+R234+R260+R263+R318+R362+R369</f>
        <v>18.565122000000002</v>
      </c>
      <c r="S141" s="237"/>
      <c r="T141" s="239">
        <f>T142+T183+T234+T260+T263+T318+T362+T369</f>
        <v>7.1296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202</v>
      </c>
      <c r="BK141" s="242">
        <f>BK142+BK183+BK234+BK260+BK263+BK318+BK362+BK369</f>
        <v>0</v>
      </c>
    </row>
    <row r="142" spans="1:63" s="12" customFormat="1" ht="22.8" customHeight="1">
      <c r="A142" s="12"/>
      <c r="B142" s="229"/>
      <c r="C142" s="230"/>
      <c r="D142" s="231" t="s">
        <v>72</v>
      </c>
      <c r="E142" s="243" t="s">
        <v>90</v>
      </c>
      <c r="F142" s="243" t="s">
        <v>203</v>
      </c>
      <c r="G142" s="230"/>
      <c r="H142" s="230"/>
      <c r="I142" s="233"/>
      <c r="J142" s="244">
        <f>BK142</f>
        <v>0</v>
      </c>
      <c r="K142" s="230"/>
      <c r="L142" s="235"/>
      <c r="M142" s="236"/>
      <c r="N142" s="237"/>
      <c r="O142" s="237"/>
      <c r="P142" s="238">
        <f>SUM(P143:P182)</f>
        <v>0</v>
      </c>
      <c r="Q142" s="237"/>
      <c r="R142" s="238">
        <f>SUM(R143:R182)</f>
        <v>14.755158</v>
      </c>
      <c r="S142" s="237"/>
      <c r="T142" s="239">
        <f>SUM(T143:T182)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80</v>
      </c>
      <c r="AY142" s="240" t="s">
        <v>202</v>
      </c>
      <c r="BK142" s="242">
        <f>SUM(BK143:BK182)</f>
        <v>0</v>
      </c>
    </row>
    <row r="143" spans="1:65" s="2" customFormat="1" ht="21.75" customHeight="1">
      <c r="A143" s="37"/>
      <c r="B143" s="38"/>
      <c r="C143" s="245" t="s">
        <v>80</v>
      </c>
      <c r="D143" s="245" t="s">
        <v>204</v>
      </c>
      <c r="E143" s="246" t="s">
        <v>205</v>
      </c>
      <c r="F143" s="247" t="s">
        <v>206</v>
      </c>
      <c r="G143" s="248" t="s">
        <v>207</v>
      </c>
      <c r="H143" s="249">
        <v>107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0.12021</v>
      </c>
      <c r="R143" s="255">
        <f>Q143*H143</f>
        <v>12.86247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208</v>
      </c>
      <c r="AT143" s="257" t="s">
        <v>204</v>
      </c>
      <c r="AU143" s="257" t="s">
        <v>85</v>
      </c>
      <c r="AY143" s="16" t="s">
        <v>202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208</v>
      </c>
      <c r="BM143" s="257" t="s">
        <v>209</v>
      </c>
    </row>
    <row r="144" spans="1:51" s="13" customFormat="1" ht="12">
      <c r="A144" s="13"/>
      <c r="B144" s="259"/>
      <c r="C144" s="260"/>
      <c r="D144" s="261" t="s">
        <v>210</v>
      </c>
      <c r="E144" s="262" t="s">
        <v>1</v>
      </c>
      <c r="F144" s="263" t="s">
        <v>211</v>
      </c>
      <c r="G144" s="260"/>
      <c r="H144" s="262" t="s">
        <v>1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210</v>
      </c>
      <c r="AU144" s="269" t="s">
        <v>85</v>
      </c>
      <c r="AV144" s="13" t="s">
        <v>80</v>
      </c>
      <c r="AW144" s="13" t="s">
        <v>30</v>
      </c>
      <c r="AX144" s="13" t="s">
        <v>73</v>
      </c>
      <c r="AY144" s="269" t="s">
        <v>202</v>
      </c>
    </row>
    <row r="145" spans="1:51" s="14" customFormat="1" ht="12">
      <c r="A145" s="14"/>
      <c r="B145" s="270"/>
      <c r="C145" s="271"/>
      <c r="D145" s="261" t="s">
        <v>210</v>
      </c>
      <c r="E145" s="272" t="s">
        <v>1</v>
      </c>
      <c r="F145" s="273" t="s">
        <v>212</v>
      </c>
      <c r="G145" s="271"/>
      <c r="H145" s="274">
        <v>7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210</v>
      </c>
      <c r="AU145" s="280" t="s">
        <v>85</v>
      </c>
      <c r="AV145" s="14" t="s">
        <v>85</v>
      </c>
      <c r="AW145" s="14" t="s">
        <v>30</v>
      </c>
      <c r="AX145" s="14" t="s">
        <v>73</v>
      </c>
      <c r="AY145" s="280" t="s">
        <v>202</v>
      </c>
    </row>
    <row r="146" spans="1:51" s="14" customFormat="1" ht="12">
      <c r="A146" s="14"/>
      <c r="B146" s="270"/>
      <c r="C146" s="271"/>
      <c r="D146" s="261" t="s">
        <v>210</v>
      </c>
      <c r="E146" s="272" t="s">
        <v>1</v>
      </c>
      <c r="F146" s="273" t="s">
        <v>213</v>
      </c>
      <c r="G146" s="271"/>
      <c r="H146" s="274">
        <v>6</v>
      </c>
      <c r="I146" s="275"/>
      <c r="J146" s="271"/>
      <c r="K146" s="271"/>
      <c r="L146" s="276"/>
      <c r="M146" s="277"/>
      <c r="N146" s="278"/>
      <c r="O146" s="278"/>
      <c r="P146" s="278"/>
      <c r="Q146" s="278"/>
      <c r="R146" s="278"/>
      <c r="S146" s="278"/>
      <c r="T146" s="27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0" t="s">
        <v>210</v>
      </c>
      <c r="AU146" s="280" t="s">
        <v>85</v>
      </c>
      <c r="AV146" s="14" t="s">
        <v>85</v>
      </c>
      <c r="AW146" s="14" t="s">
        <v>30</v>
      </c>
      <c r="AX146" s="14" t="s">
        <v>73</v>
      </c>
      <c r="AY146" s="280" t="s">
        <v>202</v>
      </c>
    </row>
    <row r="147" spans="1:51" s="14" customFormat="1" ht="12">
      <c r="A147" s="14"/>
      <c r="B147" s="270"/>
      <c r="C147" s="271"/>
      <c r="D147" s="261" t="s">
        <v>210</v>
      </c>
      <c r="E147" s="272" t="s">
        <v>1</v>
      </c>
      <c r="F147" s="273" t="s">
        <v>214</v>
      </c>
      <c r="G147" s="271"/>
      <c r="H147" s="274">
        <v>6</v>
      </c>
      <c r="I147" s="275"/>
      <c r="J147" s="271"/>
      <c r="K147" s="271"/>
      <c r="L147" s="276"/>
      <c r="M147" s="277"/>
      <c r="N147" s="278"/>
      <c r="O147" s="278"/>
      <c r="P147" s="278"/>
      <c r="Q147" s="278"/>
      <c r="R147" s="278"/>
      <c r="S147" s="278"/>
      <c r="T147" s="27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0" t="s">
        <v>210</v>
      </c>
      <c r="AU147" s="280" t="s">
        <v>85</v>
      </c>
      <c r="AV147" s="14" t="s">
        <v>85</v>
      </c>
      <c r="AW147" s="14" t="s">
        <v>30</v>
      </c>
      <c r="AX147" s="14" t="s">
        <v>73</v>
      </c>
      <c r="AY147" s="280" t="s">
        <v>202</v>
      </c>
    </row>
    <row r="148" spans="1:51" s="14" customFormat="1" ht="12">
      <c r="A148" s="14"/>
      <c r="B148" s="270"/>
      <c r="C148" s="271"/>
      <c r="D148" s="261" t="s">
        <v>210</v>
      </c>
      <c r="E148" s="272" t="s">
        <v>1</v>
      </c>
      <c r="F148" s="273" t="s">
        <v>215</v>
      </c>
      <c r="G148" s="271"/>
      <c r="H148" s="274">
        <v>7</v>
      </c>
      <c r="I148" s="275"/>
      <c r="J148" s="271"/>
      <c r="K148" s="271"/>
      <c r="L148" s="276"/>
      <c r="M148" s="277"/>
      <c r="N148" s="278"/>
      <c r="O148" s="278"/>
      <c r="P148" s="278"/>
      <c r="Q148" s="278"/>
      <c r="R148" s="278"/>
      <c r="S148" s="278"/>
      <c r="T148" s="27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0" t="s">
        <v>210</v>
      </c>
      <c r="AU148" s="280" t="s">
        <v>85</v>
      </c>
      <c r="AV148" s="14" t="s">
        <v>85</v>
      </c>
      <c r="AW148" s="14" t="s">
        <v>30</v>
      </c>
      <c r="AX148" s="14" t="s">
        <v>73</v>
      </c>
      <c r="AY148" s="280" t="s">
        <v>202</v>
      </c>
    </row>
    <row r="149" spans="1:51" s="14" customFormat="1" ht="12">
      <c r="A149" s="14"/>
      <c r="B149" s="270"/>
      <c r="C149" s="271"/>
      <c r="D149" s="261" t="s">
        <v>210</v>
      </c>
      <c r="E149" s="272" t="s">
        <v>1</v>
      </c>
      <c r="F149" s="273" t="s">
        <v>216</v>
      </c>
      <c r="G149" s="271"/>
      <c r="H149" s="274">
        <v>7</v>
      </c>
      <c r="I149" s="275"/>
      <c r="J149" s="271"/>
      <c r="K149" s="271"/>
      <c r="L149" s="276"/>
      <c r="M149" s="277"/>
      <c r="N149" s="278"/>
      <c r="O149" s="278"/>
      <c r="P149" s="278"/>
      <c r="Q149" s="278"/>
      <c r="R149" s="278"/>
      <c r="S149" s="278"/>
      <c r="T149" s="27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0" t="s">
        <v>210</v>
      </c>
      <c r="AU149" s="280" t="s">
        <v>85</v>
      </c>
      <c r="AV149" s="14" t="s">
        <v>85</v>
      </c>
      <c r="AW149" s="14" t="s">
        <v>30</v>
      </c>
      <c r="AX149" s="14" t="s">
        <v>73</v>
      </c>
      <c r="AY149" s="280" t="s">
        <v>202</v>
      </c>
    </row>
    <row r="150" spans="1:51" s="14" customFormat="1" ht="12">
      <c r="A150" s="14"/>
      <c r="B150" s="270"/>
      <c r="C150" s="271"/>
      <c r="D150" s="261" t="s">
        <v>210</v>
      </c>
      <c r="E150" s="272" t="s">
        <v>1</v>
      </c>
      <c r="F150" s="273" t="s">
        <v>217</v>
      </c>
      <c r="G150" s="271"/>
      <c r="H150" s="274">
        <v>7</v>
      </c>
      <c r="I150" s="275"/>
      <c r="J150" s="271"/>
      <c r="K150" s="271"/>
      <c r="L150" s="276"/>
      <c r="M150" s="277"/>
      <c r="N150" s="278"/>
      <c r="O150" s="278"/>
      <c r="P150" s="278"/>
      <c r="Q150" s="278"/>
      <c r="R150" s="278"/>
      <c r="S150" s="278"/>
      <c r="T150" s="27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0" t="s">
        <v>210</v>
      </c>
      <c r="AU150" s="280" t="s">
        <v>85</v>
      </c>
      <c r="AV150" s="14" t="s">
        <v>85</v>
      </c>
      <c r="AW150" s="14" t="s">
        <v>30</v>
      </c>
      <c r="AX150" s="14" t="s">
        <v>73</v>
      </c>
      <c r="AY150" s="280" t="s">
        <v>202</v>
      </c>
    </row>
    <row r="151" spans="1:51" s="14" customFormat="1" ht="12">
      <c r="A151" s="14"/>
      <c r="B151" s="270"/>
      <c r="C151" s="271"/>
      <c r="D151" s="261" t="s">
        <v>210</v>
      </c>
      <c r="E151" s="272" t="s">
        <v>1</v>
      </c>
      <c r="F151" s="273" t="s">
        <v>218</v>
      </c>
      <c r="G151" s="271"/>
      <c r="H151" s="274">
        <v>7</v>
      </c>
      <c r="I151" s="275"/>
      <c r="J151" s="271"/>
      <c r="K151" s="271"/>
      <c r="L151" s="276"/>
      <c r="M151" s="277"/>
      <c r="N151" s="278"/>
      <c r="O151" s="278"/>
      <c r="P151" s="278"/>
      <c r="Q151" s="278"/>
      <c r="R151" s="278"/>
      <c r="S151" s="278"/>
      <c r="T151" s="27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0" t="s">
        <v>210</v>
      </c>
      <c r="AU151" s="280" t="s">
        <v>85</v>
      </c>
      <c r="AV151" s="14" t="s">
        <v>85</v>
      </c>
      <c r="AW151" s="14" t="s">
        <v>30</v>
      </c>
      <c r="AX151" s="14" t="s">
        <v>73</v>
      </c>
      <c r="AY151" s="280" t="s">
        <v>202</v>
      </c>
    </row>
    <row r="152" spans="1:51" s="14" customFormat="1" ht="12">
      <c r="A152" s="14"/>
      <c r="B152" s="270"/>
      <c r="C152" s="271"/>
      <c r="D152" s="261" t="s">
        <v>210</v>
      </c>
      <c r="E152" s="272" t="s">
        <v>1</v>
      </c>
      <c r="F152" s="273" t="s">
        <v>219</v>
      </c>
      <c r="G152" s="271"/>
      <c r="H152" s="274">
        <v>7</v>
      </c>
      <c r="I152" s="275"/>
      <c r="J152" s="271"/>
      <c r="K152" s="271"/>
      <c r="L152" s="276"/>
      <c r="M152" s="277"/>
      <c r="N152" s="278"/>
      <c r="O152" s="278"/>
      <c r="P152" s="278"/>
      <c r="Q152" s="278"/>
      <c r="R152" s="278"/>
      <c r="S152" s="278"/>
      <c r="T152" s="27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0" t="s">
        <v>210</v>
      </c>
      <c r="AU152" s="280" t="s">
        <v>85</v>
      </c>
      <c r="AV152" s="14" t="s">
        <v>85</v>
      </c>
      <c r="AW152" s="14" t="s">
        <v>30</v>
      </c>
      <c r="AX152" s="14" t="s">
        <v>73</v>
      </c>
      <c r="AY152" s="280" t="s">
        <v>202</v>
      </c>
    </row>
    <row r="153" spans="1:51" s="14" customFormat="1" ht="12">
      <c r="A153" s="14"/>
      <c r="B153" s="270"/>
      <c r="C153" s="271"/>
      <c r="D153" s="261" t="s">
        <v>210</v>
      </c>
      <c r="E153" s="272" t="s">
        <v>1</v>
      </c>
      <c r="F153" s="273" t="s">
        <v>220</v>
      </c>
      <c r="G153" s="271"/>
      <c r="H153" s="274">
        <v>7</v>
      </c>
      <c r="I153" s="275"/>
      <c r="J153" s="271"/>
      <c r="K153" s="271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210</v>
      </c>
      <c r="AU153" s="280" t="s">
        <v>85</v>
      </c>
      <c r="AV153" s="14" t="s">
        <v>85</v>
      </c>
      <c r="AW153" s="14" t="s">
        <v>30</v>
      </c>
      <c r="AX153" s="14" t="s">
        <v>73</v>
      </c>
      <c r="AY153" s="280" t="s">
        <v>202</v>
      </c>
    </row>
    <row r="154" spans="1:51" s="14" customFormat="1" ht="12">
      <c r="A154" s="14"/>
      <c r="B154" s="270"/>
      <c r="C154" s="271"/>
      <c r="D154" s="261" t="s">
        <v>210</v>
      </c>
      <c r="E154" s="272" t="s">
        <v>1</v>
      </c>
      <c r="F154" s="273" t="s">
        <v>221</v>
      </c>
      <c r="G154" s="271"/>
      <c r="H154" s="274">
        <v>7</v>
      </c>
      <c r="I154" s="275"/>
      <c r="J154" s="271"/>
      <c r="K154" s="271"/>
      <c r="L154" s="276"/>
      <c r="M154" s="277"/>
      <c r="N154" s="278"/>
      <c r="O154" s="278"/>
      <c r="P154" s="278"/>
      <c r="Q154" s="278"/>
      <c r="R154" s="278"/>
      <c r="S154" s="278"/>
      <c r="T154" s="27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0" t="s">
        <v>210</v>
      </c>
      <c r="AU154" s="280" t="s">
        <v>85</v>
      </c>
      <c r="AV154" s="14" t="s">
        <v>85</v>
      </c>
      <c r="AW154" s="14" t="s">
        <v>30</v>
      </c>
      <c r="AX154" s="14" t="s">
        <v>73</v>
      </c>
      <c r="AY154" s="280" t="s">
        <v>202</v>
      </c>
    </row>
    <row r="155" spans="1:51" s="14" customFormat="1" ht="12">
      <c r="A155" s="14"/>
      <c r="B155" s="270"/>
      <c r="C155" s="271"/>
      <c r="D155" s="261" t="s">
        <v>210</v>
      </c>
      <c r="E155" s="272" t="s">
        <v>1</v>
      </c>
      <c r="F155" s="273" t="s">
        <v>222</v>
      </c>
      <c r="G155" s="271"/>
      <c r="H155" s="274">
        <v>7</v>
      </c>
      <c r="I155" s="275"/>
      <c r="J155" s="271"/>
      <c r="K155" s="271"/>
      <c r="L155" s="276"/>
      <c r="M155" s="277"/>
      <c r="N155" s="278"/>
      <c r="O155" s="278"/>
      <c r="P155" s="278"/>
      <c r="Q155" s="278"/>
      <c r="R155" s="278"/>
      <c r="S155" s="278"/>
      <c r="T155" s="27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0" t="s">
        <v>210</v>
      </c>
      <c r="AU155" s="280" t="s">
        <v>85</v>
      </c>
      <c r="AV155" s="14" t="s">
        <v>85</v>
      </c>
      <c r="AW155" s="14" t="s">
        <v>30</v>
      </c>
      <c r="AX155" s="14" t="s">
        <v>73</v>
      </c>
      <c r="AY155" s="280" t="s">
        <v>202</v>
      </c>
    </row>
    <row r="156" spans="1:51" s="14" customFormat="1" ht="12">
      <c r="A156" s="14"/>
      <c r="B156" s="270"/>
      <c r="C156" s="271"/>
      <c r="D156" s="261" t="s">
        <v>210</v>
      </c>
      <c r="E156" s="272" t="s">
        <v>1</v>
      </c>
      <c r="F156" s="273" t="s">
        <v>223</v>
      </c>
      <c r="G156" s="271"/>
      <c r="H156" s="274">
        <v>6</v>
      </c>
      <c r="I156" s="275"/>
      <c r="J156" s="271"/>
      <c r="K156" s="271"/>
      <c r="L156" s="276"/>
      <c r="M156" s="277"/>
      <c r="N156" s="278"/>
      <c r="O156" s="278"/>
      <c r="P156" s="278"/>
      <c r="Q156" s="278"/>
      <c r="R156" s="278"/>
      <c r="S156" s="278"/>
      <c r="T156" s="27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0" t="s">
        <v>210</v>
      </c>
      <c r="AU156" s="280" t="s">
        <v>85</v>
      </c>
      <c r="AV156" s="14" t="s">
        <v>85</v>
      </c>
      <c r="AW156" s="14" t="s">
        <v>30</v>
      </c>
      <c r="AX156" s="14" t="s">
        <v>73</v>
      </c>
      <c r="AY156" s="280" t="s">
        <v>202</v>
      </c>
    </row>
    <row r="157" spans="1:51" s="14" customFormat="1" ht="12">
      <c r="A157" s="14"/>
      <c r="B157" s="270"/>
      <c r="C157" s="271"/>
      <c r="D157" s="261" t="s">
        <v>210</v>
      </c>
      <c r="E157" s="272" t="s">
        <v>1</v>
      </c>
      <c r="F157" s="273" t="s">
        <v>224</v>
      </c>
      <c r="G157" s="271"/>
      <c r="H157" s="274">
        <v>7</v>
      </c>
      <c r="I157" s="275"/>
      <c r="J157" s="271"/>
      <c r="K157" s="271"/>
      <c r="L157" s="276"/>
      <c r="M157" s="277"/>
      <c r="N157" s="278"/>
      <c r="O157" s="278"/>
      <c r="P157" s="278"/>
      <c r="Q157" s="278"/>
      <c r="R157" s="278"/>
      <c r="S157" s="278"/>
      <c r="T157" s="27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0" t="s">
        <v>210</v>
      </c>
      <c r="AU157" s="280" t="s">
        <v>85</v>
      </c>
      <c r="AV157" s="14" t="s">
        <v>85</v>
      </c>
      <c r="AW157" s="14" t="s">
        <v>30</v>
      </c>
      <c r="AX157" s="14" t="s">
        <v>73</v>
      </c>
      <c r="AY157" s="280" t="s">
        <v>202</v>
      </c>
    </row>
    <row r="158" spans="1:51" s="14" customFormat="1" ht="12">
      <c r="A158" s="14"/>
      <c r="B158" s="270"/>
      <c r="C158" s="271"/>
      <c r="D158" s="261" t="s">
        <v>210</v>
      </c>
      <c r="E158" s="272" t="s">
        <v>1</v>
      </c>
      <c r="F158" s="273" t="s">
        <v>225</v>
      </c>
      <c r="G158" s="271"/>
      <c r="H158" s="274">
        <v>6</v>
      </c>
      <c r="I158" s="275"/>
      <c r="J158" s="271"/>
      <c r="K158" s="271"/>
      <c r="L158" s="276"/>
      <c r="M158" s="277"/>
      <c r="N158" s="278"/>
      <c r="O158" s="278"/>
      <c r="P158" s="278"/>
      <c r="Q158" s="278"/>
      <c r="R158" s="278"/>
      <c r="S158" s="278"/>
      <c r="T158" s="27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0" t="s">
        <v>210</v>
      </c>
      <c r="AU158" s="280" t="s">
        <v>85</v>
      </c>
      <c r="AV158" s="14" t="s">
        <v>85</v>
      </c>
      <c r="AW158" s="14" t="s">
        <v>30</v>
      </c>
      <c r="AX158" s="14" t="s">
        <v>73</v>
      </c>
      <c r="AY158" s="280" t="s">
        <v>202</v>
      </c>
    </row>
    <row r="159" spans="1:51" s="14" customFormat="1" ht="12">
      <c r="A159" s="14"/>
      <c r="B159" s="270"/>
      <c r="C159" s="271"/>
      <c r="D159" s="261" t="s">
        <v>210</v>
      </c>
      <c r="E159" s="272" t="s">
        <v>1</v>
      </c>
      <c r="F159" s="273" t="s">
        <v>226</v>
      </c>
      <c r="G159" s="271"/>
      <c r="H159" s="274">
        <v>6</v>
      </c>
      <c r="I159" s="275"/>
      <c r="J159" s="271"/>
      <c r="K159" s="271"/>
      <c r="L159" s="276"/>
      <c r="M159" s="277"/>
      <c r="N159" s="278"/>
      <c r="O159" s="278"/>
      <c r="P159" s="278"/>
      <c r="Q159" s="278"/>
      <c r="R159" s="278"/>
      <c r="S159" s="278"/>
      <c r="T159" s="27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0" t="s">
        <v>210</v>
      </c>
      <c r="AU159" s="280" t="s">
        <v>85</v>
      </c>
      <c r="AV159" s="14" t="s">
        <v>85</v>
      </c>
      <c r="AW159" s="14" t="s">
        <v>30</v>
      </c>
      <c r="AX159" s="14" t="s">
        <v>73</v>
      </c>
      <c r="AY159" s="280" t="s">
        <v>202</v>
      </c>
    </row>
    <row r="160" spans="1:51" s="14" customFormat="1" ht="12">
      <c r="A160" s="14"/>
      <c r="B160" s="270"/>
      <c r="C160" s="271"/>
      <c r="D160" s="261" t="s">
        <v>210</v>
      </c>
      <c r="E160" s="272" t="s">
        <v>1</v>
      </c>
      <c r="F160" s="273" t="s">
        <v>227</v>
      </c>
      <c r="G160" s="271"/>
      <c r="H160" s="274">
        <v>7</v>
      </c>
      <c r="I160" s="275"/>
      <c r="J160" s="271"/>
      <c r="K160" s="271"/>
      <c r="L160" s="276"/>
      <c r="M160" s="277"/>
      <c r="N160" s="278"/>
      <c r="O160" s="278"/>
      <c r="P160" s="278"/>
      <c r="Q160" s="278"/>
      <c r="R160" s="278"/>
      <c r="S160" s="278"/>
      <c r="T160" s="27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0" t="s">
        <v>210</v>
      </c>
      <c r="AU160" s="280" t="s">
        <v>85</v>
      </c>
      <c r="AV160" s="14" t="s">
        <v>85</v>
      </c>
      <c r="AW160" s="14" t="s">
        <v>30</v>
      </c>
      <c r="AX160" s="14" t="s">
        <v>73</v>
      </c>
      <c r="AY160" s="280" t="s">
        <v>202</v>
      </c>
    </row>
    <row r="161" spans="1:65" s="2" customFormat="1" ht="21.75" customHeight="1">
      <c r="A161" s="37"/>
      <c r="B161" s="38"/>
      <c r="C161" s="245" t="s">
        <v>228</v>
      </c>
      <c r="D161" s="245" t="s">
        <v>204</v>
      </c>
      <c r="E161" s="246" t="s">
        <v>229</v>
      </c>
      <c r="F161" s="247" t="s">
        <v>230</v>
      </c>
      <c r="G161" s="248" t="s">
        <v>231</v>
      </c>
      <c r="H161" s="249">
        <v>11.2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0.04564</v>
      </c>
      <c r="R161" s="255">
        <f>Q161*H161</f>
        <v>0.511168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208</v>
      </c>
      <c r="AT161" s="257" t="s">
        <v>204</v>
      </c>
      <c r="AU161" s="257" t="s">
        <v>85</v>
      </c>
      <c r="AY161" s="16" t="s">
        <v>202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208</v>
      </c>
      <c r="BM161" s="257" t="s">
        <v>232</v>
      </c>
    </row>
    <row r="162" spans="1:51" s="13" customFormat="1" ht="12">
      <c r="A162" s="13"/>
      <c r="B162" s="259"/>
      <c r="C162" s="260"/>
      <c r="D162" s="261" t="s">
        <v>210</v>
      </c>
      <c r="E162" s="262" t="s">
        <v>1</v>
      </c>
      <c r="F162" s="263" t="s">
        <v>233</v>
      </c>
      <c r="G162" s="260"/>
      <c r="H162" s="262" t="s">
        <v>1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210</v>
      </c>
      <c r="AU162" s="269" t="s">
        <v>85</v>
      </c>
      <c r="AV162" s="13" t="s">
        <v>80</v>
      </c>
      <c r="AW162" s="13" t="s">
        <v>30</v>
      </c>
      <c r="AX162" s="13" t="s">
        <v>73</v>
      </c>
      <c r="AY162" s="269" t="s">
        <v>202</v>
      </c>
    </row>
    <row r="163" spans="1:51" s="14" customFormat="1" ht="12">
      <c r="A163" s="14"/>
      <c r="B163" s="270"/>
      <c r="C163" s="271"/>
      <c r="D163" s="261" t="s">
        <v>210</v>
      </c>
      <c r="E163" s="272" t="s">
        <v>1</v>
      </c>
      <c r="F163" s="273" t="s">
        <v>234</v>
      </c>
      <c r="G163" s="271"/>
      <c r="H163" s="274">
        <v>0.525</v>
      </c>
      <c r="I163" s="275"/>
      <c r="J163" s="271"/>
      <c r="K163" s="271"/>
      <c r="L163" s="276"/>
      <c r="M163" s="277"/>
      <c r="N163" s="278"/>
      <c r="O163" s="278"/>
      <c r="P163" s="278"/>
      <c r="Q163" s="278"/>
      <c r="R163" s="278"/>
      <c r="S163" s="278"/>
      <c r="T163" s="27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0" t="s">
        <v>210</v>
      </c>
      <c r="AU163" s="280" t="s">
        <v>85</v>
      </c>
      <c r="AV163" s="14" t="s">
        <v>85</v>
      </c>
      <c r="AW163" s="14" t="s">
        <v>30</v>
      </c>
      <c r="AX163" s="14" t="s">
        <v>73</v>
      </c>
      <c r="AY163" s="280" t="s">
        <v>202</v>
      </c>
    </row>
    <row r="164" spans="1:51" s="14" customFormat="1" ht="12">
      <c r="A164" s="14"/>
      <c r="B164" s="270"/>
      <c r="C164" s="271"/>
      <c r="D164" s="261" t="s">
        <v>210</v>
      </c>
      <c r="E164" s="272" t="s">
        <v>1</v>
      </c>
      <c r="F164" s="273" t="s">
        <v>235</v>
      </c>
      <c r="G164" s="271"/>
      <c r="H164" s="274">
        <v>0.525</v>
      </c>
      <c r="I164" s="275"/>
      <c r="J164" s="271"/>
      <c r="K164" s="271"/>
      <c r="L164" s="276"/>
      <c r="M164" s="277"/>
      <c r="N164" s="278"/>
      <c r="O164" s="278"/>
      <c r="P164" s="278"/>
      <c r="Q164" s="278"/>
      <c r="R164" s="278"/>
      <c r="S164" s="278"/>
      <c r="T164" s="27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0" t="s">
        <v>210</v>
      </c>
      <c r="AU164" s="280" t="s">
        <v>85</v>
      </c>
      <c r="AV164" s="14" t="s">
        <v>85</v>
      </c>
      <c r="AW164" s="14" t="s">
        <v>30</v>
      </c>
      <c r="AX164" s="14" t="s">
        <v>73</v>
      </c>
      <c r="AY164" s="280" t="s">
        <v>202</v>
      </c>
    </row>
    <row r="165" spans="1:51" s="14" customFormat="1" ht="12">
      <c r="A165" s="14"/>
      <c r="B165" s="270"/>
      <c r="C165" s="271"/>
      <c r="D165" s="261" t="s">
        <v>210</v>
      </c>
      <c r="E165" s="272" t="s">
        <v>1</v>
      </c>
      <c r="F165" s="273" t="s">
        <v>236</v>
      </c>
      <c r="G165" s="271"/>
      <c r="H165" s="274">
        <v>0.525</v>
      </c>
      <c r="I165" s="275"/>
      <c r="J165" s="271"/>
      <c r="K165" s="271"/>
      <c r="L165" s="276"/>
      <c r="M165" s="277"/>
      <c r="N165" s="278"/>
      <c r="O165" s="278"/>
      <c r="P165" s="278"/>
      <c r="Q165" s="278"/>
      <c r="R165" s="278"/>
      <c r="S165" s="278"/>
      <c r="T165" s="27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0" t="s">
        <v>210</v>
      </c>
      <c r="AU165" s="280" t="s">
        <v>85</v>
      </c>
      <c r="AV165" s="14" t="s">
        <v>85</v>
      </c>
      <c r="AW165" s="14" t="s">
        <v>30</v>
      </c>
      <c r="AX165" s="14" t="s">
        <v>73</v>
      </c>
      <c r="AY165" s="280" t="s">
        <v>202</v>
      </c>
    </row>
    <row r="166" spans="1:51" s="14" customFormat="1" ht="12">
      <c r="A166" s="14"/>
      <c r="B166" s="270"/>
      <c r="C166" s="271"/>
      <c r="D166" s="261" t="s">
        <v>210</v>
      </c>
      <c r="E166" s="272" t="s">
        <v>1</v>
      </c>
      <c r="F166" s="273" t="s">
        <v>237</v>
      </c>
      <c r="G166" s="271"/>
      <c r="H166" s="274">
        <v>0.525</v>
      </c>
      <c r="I166" s="275"/>
      <c r="J166" s="271"/>
      <c r="K166" s="271"/>
      <c r="L166" s="276"/>
      <c r="M166" s="277"/>
      <c r="N166" s="278"/>
      <c r="O166" s="278"/>
      <c r="P166" s="278"/>
      <c r="Q166" s="278"/>
      <c r="R166" s="278"/>
      <c r="S166" s="278"/>
      <c r="T166" s="27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0" t="s">
        <v>210</v>
      </c>
      <c r="AU166" s="280" t="s">
        <v>85</v>
      </c>
      <c r="AV166" s="14" t="s">
        <v>85</v>
      </c>
      <c r="AW166" s="14" t="s">
        <v>30</v>
      </c>
      <c r="AX166" s="14" t="s">
        <v>73</v>
      </c>
      <c r="AY166" s="280" t="s">
        <v>202</v>
      </c>
    </row>
    <row r="167" spans="1:51" s="13" customFormat="1" ht="12">
      <c r="A167" s="13"/>
      <c r="B167" s="259"/>
      <c r="C167" s="260"/>
      <c r="D167" s="261" t="s">
        <v>210</v>
      </c>
      <c r="E167" s="262" t="s">
        <v>1</v>
      </c>
      <c r="F167" s="263" t="s">
        <v>238</v>
      </c>
      <c r="G167" s="260"/>
      <c r="H167" s="262" t="s">
        <v>1</v>
      </c>
      <c r="I167" s="264"/>
      <c r="J167" s="260"/>
      <c r="K167" s="260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210</v>
      </c>
      <c r="AU167" s="269" t="s">
        <v>85</v>
      </c>
      <c r="AV167" s="13" t="s">
        <v>80</v>
      </c>
      <c r="AW167" s="13" t="s">
        <v>30</v>
      </c>
      <c r="AX167" s="13" t="s">
        <v>73</v>
      </c>
      <c r="AY167" s="269" t="s">
        <v>202</v>
      </c>
    </row>
    <row r="168" spans="1:51" s="14" customFormat="1" ht="12">
      <c r="A168" s="14"/>
      <c r="B168" s="270"/>
      <c r="C168" s="271"/>
      <c r="D168" s="261" t="s">
        <v>210</v>
      </c>
      <c r="E168" s="272" t="s">
        <v>1</v>
      </c>
      <c r="F168" s="273" t="s">
        <v>239</v>
      </c>
      <c r="G168" s="271"/>
      <c r="H168" s="274">
        <v>2.275</v>
      </c>
      <c r="I168" s="275"/>
      <c r="J168" s="271"/>
      <c r="K168" s="271"/>
      <c r="L168" s="276"/>
      <c r="M168" s="277"/>
      <c r="N168" s="278"/>
      <c r="O168" s="278"/>
      <c r="P168" s="278"/>
      <c r="Q168" s="278"/>
      <c r="R168" s="278"/>
      <c r="S168" s="278"/>
      <c r="T168" s="27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0" t="s">
        <v>210</v>
      </c>
      <c r="AU168" s="280" t="s">
        <v>85</v>
      </c>
      <c r="AV168" s="14" t="s">
        <v>85</v>
      </c>
      <c r="AW168" s="14" t="s">
        <v>30</v>
      </c>
      <c r="AX168" s="14" t="s">
        <v>73</v>
      </c>
      <c r="AY168" s="280" t="s">
        <v>202</v>
      </c>
    </row>
    <row r="169" spans="1:51" s="14" customFormat="1" ht="12">
      <c r="A169" s="14"/>
      <c r="B169" s="270"/>
      <c r="C169" s="271"/>
      <c r="D169" s="261" t="s">
        <v>210</v>
      </c>
      <c r="E169" s="272" t="s">
        <v>1</v>
      </c>
      <c r="F169" s="273" t="s">
        <v>240</v>
      </c>
      <c r="G169" s="271"/>
      <c r="H169" s="274">
        <v>2.275</v>
      </c>
      <c r="I169" s="275"/>
      <c r="J169" s="271"/>
      <c r="K169" s="271"/>
      <c r="L169" s="276"/>
      <c r="M169" s="277"/>
      <c r="N169" s="278"/>
      <c r="O169" s="278"/>
      <c r="P169" s="278"/>
      <c r="Q169" s="278"/>
      <c r="R169" s="278"/>
      <c r="S169" s="278"/>
      <c r="T169" s="27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0" t="s">
        <v>210</v>
      </c>
      <c r="AU169" s="280" t="s">
        <v>85</v>
      </c>
      <c r="AV169" s="14" t="s">
        <v>85</v>
      </c>
      <c r="AW169" s="14" t="s">
        <v>30</v>
      </c>
      <c r="AX169" s="14" t="s">
        <v>73</v>
      </c>
      <c r="AY169" s="280" t="s">
        <v>202</v>
      </c>
    </row>
    <row r="170" spans="1:51" s="14" customFormat="1" ht="12">
      <c r="A170" s="14"/>
      <c r="B170" s="270"/>
      <c r="C170" s="271"/>
      <c r="D170" s="261" t="s">
        <v>210</v>
      </c>
      <c r="E170" s="272" t="s">
        <v>1</v>
      </c>
      <c r="F170" s="273" t="s">
        <v>241</v>
      </c>
      <c r="G170" s="271"/>
      <c r="H170" s="274">
        <v>2.275</v>
      </c>
      <c r="I170" s="275"/>
      <c r="J170" s="271"/>
      <c r="K170" s="271"/>
      <c r="L170" s="276"/>
      <c r="M170" s="277"/>
      <c r="N170" s="278"/>
      <c r="O170" s="278"/>
      <c r="P170" s="278"/>
      <c r="Q170" s="278"/>
      <c r="R170" s="278"/>
      <c r="S170" s="278"/>
      <c r="T170" s="27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0" t="s">
        <v>210</v>
      </c>
      <c r="AU170" s="280" t="s">
        <v>85</v>
      </c>
      <c r="AV170" s="14" t="s">
        <v>85</v>
      </c>
      <c r="AW170" s="14" t="s">
        <v>30</v>
      </c>
      <c r="AX170" s="14" t="s">
        <v>73</v>
      </c>
      <c r="AY170" s="280" t="s">
        <v>202</v>
      </c>
    </row>
    <row r="171" spans="1:51" s="14" customFormat="1" ht="12">
      <c r="A171" s="14"/>
      <c r="B171" s="270"/>
      <c r="C171" s="271"/>
      <c r="D171" s="261" t="s">
        <v>210</v>
      </c>
      <c r="E171" s="272" t="s">
        <v>1</v>
      </c>
      <c r="F171" s="273" t="s">
        <v>242</v>
      </c>
      <c r="G171" s="271"/>
      <c r="H171" s="274">
        <v>2.275</v>
      </c>
      <c r="I171" s="275"/>
      <c r="J171" s="271"/>
      <c r="K171" s="271"/>
      <c r="L171" s="276"/>
      <c r="M171" s="277"/>
      <c r="N171" s="278"/>
      <c r="O171" s="278"/>
      <c r="P171" s="278"/>
      <c r="Q171" s="278"/>
      <c r="R171" s="278"/>
      <c r="S171" s="278"/>
      <c r="T171" s="27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0" t="s">
        <v>210</v>
      </c>
      <c r="AU171" s="280" t="s">
        <v>85</v>
      </c>
      <c r="AV171" s="14" t="s">
        <v>85</v>
      </c>
      <c r="AW171" s="14" t="s">
        <v>30</v>
      </c>
      <c r="AX171" s="14" t="s">
        <v>73</v>
      </c>
      <c r="AY171" s="280" t="s">
        <v>202</v>
      </c>
    </row>
    <row r="172" spans="1:65" s="2" customFormat="1" ht="21.75" customHeight="1">
      <c r="A172" s="37"/>
      <c r="B172" s="38"/>
      <c r="C172" s="245" t="s">
        <v>85</v>
      </c>
      <c r="D172" s="245" t="s">
        <v>204</v>
      </c>
      <c r="E172" s="246" t="s">
        <v>243</v>
      </c>
      <c r="F172" s="247" t="s">
        <v>244</v>
      </c>
      <c r="G172" s="248" t="s">
        <v>231</v>
      </c>
      <c r="H172" s="249">
        <v>11.2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0.12335</v>
      </c>
      <c r="R172" s="255">
        <f>Q172*H172</f>
        <v>1.3815199999999999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208</v>
      </c>
      <c r="AT172" s="257" t="s">
        <v>204</v>
      </c>
      <c r="AU172" s="257" t="s">
        <v>85</v>
      </c>
      <c r="AY172" s="16" t="s">
        <v>202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208</v>
      </c>
      <c r="BM172" s="257" t="s">
        <v>245</v>
      </c>
    </row>
    <row r="173" spans="1:51" s="13" customFormat="1" ht="12">
      <c r="A173" s="13"/>
      <c r="B173" s="259"/>
      <c r="C173" s="260"/>
      <c r="D173" s="261" t="s">
        <v>210</v>
      </c>
      <c r="E173" s="262" t="s">
        <v>1</v>
      </c>
      <c r="F173" s="263" t="s">
        <v>233</v>
      </c>
      <c r="G173" s="260"/>
      <c r="H173" s="262" t="s">
        <v>1</v>
      </c>
      <c r="I173" s="264"/>
      <c r="J173" s="260"/>
      <c r="K173" s="260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210</v>
      </c>
      <c r="AU173" s="269" t="s">
        <v>85</v>
      </c>
      <c r="AV173" s="13" t="s">
        <v>80</v>
      </c>
      <c r="AW173" s="13" t="s">
        <v>30</v>
      </c>
      <c r="AX173" s="13" t="s">
        <v>73</v>
      </c>
      <c r="AY173" s="269" t="s">
        <v>202</v>
      </c>
    </row>
    <row r="174" spans="1:51" s="14" customFormat="1" ht="12">
      <c r="A174" s="14"/>
      <c r="B174" s="270"/>
      <c r="C174" s="271"/>
      <c r="D174" s="261" t="s">
        <v>210</v>
      </c>
      <c r="E174" s="272" t="s">
        <v>1</v>
      </c>
      <c r="F174" s="273" t="s">
        <v>234</v>
      </c>
      <c r="G174" s="271"/>
      <c r="H174" s="274">
        <v>0.525</v>
      </c>
      <c r="I174" s="275"/>
      <c r="J174" s="271"/>
      <c r="K174" s="271"/>
      <c r="L174" s="276"/>
      <c r="M174" s="277"/>
      <c r="N174" s="278"/>
      <c r="O174" s="278"/>
      <c r="P174" s="278"/>
      <c r="Q174" s="278"/>
      <c r="R174" s="278"/>
      <c r="S174" s="278"/>
      <c r="T174" s="27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0" t="s">
        <v>210</v>
      </c>
      <c r="AU174" s="280" t="s">
        <v>85</v>
      </c>
      <c r="AV174" s="14" t="s">
        <v>85</v>
      </c>
      <c r="AW174" s="14" t="s">
        <v>30</v>
      </c>
      <c r="AX174" s="14" t="s">
        <v>73</v>
      </c>
      <c r="AY174" s="280" t="s">
        <v>202</v>
      </c>
    </row>
    <row r="175" spans="1:51" s="14" customFormat="1" ht="12">
      <c r="A175" s="14"/>
      <c r="B175" s="270"/>
      <c r="C175" s="271"/>
      <c r="D175" s="261" t="s">
        <v>210</v>
      </c>
      <c r="E175" s="272" t="s">
        <v>1</v>
      </c>
      <c r="F175" s="273" t="s">
        <v>235</v>
      </c>
      <c r="G175" s="271"/>
      <c r="H175" s="274">
        <v>0.525</v>
      </c>
      <c r="I175" s="275"/>
      <c r="J175" s="271"/>
      <c r="K175" s="271"/>
      <c r="L175" s="276"/>
      <c r="M175" s="277"/>
      <c r="N175" s="278"/>
      <c r="O175" s="278"/>
      <c r="P175" s="278"/>
      <c r="Q175" s="278"/>
      <c r="R175" s="278"/>
      <c r="S175" s="278"/>
      <c r="T175" s="27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0" t="s">
        <v>210</v>
      </c>
      <c r="AU175" s="280" t="s">
        <v>85</v>
      </c>
      <c r="AV175" s="14" t="s">
        <v>85</v>
      </c>
      <c r="AW175" s="14" t="s">
        <v>30</v>
      </c>
      <c r="AX175" s="14" t="s">
        <v>73</v>
      </c>
      <c r="AY175" s="280" t="s">
        <v>202</v>
      </c>
    </row>
    <row r="176" spans="1:51" s="14" customFormat="1" ht="12">
      <c r="A176" s="14"/>
      <c r="B176" s="270"/>
      <c r="C176" s="271"/>
      <c r="D176" s="261" t="s">
        <v>210</v>
      </c>
      <c r="E176" s="272" t="s">
        <v>1</v>
      </c>
      <c r="F176" s="273" t="s">
        <v>236</v>
      </c>
      <c r="G176" s="271"/>
      <c r="H176" s="274">
        <v>0.525</v>
      </c>
      <c r="I176" s="275"/>
      <c r="J176" s="271"/>
      <c r="K176" s="271"/>
      <c r="L176" s="276"/>
      <c r="M176" s="277"/>
      <c r="N176" s="278"/>
      <c r="O176" s="278"/>
      <c r="P176" s="278"/>
      <c r="Q176" s="278"/>
      <c r="R176" s="278"/>
      <c r="S176" s="278"/>
      <c r="T176" s="27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0" t="s">
        <v>210</v>
      </c>
      <c r="AU176" s="280" t="s">
        <v>85</v>
      </c>
      <c r="AV176" s="14" t="s">
        <v>85</v>
      </c>
      <c r="AW176" s="14" t="s">
        <v>30</v>
      </c>
      <c r="AX176" s="14" t="s">
        <v>73</v>
      </c>
      <c r="AY176" s="280" t="s">
        <v>202</v>
      </c>
    </row>
    <row r="177" spans="1:51" s="14" customFormat="1" ht="12">
      <c r="A177" s="14"/>
      <c r="B177" s="270"/>
      <c r="C177" s="271"/>
      <c r="D177" s="261" t="s">
        <v>210</v>
      </c>
      <c r="E177" s="272" t="s">
        <v>1</v>
      </c>
      <c r="F177" s="273" t="s">
        <v>237</v>
      </c>
      <c r="G177" s="271"/>
      <c r="H177" s="274">
        <v>0.525</v>
      </c>
      <c r="I177" s="275"/>
      <c r="J177" s="271"/>
      <c r="K177" s="271"/>
      <c r="L177" s="276"/>
      <c r="M177" s="277"/>
      <c r="N177" s="278"/>
      <c r="O177" s="278"/>
      <c r="P177" s="278"/>
      <c r="Q177" s="278"/>
      <c r="R177" s="278"/>
      <c r="S177" s="278"/>
      <c r="T177" s="27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0" t="s">
        <v>210</v>
      </c>
      <c r="AU177" s="280" t="s">
        <v>85</v>
      </c>
      <c r="AV177" s="14" t="s">
        <v>85</v>
      </c>
      <c r="AW177" s="14" t="s">
        <v>30</v>
      </c>
      <c r="AX177" s="14" t="s">
        <v>73</v>
      </c>
      <c r="AY177" s="280" t="s">
        <v>202</v>
      </c>
    </row>
    <row r="178" spans="1:51" s="13" customFormat="1" ht="12">
      <c r="A178" s="13"/>
      <c r="B178" s="259"/>
      <c r="C178" s="260"/>
      <c r="D178" s="261" t="s">
        <v>210</v>
      </c>
      <c r="E178" s="262" t="s">
        <v>1</v>
      </c>
      <c r="F178" s="263" t="s">
        <v>238</v>
      </c>
      <c r="G178" s="260"/>
      <c r="H178" s="262" t="s">
        <v>1</v>
      </c>
      <c r="I178" s="264"/>
      <c r="J178" s="260"/>
      <c r="K178" s="260"/>
      <c r="L178" s="265"/>
      <c r="M178" s="266"/>
      <c r="N178" s="267"/>
      <c r="O178" s="267"/>
      <c r="P178" s="267"/>
      <c r="Q178" s="267"/>
      <c r="R178" s="267"/>
      <c r="S178" s="267"/>
      <c r="T178" s="26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9" t="s">
        <v>210</v>
      </c>
      <c r="AU178" s="269" t="s">
        <v>85</v>
      </c>
      <c r="AV178" s="13" t="s">
        <v>80</v>
      </c>
      <c r="AW178" s="13" t="s">
        <v>30</v>
      </c>
      <c r="AX178" s="13" t="s">
        <v>73</v>
      </c>
      <c r="AY178" s="269" t="s">
        <v>202</v>
      </c>
    </row>
    <row r="179" spans="1:51" s="14" customFormat="1" ht="12">
      <c r="A179" s="14"/>
      <c r="B179" s="270"/>
      <c r="C179" s="271"/>
      <c r="D179" s="261" t="s">
        <v>210</v>
      </c>
      <c r="E179" s="272" t="s">
        <v>1</v>
      </c>
      <c r="F179" s="273" t="s">
        <v>239</v>
      </c>
      <c r="G179" s="271"/>
      <c r="H179" s="274">
        <v>2.275</v>
      </c>
      <c r="I179" s="275"/>
      <c r="J179" s="271"/>
      <c r="K179" s="271"/>
      <c r="L179" s="276"/>
      <c r="M179" s="277"/>
      <c r="N179" s="278"/>
      <c r="O179" s="278"/>
      <c r="P179" s="278"/>
      <c r="Q179" s="278"/>
      <c r="R179" s="278"/>
      <c r="S179" s="278"/>
      <c r="T179" s="27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0" t="s">
        <v>210</v>
      </c>
      <c r="AU179" s="280" t="s">
        <v>85</v>
      </c>
      <c r="AV179" s="14" t="s">
        <v>85</v>
      </c>
      <c r="AW179" s="14" t="s">
        <v>30</v>
      </c>
      <c r="AX179" s="14" t="s">
        <v>73</v>
      </c>
      <c r="AY179" s="280" t="s">
        <v>202</v>
      </c>
    </row>
    <row r="180" spans="1:51" s="14" customFormat="1" ht="12">
      <c r="A180" s="14"/>
      <c r="B180" s="270"/>
      <c r="C180" s="271"/>
      <c r="D180" s="261" t="s">
        <v>210</v>
      </c>
      <c r="E180" s="272" t="s">
        <v>1</v>
      </c>
      <c r="F180" s="273" t="s">
        <v>240</v>
      </c>
      <c r="G180" s="271"/>
      <c r="H180" s="274">
        <v>2.275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210</v>
      </c>
      <c r="AU180" s="280" t="s">
        <v>85</v>
      </c>
      <c r="AV180" s="14" t="s">
        <v>85</v>
      </c>
      <c r="AW180" s="14" t="s">
        <v>30</v>
      </c>
      <c r="AX180" s="14" t="s">
        <v>73</v>
      </c>
      <c r="AY180" s="280" t="s">
        <v>202</v>
      </c>
    </row>
    <row r="181" spans="1:51" s="14" customFormat="1" ht="12">
      <c r="A181" s="14"/>
      <c r="B181" s="270"/>
      <c r="C181" s="271"/>
      <c r="D181" s="261" t="s">
        <v>210</v>
      </c>
      <c r="E181" s="272" t="s">
        <v>1</v>
      </c>
      <c r="F181" s="273" t="s">
        <v>241</v>
      </c>
      <c r="G181" s="271"/>
      <c r="H181" s="274">
        <v>2.275</v>
      </c>
      <c r="I181" s="275"/>
      <c r="J181" s="271"/>
      <c r="K181" s="271"/>
      <c r="L181" s="276"/>
      <c r="M181" s="277"/>
      <c r="N181" s="278"/>
      <c r="O181" s="278"/>
      <c r="P181" s="278"/>
      <c r="Q181" s="278"/>
      <c r="R181" s="278"/>
      <c r="S181" s="278"/>
      <c r="T181" s="27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0" t="s">
        <v>210</v>
      </c>
      <c r="AU181" s="280" t="s">
        <v>85</v>
      </c>
      <c r="AV181" s="14" t="s">
        <v>85</v>
      </c>
      <c r="AW181" s="14" t="s">
        <v>30</v>
      </c>
      <c r="AX181" s="14" t="s">
        <v>73</v>
      </c>
      <c r="AY181" s="280" t="s">
        <v>202</v>
      </c>
    </row>
    <row r="182" spans="1:51" s="14" customFormat="1" ht="12">
      <c r="A182" s="14"/>
      <c r="B182" s="270"/>
      <c r="C182" s="271"/>
      <c r="D182" s="261" t="s">
        <v>210</v>
      </c>
      <c r="E182" s="272" t="s">
        <v>1</v>
      </c>
      <c r="F182" s="273" t="s">
        <v>242</v>
      </c>
      <c r="G182" s="271"/>
      <c r="H182" s="274">
        <v>2.275</v>
      </c>
      <c r="I182" s="275"/>
      <c r="J182" s="271"/>
      <c r="K182" s="271"/>
      <c r="L182" s="276"/>
      <c r="M182" s="277"/>
      <c r="N182" s="278"/>
      <c r="O182" s="278"/>
      <c r="P182" s="278"/>
      <c r="Q182" s="278"/>
      <c r="R182" s="278"/>
      <c r="S182" s="278"/>
      <c r="T182" s="27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0" t="s">
        <v>210</v>
      </c>
      <c r="AU182" s="280" t="s">
        <v>85</v>
      </c>
      <c r="AV182" s="14" t="s">
        <v>85</v>
      </c>
      <c r="AW182" s="14" t="s">
        <v>30</v>
      </c>
      <c r="AX182" s="14" t="s">
        <v>73</v>
      </c>
      <c r="AY182" s="280" t="s">
        <v>202</v>
      </c>
    </row>
    <row r="183" spans="1:63" s="12" customFormat="1" ht="22.8" customHeight="1">
      <c r="A183" s="12"/>
      <c r="B183" s="229"/>
      <c r="C183" s="230"/>
      <c r="D183" s="231" t="s">
        <v>72</v>
      </c>
      <c r="E183" s="243" t="s">
        <v>246</v>
      </c>
      <c r="F183" s="243" t="s">
        <v>247</v>
      </c>
      <c r="G183" s="230"/>
      <c r="H183" s="230"/>
      <c r="I183" s="233"/>
      <c r="J183" s="244">
        <f>BK183</f>
        <v>0</v>
      </c>
      <c r="K183" s="230"/>
      <c r="L183" s="235"/>
      <c r="M183" s="236"/>
      <c r="N183" s="237"/>
      <c r="O183" s="237"/>
      <c r="P183" s="238">
        <f>SUM(P184:P233)</f>
        <v>0</v>
      </c>
      <c r="Q183" s="237"/>
      <c r="R183" s="238">
        <f>SUM(R184:R233)</f>
        <v>1.384352</v>
      </c>
      <c r="S183" s="237"/>
      <c r="T183" s="239">
        <f>SUM(T184:T233)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40" t="s">
        <v>80</v>
      </c>
      <c r="AT183" s="241" t="s">
        <v>72</v>
      </c>
      <c r="AU183" s="241" t="s">
        <v>80</v>
      </c>
      <c r="AY183" s="240" t="s">
        <v>202</v>
      </c>
      <c r="BK183" s="242">
        <f>SUM(BK184:BK233)</f>
        <v>0</v>
      </c>
    </row>
    <row r="184" spans="1:65" s="2" customFormat="1" ht="21.75" customHeight="1">
      <c r="A184" s="37"/>
      <c r="B184" s="38"/>
      <c r="C184" s="245" t="s">
        <v>248</v>
      </c>
      <c r="D184" s="245" t="s">
        <v>204</v>
      </c>
      <c r="E184" s="246" t="s">
        <v>249</v>
      </c>
      <c r="F184" s="247" t="s">
        <v>250</v>
      </c>
      <c r="G184" s="248" t="s">
        <v>231</v>
      </c>
      <c r="H184" s="249">
        <v>31.36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0.00026</v>
      </c>
      <c r="R184" s="255">
        <f>Q184*H184</f>
        <v>0.008153599999999999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208</v>
      </c>
      <c r="AT184" s="257" t="s">
        <v>204</v>
      </c>
      <c r="AU184" s="257" t="s">
        <v>85</v>
      </c>
      <c r="AY184" s="16" t="s">
        <v>202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208</v>
      </c>
      <c r="BM184" s="257" t="s">
        <v>251</v>
      </c>
    </row>
    <row r="185" spans="1:51" s="13" customFormat="1" ht="12">
      <c r="A185" s="13"/>
      <c r="B185" s="259"/>
      <c r="C185" s="260"/>
      <c r="D185" s="261" t="s">
        <v>210</v>
      </c>
      <c r="E185" s="262" t="s">
        <v>1</v>
      </c>
      <c r="F185" s="263" t="s">
        <v>233</v>
      </c>
      <c r="G185" s="260"/>
      <c r="H185" s="262" t="s">
        <v>1</v>
      </c>
      <c r="I185" s="264"/>
      <c r="J185" s="260"/>
      <c r="K185" s="260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210</v>
      </c>
      <c r="AU185" s="269" t="s">
        <v>85</v>
      </c>
      <c r="AV185" s="13" t="s">
        <v>80</v>
      </c>
      <c r="AW185" s="13" t="s">
        <v>30</v>
      </c>
      <c r="AX185" s="13" t="s">
        <v>73</v>
      </c>
      <c r="AY185" s="269" t="s">
        <v>202</v>
      </c>
    </row>
    <row r="186" spans="1:51" s="14" customFormat="1" ht="12">
      <c r="A186" s="14"/>
      <c r="B186" s="270"/>
      <c r="C186" s="271"/>
      <c r="D186" s="261" t="s">
        <v>210</v>
      </c>
      <c r="E186" s="272" t="s">
        <v>1</v>
      </c>
      <c r="F186" s="273" t="s">
        <v>252</v>
      </c>
      <c r="G186" s="271"/>
      <c r="H186" s="274">
        <v>1.05</v>
      </c>
      <c r="I186" s="275"/>
      <c r="J186" s="271"/>
      <c r="K186" s="271"/>
      <c r="L186" s="276"/>
      <c r="M186" s="277"/>
      <c r="N186" s="278"/>
      <c r="O186" s="278"/>
      <c r="P186" s="278"/>
      <c r="Q186" s="278"/>
      <c r="R186" s="278"/>
      <c r="S186" s="278"/>
      <c r="T186" s="27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0" t="s">
        <v>210</v>
      </c>
      <c r="AU186" s="280" t="s">
        <v>85</v>
      </c>
      <c r="AV186" s="14" t="s">
        <v>85</v>
      </c>
      <c r="AW186" s="14" t="s">
        <v>30</v>
      </c>
      <c r="AX186" s="14" t="s">
        <v>73</v>
      </c>
      <c r="AY186" s="280" t="s">
        <v>202</v>
      </c>
    </row>
    <row r="187" spans="1:51" s="14" customFormat="1" ht="12">
      <c r="A187" s="14"/>
      <c r="B187" s="270"/>
      <c r="C187" s="271"/>
      <c r="D187" s="261" t="s">
        <v>210</v>
      </c>
      <c r="E187" s="272" t="s">
        <v>1</v>
      </c>
      <c r="F187" s="273" t="s">
        <v>253</v>
      </c>
      <c r="G187" s="271"/>
      <c r="H187" s="274">
        <v>1.05</v>
      </c>
      <c r="I187" s="275"/>
      <c r="J187" s="271"/>
      <c r="K187" s="271"/>
      <c r="L187" s="276"/>
      <c r="M187" s="277"/>
      <c r="N187" s="278"/>
      <c r="O187" s="278"/>
      <c r="P187" s="278"/>
      <c r="Q187" s="278"/>
      <c r="R187" s="278"/>
      <c r="S187" s="278"/>
      <c r="T187" s="27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80" t="s">
        <v>210</v>
      </c>
      <c r="AU187" s="280" t="s">
        <v>85</v>
      </c>
      <c r="AV187" s="14" t="s">
        <v>85</v>
      </c>
      <c r="AW187" s="14" t="s">
        <v>30</v>
      </c>
      <c r="AX187" s="14" t="s">
        <v>73</v>
      </c>
      <c r="AY187" s="280" t="s">
        <v>202</v>
      </c>
    </row>
    <row r="188" spans="1:51" s="14" customFormat="1" ht="12">
      <c r="A188" s="14"/>
      <c r="B188" s="270"/>
      <c r="C188" s="271"/>
      <c r="D188" s="261" t="s">
        <v>210</v>
      </c>
      <c r="E188" s="272" t="s">
        <v>1</v>
      </c>
      <c r="F188" s="273" t="s">
        <v>254</v>
      </c>
      <c r="G188" s="271"/>
      <c r="H188" s="274">
        <v>1.05</v>
      </c>
      <c r="I188" s="275"/>
      <c r="J188" s="271"/>
      <c r="K188" s="271"/>
      <c r="L188" s="276"/>
      <c r="M188" s="277"/>
      <c r="N188" s="278"/>
      <c r="O188" s="278"/>
      <c r="P188" s="278"/>
      <c r="Q188" s="278"/>
      <c r="R188" s="278"/>
      <c r="S188" s="278"/>
      <c r="T188" s="27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0" t="s">
        <v>210</v>
      </c>
      <c r="AU188" s="280" t="s">
        <v>85</v>
      </c>
      <c r="AV188" s="14" t="s">
        <v>85</v>
      </c>
      <c r="AW188" s="14" t="s">
        <v>30</v>
      </c>
      <c r="AX188" s="14" t="s">
        <v>73</v>
      </c>
      <c r="AY188" s="280" t="s">
        <v>202</v>
      </c>
    </row>
    <row r="189" spans="1:51" s="14" customFormat="1" ht="12">
      <c r="A189" s="14"/>
      <c r="B189" s="270"/>
      <c r="C189" s="271"/>
      <c r="D189" s="261" t="s">
        <v>210</v>
      </c>
      <c r="E189" s="272" t="s">
        <v>1</v>
      </c>
      <c r="F189" s="273" t="s">
        <v>255</v>
      </c>
      <c r="G189" s="271"/>
      <c r="H189" s="274">
        <v>1.05</v>
      </c>
      <c r="I189" s="275"/>
      <c r="J189" s="271"/>
      <c r="K189" s="271"/>
      <c r="L189" s="276"/>
      <c r="M189" s="277"/>
      <c r="N189" s="278"/>
      <c r="O189" s="278"/>
      <c r="P189" s="278"/>
      <c r="Q189" s="278"/>
      <c r="R189" s="278"/>
      <c r="S189" s="278"/>
      <c r="T189" s="27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0" t="s">
        <v>210</v>
      </c>
      <c r="AU189" s="280" t="s">
        <v>85</v>
      </c>
      <c r="AV189" s="14" t="s">
        <v>85</v>
      </c>
      <c r="AW189" s="14" t="s">
        <v>30</v>
      </c>
      <c r="AX189" s="14" t="s">
        <v>73</v>
      </c>
      <c r="AY189" s="280" t="s">
        <v>202</v>
      </c>
    </row>
    <row r="190" spans="1:51" s="13" customFormat="1" ht="12">
      <c r="A190" s="13"/>
      <c r="B190" s="259"/>
      <c r="C190" s="260"/>
      <c r="D190" s="261" t="s">
        <v>210</v>
      </c>
      <c r="E190" s="262" t="s">
        <v>1</v>
      </c>
      <c r="F190" s="263" t="s">
        <v>238</v>
      </c>
      <c r="G190" s="260"/>
      <c r="H190" s="262" t="s">
        <v>1</v>
      </c>
      <c r="I190" s="264"/>
      <c r="J190" s="260"/>
      <c r="K190" s="260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210</v>
      </c>
      <c r="AU190" s="269" t="s">
        <v>85</v>
      </c>
      <c r="AV190" s="13" t="s">
        <v>80</v>
      </c>
      <c r="AW190" s="13" t="s">
        <v>30</v>
      </c>
      <c r="AX190" s="13" t="s">
        <v>73</v>
      </c>
      <c r="AY190" s="269" t="s">
        <v>202</v>
      </c>
    </row>
    <row r="191" spans="1:51" s="14" customFormat="1" ht="12">
      <c r="A191" s="14"/>
      <c r="B191" s="270"/>
      <c r="C191" s="271"/>
      <c r="D191" s="261" t="s">
        <v>210</v>
      </c>
      <c r="E191" s="272" t="s">
        <v>1</v>
      </c>
      <c r="F191" s="273" t="s">
        <v>256</v>
      </c>
      <c r="G191" s="271"/>
      <c r="H191" s="274">
        <v>4.55</v>
      </c>
      <c r="I191" s="275"/>
      <c r="J191" s="271"/>
      <c r="K191" s="271"/>
      <c r="L191" s="276"/>
      <c r="M191" s="277"/>
      <c r="N191" s="278"/>
      <c r="O191" s="278"/>
      <c r="P191" s="278"/>
      <c r="Q191" s="278"/>
      <c r="R191" s="278"/>
      <c r="S191" s="278"/>
      <c r="T191" s="27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0" t="s">
        <v>210</v>
      </c>
      <c r="AU191" s="280" t="s">
        <v>85</v>
      </c>
      <c r="AV191" s="14" t="s">
        <v>85</v>
      </c>
      <c r="AW191" s="14" t="s">
        <v>30</v>
      </c>
      <c r="AX191" s="14" t="s">
        <v>73</v>
      </c>
      <c r="AY191" s="280" t="s">
        <v>202</v>
      </c>
    </row>
    <row r="192" spans="1:51" s="14" customFormat="1" ht="12">
      <c r="A192" s="14"/>
      <c r="B192" s="270"/>
      <c r="C192" s="271"/>
      <c r="D192" s="261" t="s">
        <v>210</v>
      </c>
      <c r="E192" s="272" t="s">
        <v>1</v>
      </c>
      <c r="F192" s="273" t="s">
        <v>257</v>
      </c>
      <c r="G192" s="271"/>
      <c r="H192" s="274">
        <v>4.55</v>
      </c>
      <c r="I192" s="275"/>
      <c r="J192" s="271"/>
      <c r="K192" s="271"/>
      <c r="L192" s="276"/>
      <c r="M192" s="277"/>
      <c r="N192" s="278"/>
      <c r="O192" s="278"/>
      <c r="P192" s="278"/>
      <c r="Q192" s="278"/>
      <c r="R192" s="278"/>
      <c r="S192" s="278"/>
      <c r="T192" s="27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0" t="s">
        <v>210</v>
      </c>
      <c r="AU192" s="280" t="s">
        <v>85</v>
      </c>
      <c r="AV192" s="14" t="s">
        <v>85</v>
      </c>
      <c r="AW192" s="14" t="s">
        <v>30</v>
      </c>
      <c r="AX192" s="14" t="s">
        <v>73</v>
      </c>
      <c r="AY192" s="280" t="s">
        <v>202</v>
      </c>
    </row>
    <row r="193" spans="1:51" s="14" customFormat="1" ht="12">
      <c r="A193" s="14"/>
      <c r="B193" s="270"/>
      <c r="C193" s="271"/>
      <c r="D193" s="261" t="s">
        <v>210</v>
      </c>
      <c r="E193" s="272" t="s">
        <v>1</v>
      </c>
      <c r="F193" s="273" t="s">
        <v>258</v>
      </c>
      <c r="G193" s="271"/>
      <c r="H193" s="274">
        <v>4.55</v>
      </c>
      <c r="I193" s="275"/>
      <c r="J193" s="271"/>
      <c r="K193" s="271"/>
      <c r="L193" s="276"/>
      <c r="M193" s="277"/>
      <c r="N193" s="278"/>
      <c r="O193" s="278"/>
      <c r="P193" s="278"/>
      <c r="Q193" s="278"/>
      <c r="R193" s="278"/>
      <c r="S193" s="278"/>
      <c r="T193" s="27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0" t="s">
        <v>210</v>
      </c>
      <c r="AU193" s="280" t="s">
        <v>85</v>
      </c>
      <c r="AV193" s="14" t="s">
        <v>85</v>
      </c>
      <c r="AW193" s="14" t="s">
        <v>30</v>
      </c>
      <c r="AX193" s="14" t="s">
        <v>73</v>
      </c>
      <c r="AY193" s="280" t="s">
        <v>202</v>
      </c>
    </row>
    <row r="194" spans="1:51" s="14" customFormat="1" ht="12">
      <c r="A194" s="14"/>
      <c r="B194" s="270"/>
      <c r="C194" s="271"/>
      <c r="D194" s="261" t="s">
        <v>210</v>
      </c>
      <c r="E194" s="272" t="s">
        <v>1</v>
      </c>
      <c r="F194" s="273" t="s">
        <v>259</v>
      </c>
      <c r="G194" s="271"/>
      <c r="H194" s="274">
        <v>4.55</v>
      </c>
      <c r="I194" s="275"/>
      <c r="J194" s="271"/>
      <c r="K194" s="271"/>
      <c r="L194" s="276"/>
      <c r="M194" s="277"/>
      <c r="N194" s="278"/>
      <c r="O194" s="278"/>
      <c r="P194" s="278"/>
      <c r="Q194" s="278"/>
      <c r="R194" s="278"/>
      <c r="S194" s="278"/>
      <c r="T194" s="27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0" t="s">
        <v>210</v>
      </c>
      <c r="AU194" s="280" t="s">
        <v>85</v>
      </c>
      <c r="AV194" s="14" t="s">
        <v>85</v>
      </c>
      <c r="AW194" s="14" t="s">
        <v>30</v>
      </c>
      <c r="AX194" s="14" t="s">
        <v>73</v>
      </c>
      <c r="AY194" s="280" t="s">
        <v>202</v>
      </c>
    </row>
    <row r="195" spans="1:51" s="14" customFormat="1" ht="12">
      <c r="A195" s="14"/>
      <c r="B195" s="270"/>
      <c r="C195" s="271"/>
      <c r="D195" s="261" t="s">
        <v>210</v>
      </c>
      <c r="E195" s="271"/>
      <c r="F195" s="273" t="s">
        <v>260</v>
      </c>
      <c r="G195" s="271"/>
      <c r="H195" s="274">
        <v>31.36</v>
      </c>
      <c r="I195" s="275"/>
      <c r="J195" s="271"/>
      <c r="K195" s="271"/>
      <c r="L195" s="276"/>
      <c r="M195" s="277"/>
      <c r="N195" s="278"/>
      <c r="O195" s="278"/>
      <c r="P195" s="278"/>
      <c r="Q195" s="278"/>
      <c r="R195" s="278"/>
      <c r="S195" s="278"/>
      <c r="T195" s="27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0" t="s">
        <v>210</v>
      </c>
      <c r="AU195" s="280" t="s">
        <v>85</v>
      </c>
      <c r="AV195" s="14" t="s">
        <v>85</v>
      </c>
      <c r="AW195" s="14" t="s">
        <v>4</v>
      </c>
      <c r="AX195" s="14" t="s">
        <v>80</v>
      </c>
      <c r="AY195" s="280" t="s">
        <v>202</v>
      </c>
    </row>
    <row r="196" spans="1:65" s="2" customFormat="1" ht="21.75" customHeight="1">
      <c r="A196" s="37"/>
      <c r="B196" s="38"/>
      <c r="C196" s="245" t="s">
        <v>261</v>
      </c>
      <c r="D196" s="245" t="s">
        <v>204</v>
      </c>
      <c r="E196" s="246" t="s">
        <v>262</v>
      </c>
      <c r="F196" s="247" t="s">
        <v>263</v>
      </c>
      <c r="G196" s="248" t="s">
        <v>231</v>
      </c>
      <c r="H196" s="249">
        <v>15.68</v>
      </c>
      <c r="I196" s="250"/>
      <c r="J196" s="251">
        <f>ROUND(I196*H196,2)</f>
        <v>0</v>
      </c>
      <c r="K196" s="252"/>
      <c r="L196" s="43"/>
      <c r="M196" s="253" t="s">
        <v>1</v>
      </c>
      <c r="N196" s="254" t="s">
        <v>39</v>
      </c>
      <c r="O196" s="90"/>
      <c r="P196" s="255">
        <f>O196*H196</f>
        <v>0</v>
      </c>
      <c r="Q196" s="255">
        <v>0.00438</v>
      </c>
      <c r="R196" s="255">
        <f>Q196*H196</f>
        <v>0.0686784</v>
      </c>
      <c r="S196" s="255">
        <v>0</v>
      </c>
      <c r="T196" s="256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57" t="s">
        <v>208</v>
      </c>
      <c r="AT196" s="257" t="s">
        <v>204</v>
      </c>
      <c r="AU196" s="257" t="s">
        <v>85</v>
      </c>
      <c r="AY196" s="16" t="s">
        <v>202</v>
      </c>
      <c r="BE196" s="258">
        <f>IF(N196="základní",J196,0)</f>
        <v>0</v>
      </c>
      <c r="BF196" s="258">
        <f>IF(N196="snížená",J196,0)</f>
        <v>0</v>
      </c>
      <c r="BG196" s="258">
        <f>IF(N196="zákl. přenesená",J196,0)</f>
        <v>0</v>
      </c>
      <c r="BH196" s="258">
        <f>IF(N196="sníž. přenesená",J196,0)</f>
        <v>0</v>
      </c>
      <c r="BI196" s="258">
        <f>IF(N196="nulová",J196,0)</f>
        <v>0</v>
      </c>
      <c r="BJ196" s="16" t="s">
        <v>85</v>
      </c>
      <c r="BK196" s="258">
        <f>ROUND(I196*H196,2)</f>
        <v>0</v>
      </c>
      <c r="BL196" s="16" t="s">
        <v>208</v>
      </c>
      <c r="BM196" s="257" t="s">
        <v>264</v>
      </c>
    </row>
    <row r="197" spans="1:51" s="13" customFormat="1" ht="12">
      <c r="A197" s="13"/>
      <c r="B197" s="259"/>
      <c r="C197" s="260"/>
      <c r="D197" s="261" t="s">
        <v>210</v>
      </c>
      <c r="E197" s="262" t="s">
        <v>1</v>
      </c>
      <c r="F197" s="263" t="s">
        <v>233</v>
      </c>
      <c r="G197" s="260"/>
      <c r="H197" s="262" t="s">
        <v>1</v>
      </c>
      <c r="I197" s="264"/>
      <c r="J197" s="260"/>
      <c r="K197" s="260"/>
      <c r="L197" s="265"/>
      <c r="M197" s="266"/>
      <c r="N197" s="267"/>
      <c r="O197" s="267"/>
      <c r="P197" s="267"/>
      <c r="Q197" s="267"/>
      <c r="R197" s="267"/>
      <c r="S197" s="267"/>
      <c r="T197" s="26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9" t="s">
        <v>210</v>
      </c>
      <c r="AU197" s="269" t="s">
        <v>85</v>
      </c>
      <c r="AV197" s="13" t="s">
        <v>80</v>
      </c>
      <c r="AW197" s="13" t="s">
        <v>30</v>
      </c>
      <c r="AX197" s="13" t="s">
        <v>73</v>
      </c>
      <c r="AY197" s="269" t="s">
        <v>202</v>
      </c>
    </row>
    <row r="198" spans="1:51" s="14" customFormat="1" ht="12">
      <c r="A198" s="14"/>
      <c r="B198" s="270"/>
      <c r="C198" s="271"/>
      <c r="D198" s="261" t="s">
        <v>210</v>
      </c>
      <c r="E198" s="272" t="s">
        <v>1</v>
      </c>
      <c r="F198" s="273" t="s">
        <v>234</v>
      </c>
      <c r="G198" s="271"/>
      <c r="H198" s="274">
        <v>0.525</v>
      </c>
      <c r="I198" s="275"/>
      <c r="J198" s="271"/>
      <c r="K198" s="271"/>
      <c r="L198" s="276"/>
      <c r="M198" s="277"/>
      <c r="N198" s="278"/>
      <c r="O198" s="278"/>
      <c r="P198" s="278"/>
      <c r="Q198" s="278"/>
      <c r="R198" s="278"/>
      <c r="S198" s="278"/>
      <c r="T198" s="27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0" t="s">
        <v>210</v>
      </c>
      <c r="AU198" s="280" t="s">
        <v>85</v>
      </c>
      <c r="AV198" s="14" t="s">
        <v>85</v>
      </c>
      <c r="AW198" s="14" t="s">
        <v>30</v>
      </c>
      <c r="AX198" s="14" t="s">
        <v>73</v>
      </c>
      <c r="AY198" s="280" t="s">
        <v>202</v>
      </c>
    </row>
    <row r="199" spans="1:51" s="14" customFormat="1" ht="12">
      <c r="A199" s="14"/>
      <c r="B199" s="270"/>
      <c r="C199" s="271"/>
      <c r="D199" s="261" t="s">
        <v>210</v>
      </c>
      <c r="E199" s="272" t="s">
        <v>1</v>
      </c>
      <c r="F199" s="273" t="s">
        <v>235</v>
      </c>
      <c r="G199" s="271"/>
      <c r="H199" s="274">
        <v>0.525</v>
      </c>
      <c r="I199" s="275"/>
      <c r="J199" s="271"/>
      <c r="K199" s="271"/>
      <c r="L199" s="276"/>
      <c r="M199" s="277"/>
      <c r="N199" s="278"/>
      <c r="O199" s="278"/>
      <c r="P199" s="278"/>
      <c r="Q199" s="278"/>
      <c r="R199" s="278"/>
      <c r="S199" s="278"/>
      <c r="T199" s="27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0" t="s">
        <v>210</v>
      </c>
      <c r="AU199" s="280" t="s">
        <v>85</v>
      </c>
      <c r="AV199" s="14" t="s">
        <v>85</v>
      </c>
      <c r="AW199" s="14" t="s">
        <v>30</v>
      </c>
      <c r="AX199" s="14" t="s">
        <v>73</v>
      </c>
      <c r="AY199" s="280" t="s">
        <v>202</v>
      </c>
    </row>
    <row r="200" spans="1:51" s="14" customFormat="1" ht="12">
      <c r="A200" s="14"/>
      <c r="B200" s="270"/>
      <c r="C200" s="271"/>
      <c r="D200" s="261" t="s">
        <v>210</v>
      </c>
      <c r="E200" s="272" t="s">
        <v>1</v>
      </c>
      <c r="F200" s="273" t="s">
        <v>236</v>
      </c>
      <c r="G200" s="271"/>
      <c r="H200" s="274">
        <v>0.525</v>
      </c>
      <c r="I200" s="275"/>
      <c r="J200" s="271"/>
      <c r="K200" s="271"/>
      <c r="L200" s="276"/>
      <c r="M200" s="277"/>
      <c r="N200" s="278"/>
      <c r="O200" s="278"/>
      <c r="P200" s="278"/>
      <c r="Q200" s="278"/>
      <c r="R200" s="278"/>
      <c r="S200" s="278"/>
      <c r="T200" s="27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0" t="s">
        <v>210</v>
      </c>
      <c r="AU200" s="280" t="s">
        <v>85</v>
      </c>
      <c r="AV200" s="14" t="s">
        <v>85</v>
      </c>
      <c r="AW200" s="14" t="s">
        <v>30</v>
      </c>
      <c r="AX200" s="14" t="s">
        <v>73</v>
      </c>
      <c r="AY200" s="280" t="s">
        <v>202</v>
      </c>
    </row>
    <row r="201" spans="1:51" s="14" customFormat="1" ht="12">
      <c r="A201" s="14"/>
      <c r="B201" s="270"/>
      <c r="C201" s="271"/>
      <c r="D201" s="261" t="s">
        <v>210</v>
      </c>
      <c r="E201" s="272" t="s">
        <v>1</v>
      </c>
      <c r="F201" s="273" t="s">
        <v>237</v>
      </c>
      <c r="G201" s="271"/>
      <c r="H201" s="274">
        <v>0.525</v>
      </c>
      <c r="I201" s="275"/>
      <c r="J201" s="271"/>
      <c r="K201" s="271"/>
      <c r="L201" s="276"/>
      <c r="M201" s="277"/>
      <c r="N201" s="278"/>
      <c r="O201" s="278"/>
      <c r="P201" s="278"/>
      <c r="Q201" s="278"/>
      <c r="R201" s="278"/>
      <c r="S201" s="278"/>
      <c r="T201" s="27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80" t="s">
        <v>210</v>
      </c>
      <c r="AU201" s="280" t="s">
        <v>85</v>
      </c>
      <c r="AV201" s="14" t="s">
        <v>85</v>
      </c>
      <c r="AW201" s="14" t="s">
        <v>30</v>
      </c>
      <c r="AX201" s="14" t="s">
        <v>73</v>
      </c>
      <c r="AY201" s="280" t="s">
        <v>202</v>
      </c>
    </row>
    <row r="202" spans="1:51" s="13" customFormat="1" ht="12">
      <c r="A202" s="13"/>
      <c r="B202" s="259"/>
      <c r="C202" s="260"/>
      <c r="D202" s="261" t="s">
        <v>210</v>
      </c>
      <c r="E202" s="262" t="s">
        <v>1</v>
      </c>
      <c r="F202" s="263" t="s">
        <v>238</v>
      </c>
      <c r="G202" s="260"/>
      <c r="H202" s="262" t="s">
        <v>1</v>
      </c>
      <c r="I202" s="264"/>
      <c r="J202" s="260"/>
      <c r="K202" s="260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210</v>
      </c>
      <c r="AU202" s="269" t="s">
        <v>85</v>
      </c>
      <c r="AV202" s="13" t="s">
        <v>80</v>
      </c>
      <c r="AW202" s="13" t="s">
        <v>30</v>
      </c>
      <c r="AX202" s="13" t="s">
        <v>73</v>
      </c>
      <c r="AY202" s="269" t="s">
        <v>202</v>
      </c>
    </row>
    <row r="203" spans="1:51" s="14" customFormat="1" ht="12">
      <c r="A203" s="14"/>
      <c r="B203" s="270"/>
      <c r="C203" s="271"/>
      <c r="D203" s="261" t="s">
        <v>210</v>
      </c>
      <c r="E203" s="272" t="s">
        <v>1</v>
      </c>
      <c r="F203" s="273" t="s">
        <v>239</v>
      </c>
      <c r="G203" s="271"/>
      <c r="H203" s="274">
        <v>2.275</v>
      </c>
      <c r="I203" s="275"/>
      <c r="J203" s="271"/>
      <c r="K203" s="271"/>
      <c r="L203" s="276"/>
      <c r="M203" s="277"/>
      <c r="N203" s="278"/>
      <c r="O203" s="278"/>
      <c r="P203" s="278"/>
      <c r="Q203" s="278"/>
      <c r="R203" s="278"/>
      <c r="S203" s="278"/>
      <c r="T203" s="27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80" t="s">
        <v>210</v>
      </c>
      <c r="AU203" s="280" t="s">
        <v>85</v>
      </c>
      <c r="AV203" s="14" t="s">
        <v>85</v>
      </c>
      <c r="AW203" s="14" t="s">
        <v>30</v>
      </c>
      <c r="AX203" s="14" t="s">
        <v>73</v>
      </c>
      <c r="AY203" s="280" t="s">
        <v>202</v>
      </c>
    </row>
    <row r="204" spans="1:51" s="14" customFormat="1" ht="12">
      <c r="A204" s="14"/>
      <c r="B204" s="270"/>
      <c r="C204" s="271"/>
      <c r="D204" s="261" t="s">
        <v>210</v>
      </c>
      <c r="E204" s="272" t="s">
        <v>1</v>
      </c>
      <c r="F204" s="273" t="s">
        <v>240</v>
      </c>
      <c r="G204" s="271"/>
      <c r="H204" s="274">
        <v>2.275</v>
      </c>
      <c r="I204" s="275"/>
      <c r="J204" s="271"/>
      <c r="K204" s="271"/>
      <c r="L204" s="276"/>
      <c r="M204" s="277"/>
      <c r="N204" s="278"/>
      <c r="O204" s="278"/>
      <c r="P204" s="278"/>
      <c r="Q204" s="278"/>
      <c r="R204" s="278"/>
      <c r="S204" s="278"/>
      <c r="T204" s="27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0" t="s">
        <v>210</v>
      </c>
      <c r="AU204" s="280" t="s">
        <v>85</v>
      </c>
      <c r="AV204" s="14" t="s">
        <v>85</v>
      </c>
      <c r="AW204" s="14" t="s">
        <v>30</v>
      </c>
      <c r="AX204" s="14" t="s">
        <v>73</v>
      </c>
      <c r="AY204" s="280" t="s">
        <v>202</v>
      </c>
    </row>
    <row r="205" spans="1:51" s="14" customFormat="1" ht="12">
      <c r="A205" s="14"/>
      <c r="B205" s="270"/>
      <c r="C205" s="271"/>
      <c r="D205" s="261" t="s">
        <v>210</v>
      </c>
      <c r="E205" s="272" t="s">
        <v>1</v>
      </c>
      <c r="F205" s="273" t="s">
        <v>241</v>
      </c>
      <c r="G205" s="271"/>
      <c r="H205" s="274">
        <v>2.275</v>
      </c>
      <c r="I205" s="275"/>
      <c r="J205" s="271"/>
      <c r="K205" s="271"/>
      <c r="L205" s="276"/>
      <c r="M205" s="277"/>
      <c r="N205" s="278"/>
      <c r="O205" s="278"/>
      <c r="P205" s="278"/>
      <c r="Q205" s="278"/>
      <c r="R205" s="278"/>
      <c r="S205" s="278"/>
      <c r="T205" s="27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0" t="s">
        <v>210</v>
      </c>
      <c r="AU205" s="280" t="s">
        <v>85</v>
      </c>
      <c r="AV205" s="14" t="s">
        <v>85</v>
      </c>
      <c r="AW205" s="14" t="s">
        <v>30</v>
      </c>
      <c r="AX205" s="14" t="s">
        <v>73</v>
      </c>
      <c r="AY205" s="280" t="s">
        <v>202</v>
      </c>
    </row>
    <row r="206" spans="1:51" s="14" customFormat="1" ht="12">
      <c r="A206" s="14"/>
      <c r="B206" s="270"/>
      <c r="C206" s="271"/>
      <c r="D206" s="261" t="s">
        <v>210</v>
      </c>
      <c r="E206" s="272" t="s">
        <v>1</v>
      </c>
      <c r="F206" s="273" t="s">
        <v>242</v>
      </c>
      <c r="G206" s="271"/>
      <c r="H206" s="274">
        <v>2.275</v>
      </c>
      <c r="I206" s="275"/>
      <c r="J206" s="271"/>
      <c r="K206" s="271"/>
      <c r="L206" s="276"/>
      <c r="M206" s="277"/>
      <c r="N206" s="278"/>
      <c r="O206" s="278"/>
      <c r="P206" s="278"/>
      <c r="Q206" s="278"/>
      <c r="R206" s="278"/>
      <c r="S206" s="278"/>
      <c r="T206" s="27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0" t="s">
        <v>210</v>
      </c>
      <c r="AU206" s="280" t="s">
        <v>85</v>
      </c>
      <c r="AV206" s="14" t="s">
        <v>85</v>
      </c>
      <c r="AW206" s="14" t="s">
        <v>30</v>
      </c>
      <c r="AX206" s="14" t="s">
        <v>73</v>
      </c>
      <c r="AY206" s="280" t="s">
        <v>202</v>
      </c>
    </row>
    <row r="207" spans="1:51" s="14" customFormat="1" ht="12">
      <c r="A207" s="14"/>
      <c r="B207" s="270"/>
      <c r="C207" s="271"/>
      <c r="D207" s="261" t="s">
        <v>210</v>
      </c>
      <c r="E207" s="271"/>
      <c r="F207" s="273" t="s">
        <v>265</v>
      </c>
      <c r="G207" s="271"/>
      <c r="H207" s="274">
        <v>15.68</v>
      </c>
      <c r="I207" s="275"/>
      <c r="J207" s="271"/>
      <c r="K207" s="271"/>
      <c r="L207" s="276"/>
      <c r="M207" s="277"/>
      <c r="N207" s="278"/>
      <c r="O207" s="278"/>
      <c r="P207" s="278"/>
      <c r="Q207" s="278"/>
      <c r="R207" s="278"/>
      <c r="S207" s="278"/>
      <c r="T207" s="27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80" t="s">
        <v>210</v>
      </c>
      <c r="AU207" s="280" t="s">
        <v>85</v>
      </c>
      <c r="AV207" s="14" t="s">
        <v>85</v>
      </c>
      <c r="AW207" s="14" t="s">
        <v>4</v>
      </c>
      <c r="AX207" s="14" t="s">
        <v>80</v>
      </c>
      <c r="AY207" s="280" t="s">
        <v>202</v>
      </c>
    </row>
    <row r="208" spans="1:65" s="2" customFormat="1" ht="21.75" customHeight="1">
      <c r="A208" s="37"/>
      <c r="B208" s="38"/>
      <c r="C208" s="245" t="s">
        <v>266</v>
      </c>
      <c r="D208" s="245" t="s">
        <v>204</v>
      </c>
      <c r="E208" s="246" t="s">
        <v>267</v>
      </c>
      <c r="F208" s="247" t="s">
        <v>268</v>
      </c>
      <c r="G208" s="248" t="s">
        <v>231</v>
      </c>
      <c r="H208" s="249">
        <v>15.68</v>
      </c>
      <c r="I208" s="250"/>
      <c r="J208" s="251">
        <f>ROUND(I208*H208,2)</f>
        <v>0</v>
      </c>
      <c r="K208" s="252"/>
      <c r="L208" s="43"/>
      <c r="M208" s="253" t="s">
        <v>1</v>
      </c>
      <c r="N208" s="254" t="s">
        <v>39</v>
      </c>
      <c r="O208" s="90"/>
      <c r="P208" s="255">
        <f>O208*H208</f>
        <v>0</v>
      </c>
      <c r="Q208" s="255">
        <v>0.003</v>
      </c>
      <c r="R208" s="255">
        <f>Q208*H208</f>
        <v>0.04704</v>
      </c>
      <c r="S208" s="255">
        <v>0</v>
      </c>
      <c r="T208" s="256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57" t="s">
        <v>208</v>
      </c>
      <c r="AT208" s="257" t="s">
        <v>204</v>
      </c>
      <c r="AU208" s="257" t="s">
        <v>85</v>
      </c>
      <c r="AY208" s="16" t="s">
        <v>202</v>
      </c>
      <c r="BE208" s="258">
        <f>IF(N208="základní",J208,0)</f>
        <v>0</v>
      </c>
      <c r="BF208" s="258">
        <f>IF(N208="snížená",J208,0)</f>
        <v>0</v>
      </c>
      <c r="BG208" s="258">
        <f>IF(N208="zákl. přenesená",J208,0)</f>
        <v>0</v>
      </c>
      <c r="BH208" s="258">
        <f>IF(N208="sníž. přenesená",J208,0)</f>
        <v>0</v>
      </c>
      <c r="BI208" s="258">
        <f>IF(N208="nulová",J208,0)</f>
        <v>0</v>
      </c>
      <c r="BJ208" s="16" t="s">
        <v>85</v>
      </c>
      <c r="BK208" s="258">
        <f>ROUND(I208*H208,2)</f>
        <v>0</v>
      </c>
      <c r="BL208" s="16" t="s">
        <v>208</v>
      </c>
      <c r="BM208" s="257" t="s">
        <v>269</v>
      </c>
    </row>
    <row r="209" spans="1:51" s="13" customFormat="1" ht="12">
      <c r="A209" s="13"/>
      <c r="B209" s="259"/>
      <c r="C209" s="260"/>
      <c r="D209" s="261" t="s">
        <v>210</v>
      </c>
      <c r="E209" s="262" t="s">
        <v>1</v>
      </c>
      <c r="F209" s="263" t="s">
        <v>233</v>
      </c>
      <c r="G209" s="260"/>
      <c r="H209" s="262" t="s">
        <v>1</v>
      </c>
      <c r="I209" s="264"/>
      <c r="J209" s="260"/>
      <c r="K209" s="260"/>
      <c r="L209" s="265"/>
      <c r="M209" s="266"/>
      <c r="N209" s="267"/>
      <c r="O209" s="267"/>
      <c r="P209" s="267"/>
      <c r="Q209" s="267"/>
      <c r="R209" s="267"/>
      <c r="S209" s="267"/>
      <c r="T209" s="26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9" t="s">
        <v>210</v>
      </c>
      <c r="AU209" s="269" t="s">
        <v>85</v>
      </c>
      <c r="AV209" s="13" t="s">
        <v>80</v>
      </c>
      <c r="AW209" s="13" t="s">
        <v>30</v>
      </c>
      <c r="AX209" s="13" t="s">
        <v>73</v>
      </c>
      <c r="AY209" s="269" t="s">
        <v>202</v>
      </c>
    </row>
    <row r="210" spans="1:51" s="14" customFormat="1" ht="12">
      <c r="A210" s="14"/>
      <c r="B210" s="270"/>
      <c r="C210" s="271"/>
      <c r="D210" s="261" t="s">
        <v>210</v>
      </c>
      <c r="E210" s="272" t="s">
        <v>1</v>
      </c>
      <c r="F210" s="273" t="s">
        <v>234</v>
      </c>
      <c r="G210" s="271"/>
      <c r="H210" s="274">
        <v>0.525</v>
      </c>
      <c r="I210" s="275"/>
      <c r="J210" s="271"/>
      <c r="K210" s="271"/>
      <c r="L210" s="276"/>
      <c r="M210" s="277"/>
      <c r="N210" s="278"/>
      <c r="O210" s="278"/>
      <c r="P210" s="278"/>
      <c r="Q210" s="278"/>
      <c r="R210" s="278"/>
      <c r="S210" s="278"/>
      <c r="T210" s="27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0" t="s">
        <v>210</v>
      </c>
      <c r="AU210" s="280" t="s">
        <v>85</v>
      </c>
      <c r="AV210" s="14" t="s">
        <v>85</v>
      </c>
      <c r="AW210" s="14" t="s">
        <v>30</v>
      </c>
      <c r="AX210" s="14" t="s">
        <v>73</v>
      </c>
      <c r="AY210" s="280" t="s">
        <v>202</v>
      </c>
    </row>
    <row r="211" spans="1:51" s="14" customFormat="1" ht="12">
      <c r="A211" s="14"/>
      <c r="B211" s="270"/>
      <c r="C211" s="271"/>
      <c r="D211" s="261" t="s">
        <v>210</v>
      </c>
      <c r="E211" s="272" t="s">
        <v>1</v>
      </c>
      <c r="F211" s="273" t="s">
        <v>235</v>
      </c>
      <c r="G211" s="271"/>
      <c r="H211" s="274">
        <v>0.525</v>
      </c>
      <c r="I211" s="275"/>
      <c r="J211" s="271"/>
      <c r="K211" s="271"/>
      <c r="L211" s="276"/>
      <c r="M211" s="277"/>
      <c r="N211" s="278"/>
      <c r="O211" s="278"/>
      <c r="P211" s="278"/>
      <c r="Q211" s="278"/>
      <c r="R211" s="278"/>
      <c r="S211" s="278"/>
      <c r="T211" s="27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0" t="s">
        <v>210</v>
      </c>
      <c r="AU211" s="280" t="s">
        <v>85</v>
      </c>
      <c r="AV211" s="14" t="s">
        <v>85</v>
      </c>
      <c r="AW211" s="14" t="s">
        <v>30</v>
      </c>
      <c r="AX211" s="14" t="s">
        <v>73</v>
      </c>
      <c r="AY211" s="280" t="s">
        <v>202</v>
      </c>
    </row>
    <row r="212" spans="1:51" s="14" customFormat="1" ht="12">
      <c r="A212" s="14"/>
      <c r="B212" s="270"/>
      <c r="C212" s="271"/>
      <c r="D212" s="261" t="s">
        <v>210</v>
      </c>
      <c r="E212" s="272" t="s">
        <v>1</v>
      </c>
      <c r="F212" s="273" t="s">
        <v>236</v>
      </c>
      <c r="G212" s="271"/>
      <c r="H212" s="274">
        <v>0.525</v>
      </c>
      <c r="I212" s="275"/>
      <c r="J212" s="271"/>
      <c r="K212" s="271"/>
      <c r="L212" s="276"/>
      <c r="M212" s="277"/>
      <c r="N212" s="278"/>
      <c r="O212" s="278"/>
      <c r="P212" s="278"/>
      <c r="Q212" s="278"/>
      <c r="R212" s="278"/>
      <c r="S212" s="278"/>
      <c r="T212" s="27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0" t="s">
        <v>210</v>
      </c>
      <c r="AU212" s="280" t="s">
        <v>85</v>
      </c>
      <c r="AV212" s="14" t="s">
        <v>85</v>
      </c>
      <c r="AW212" s="14" t="s">
        <v>30</v>
      </c>
      <c r="AX212" s="14" t="s">
        <v>73</v>
      </c>
      <c r="AY212" s="280" t="s">
        <v>202</v>
      </c>
    </row>
    <row r="213" spans="1:51" s="14" customFormat="1" ht="12">
      <c r="A213" s="14"/>
      <c r="B213" s="270"/>
      <c r="C213" s="271"/>
      <c r="D213" s="261" t="s">
        <v>210</v>
      </c>
      <c r="E213" s="272" t="s">
        <v>1</v>
      </c>
      <c r="F213" s="273" t="s">
        <v>237</v>
      </c>
      <c r="G213" s="271"/>
      <c r="H213" s="274">
        <v>0.525</v>
      </c>
      <c r="I213" s="275"/>
      <c r="J213" s="271"/>
      <c r="K213" s="271"/>
      <c r="L213" s="276"/>
      <c r="M213" s="277"/>
      <c r="N213" s="278"/>
      <c r="O213" s="278"/>
      <c r="P213" s="278"/>
      <c r="Q213" s="278"/>
      <c r="R213" s="278"/>
      <c r="S213" s="278"/>
      <c r="T213" s="27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0" t="s">
        <v>210</v>
      </c>
      <c r="AU213" s="280" t="s">
        <v>85</v>
      </c>
      <c r="AV213" s="14" t="s">
        <v>85</v>
      </c>
      <c r="AW213" s="14" t="s">
        <v>30</v>
      </c>
      <c r="AX213" s="14" t="s">
        <v>73</v>
      </c>
      <c r="AY213" s="280" t="s">
        <v>202</v>
      </c>
    </row>
    <row r="214" spans="1:51" s="13" customFormat="1" ht="12">
      <c r="A214" s="13"/>
      <c r="B214" s="259"/>
      <c r="C214" s="260"/>
      <c r="D214" s="261" t="s">
        <v>210</v>
      </c>
      <c r="E214" s="262" t="s">
        <v>1</v>
      </c>
      <c r="F214" s="263" t="s">
        <v>238</v>
      </c>
      <c r="G214" s="260"/>
      <c r="H214" s="262" t="s">
        <v>1</v>
      </c>
      <c r="I214" s="264"/>
      <c r="J214" s="260"/>
      <c r="K214" s="260"/>
      <c r="L214" s="265"/>
      <c r="M214" s="266"/>
      <c r="N214" s="267"/>
      <c r="O214" s="267"/>
      <c r="P214" s="267"/>
      <c r="Q214" s="267"/>
      <c r="R214" s="267"/>
      <c r="S214" s="267"/>
      <c r="T214" s="26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9" t="s">
        <v>210</v>
      </c>
      <c r="AU214" s="269" t="s">
        <v>85</v>
      </c>
      <c r="AV214" s="13" t="s">
        <v>80</v>
      </c>
      <c r="AW214" s="13" t="s">
        <v>30</v>
      </c>
      <c r="AX214" s="13" t="s">
        <v>73</v>
      </c>
      <c r="AY214" s="269" t="s">
        <v>202</v>
      </c>
    </row>
    <row r="215" spans="1:51" s="14" customFormat="1" ht="12">
      <c r="A215" s="14"/>
      <c r="B215" s="270"/>
      <c r="C215" s="271"/>
      <c r="D215" s="261" t="s">
        <v>210</v>
      </c>
      <c r="E215" s="272" t="s">
        <v>1</v>
      </c>
      <c r="F215" s="273" t="s">
        <v>239</v>
      </c>
      <c r="G215" s="271"/>
      <c r="H215" s="274">
        <v>2.275</v>
      </c>
      <c r="I215" s="275"/>
      <c r="J215" s="271"/>
      <c r="K215" s="271"/>
      <c r="L215" s="276"/>
      <c r="M215" s="277"/>
      <c r="N215" s="278"/>
      <c r="O215" s="278"/>
      <c r="P215" s="278"/>
      <c r="Q215" s="278"/>
      <c r="R215" s="278"/>
      <c r="S215" s="278"/>
      <c r="T215" s="27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0" t="s">
        <v>210</v>
      </c>
      <c r="AU215" s="280" t="s">
        <v>85</v>
      </c>
      <c r="AV215" s="14" t="s">
        <v>85</v>
      </c>
      <c r="AW215" s="14" t="s">
        <v>30</v>
      </c>
      <c r="AX215" s="14" t="s">
        <v>73</v>
      </c>
      <c r="AY215" s="280" t="s">
        <v>202</v>
      </c>
    </row>
    <row r="216" spans="1:51" s="14" customFormat="1" ht="12">
      <c r="A216" s="14"/>
      <c r="B216" s="270"/>
      <c r="C216" s="271"/>
      <c r="D216" s="261" t="s">
        <v>210</v>
      </c>
      <c r="E216" s="272" t="s">
        <v>1</v>
      </c>
      <c r="F216" s="273" t="s">
        <v>240</v>
      </c>
      <c r="G216" s="271"/>
      <c r="H216" s="274">
        <v>2.275</v>
      </c>
      <c r="I216" s="275"/>
      <c r="J216" s="271"/>
      <c r="K216" s="271"/>
      <c r="L216" s="276"/>
      <c r="M216" s="277"/>
      <c r="N216" s="278"/>
      <c r="O216" s="278"/>
      <c r="P216" s="278"/>
      <c r="Q216" s="278"/>
      <c r="R216" s="278"/>
      <c r="S216" s="278"/>
      <c r="T216" s="27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0" t="s">
        <v>210</v>
      </c>
      <c r="AU216" s="280" t="s">
        <v>85</v>
      </c>
      <c r="AV216" s="14" t="s">
        <v>85</v>
      </c>
      <c r="AW216" s="14" t="s">
        <v>30</v>
      </c>
      <c r="AX216" s="14" t="s">
        <v>73</v>
      </c>
      <c r="AY216" s="280" t="s">
        <v>202</v>
      </c>
    </row>
    <row r="217" spans="1:51" s="14" customFormat="1" ht="12">
      <c r="A217" s="14"/>
      <c r="B217" s="270"/>
      <c r="C217" s="271"/>
      <c r="D217" s="261" t="s">
        <v>210</v>
      </c>
      <c r="E217" s="272" t="s">
        <v>1</v>
      </c>
      <c r="F217" s="273" t="s">
        <v>241</v>
      </c>
      <c r="G217" s="271"/>
      <c r="H217" s="274">
        <v>2.275</v>
      </c>
      <c r="I217" s="275"/>
      <c r="J217" s="271"/>
      <c r="K217" s="271"/>
      <c r="L217" s="276"/>
      <c r="M217" s="277"/>
      <c r="N217" s="278"/>
      <c r="O217" s="278"/>
      <c r="P217" s="278"/>
      <c r="Q217" s="278"/>
      <c r="R217" s="278"/>
      <c r="S217" s="278"/>
      <c r="T217" s="27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80" t="s">
        <v>210</v>
      </c>
      <c r="AU217" s="280" t="s">
        <v>85</v>
      </c>
      <c r="AV217" s="14" t="s">
        <v>85</v>
      </c>
      <c r="AW217" s="14" t="s">
        <v>30</v>
      </c>
      <c r="AX217" s="14" t="s">
        <v>73</v>
      </c>
      <c r="AY217" s="280" t="s">
        <v>202</v>
      </c>
    </row>
    <row r="218" spans="1:51" s="14" customFormat="1" ht="12">
      <c r="A218" s="14"/>
      <c r="B218" s="270"/>
      <c r="C218" s="271"/>
      <c r="D218" s="261" t="s">
        <v>210</v>
      </c>
      <c r="E218" s="272" t="s">
        <v>1</v>
      </c>
      <c r="F218" s="273" t="s">
        <v>242</v>
      </c>
      <c r="G218" s="271"/>
      <c r="H218" s="274">
        <v>2.275</v>
      </c>
      <c r="I218" s="275"/>
      <c r="J218" s="271"/>
      <c r="K218" s="271"/>
      <c r="L218" s="276"/>
      <c r="M218" s="277"/>
      <c r="N218" s="278"/>
      <c r="O218" s="278"/>
      <c r="P218" s="278"/>
      <c r="Q218" s="278"/>
      <c r="R218" s="278"/>
      <c r="S218" s="278"/>
      <c r="T218" s="27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0" t="s">
        <v>210</v>
      </c>
      <c r="AU218" s="280" t="s">
        <v>85</v>
      </c>
      <c r="AV218" s="14" t="s">
        <v>85</v>
      </c>
      <c r="AW218" s="14" t="s">
        <v>30</v>
      </c>
      <c r="AX218" s="14" t="s">
        <v>73</v>
      </c>
      <c r="AY218" s="280" t="s">
        <v>202</v>
      </c>
    </row>
    <row r="219" spans="1:51" s="14" customFormat="1" ht="12">
      <c r="A219" s="14"/>
      <c r="B219" s="270"/>
      <c r="C219" s="271"/>
      <c r="D219" s="261" t="s">
        <v>210</v>
      </c>
      <c r="E219" s="271"/>
      <c r="F219" s="273" t="s">
        <v>265</v>
      </c>
      <c r="G219" s="271"/>
      <c r="H219" s="274">
        <v>15.68</v>
      </c>
      <c r="I219" s="275"/>
      <c r="J219" s="271"/>
      <c r="K219" s="271"/>
      <c r="L219" s="276"/>
      <c r="M219" s="277"/>
      <c r="N219" s="278"/>
      <c r="O219" s="278"/>
      <c r="P219" s="278"/>
      <c r="Q219" s="278"/>
      <c r="R219" s="278"/>
      <c r="S219" s="278"/>
      <c r="T219" s="27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0" t="s">
        <v>210</v>
      </c>
      <c r="AU219" s="280" t="s">
        <v>85</v>
      </c>
      <c r="AV219" s="14" t="s">
        <v>85</v>
      </c>
      <c r="AW219" s="14" t="s">
        <v>4</v>
      </c>
      <c r="AX219" s="14" t="s">
        <v>80</v>
      </c>
      <c r="AY219" s="280" t="s">
        <v>202</v>
      </c>
    </row>
    <row r="220" spans="1:65" s="2" customFormat="1" ht="21.75" customHeight="1">
      <c r="A220" s="37"/>
      <c r="B220" s="38"/>
      <c r="C220" s="245" t="s">
        <v>90</v>
      </c>
      <c r="D220" s="245" t="s">
        <v>204</v>
      </c>
      <c r="E220" s="246" t="s">
        <v>270</v>
      </c>
      <c r="F220" s="247" t="s">
        <v>271</v>
      </c>
      <c r="G220" s="248" t="s">
        <v>207</v>
      </c>
      <c r="H220" s="249">
        <v>8</v>
      </c>
      <c r="I220" s="250"/>
      <c r="J220" s="251">
        <f>ROUND(I220*H220,2)</f>
        <v>0</v>
      </c>
      <c r="K220" s="252"/>
      <c r="L220" s="43"/>
      <c r="M220" s="253" t="s">
        <v>1</v>
      </c>
      <c r="N220" s="254" t="s">
        <v>39</v>
      </c>
      <c r="O220" s="90"/>
      <c r="P220" s="255">
        <f>O220*H220</f>
        <v>0</v>
      </c>
      <c r="Q220" s="255">
        <v>0.1575</v>
      </c>
      <c r="R220" s="255">
        <f>Q220*H220</f>
        <v>1.26</v>
      </c>
      <c r="S220" s="255">
        <v>0</v>
      </c>
      <c r="T220" s="256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57" t="s">
        <v>208</v>
      </c>
      <c r="AT220" s="257" t="s">
        <v>204</v>
      </c>
      <c r="AU220" s="257" t="s">
        <v>85</v>
      </c>
      <c r="AY220" s="16" t="s">
        <v>202</v>
      </c>
      <c r="BE220" s="258">
        <f>IF(N220="základní",J220,0)</f>
        <v>0</v>
      </c>
      <c r="BF220" s="258">
        <f>IF(N220="snížená",J220,0)</f>
        <v>0</v>
      </c>
      <c r="BG220" s="258">
        <f>IF(N220="zákl. přenesená",J220,0)</f>
        <v>0</v>
      </c>
      <c r="BH220" s="258">
        <f>IF(N220="sníž. přenesená",J220,0)</f>
        <v>0</v>
      </c>
      <c r="BI220" s="258">
        <f>IF(N220="nulová",J220,0)</f>
        <v>0</v>
      </c>
      <c r="BJ220" s="16" t="s">
        <v>85</v>
      </c>
      <c r="BK220" s="258">
        <f>ROUND(I220*H220,2)</f>
        <v>0</v>
      </c>
      <c r="BL220" s="16" t="s">
        <v>208</v>
      </c>
      <c r="BM220" s="257" t="s">
        <v>272</v>
      </c>
    </row>
    <row r="221" spans="1:51" s="13" customFormat="1" ht="12">
      <c r="A221" s="13"/>
      <c r="B221" s="259"/>
      <c r="C221" s="260"/>
      <c r="D221" s="261" t="s">
        <v>210</v>
      </c>
      <c r="E221" s="262" t="s">
        <v>1</v>
      </c>
      <c r="F221" s="263" t="s">
        <v>233</v>
      </c>
      <c r="G221" s="260"/>
      <c r="H221" s="262" t="s">
        <v>1</v>
      </c>
      <c r="I221" s="264"/>
      <c r="J221" s="260"/>
      <c r="K221" s="260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210</v>
      </c>
      <c r="AU221" s="269" t="s">
        <v>85</v>
      </c>
      <c r="AV221" s="13" t="s">
        <v>80</v>
      </c>
      <c r="AW221" s="13" t="s">
        <v>30</v>
      </c>
      <c r="AX221" s="13" t="s">
        <v>73</v>
      </c>
      <c r="AY221" s="269" t="s">
        <v>202</v>
      </c>
    </row>
    <row r="222" spans="1:51" s="14" customFormat="1" ht="12">
      <c r="A222" s="14"/>
      <c r="B222" s="270"/>
      <c r="C222" s="271"/>
      <c r="D222" s="261" t="s">
        <v>210</v>
      </c>
      <c r="E222" s="272" t="s">
        <v>1</v>
      </c>
      <c r="F222" s="273" t="s">
        <v>273</v>
      </c>
      <c r="G222" s="271"/>
      <c r="H222" s="274">
        <v>1</v>
      </c>
      <c r="I222" s="275"/>
      <c r="J222" s="271"/>
      <c r="K222" s="271"/>
      <c r="L222" s="276"/>
      <c r="M222" s="277"/>
      <c r="N222" s="278"/>
      <c r="O222" s="278"/>
      <c r="P222" s="278"/>
      <c r="Q222" s="278"/>
      <c r="R222" s="278"/>
      <c r="S222" s="278"/>
      <c r="T222" s="27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0" t="s">
        <v>210</v>
      </c>
      <c r="AU222" s="280" t="s">
        <v>85</v>
      </c>
      <c r="AV222" s="14" t="s">
        <v>85</v>
      </c>
      <c r="AW222" s="14" t="s">
        <v>30</v>
      </c>
      <c r="AX222" s="14" t="s">
        <v>73</v>
      </c>
      <c r="AY222" s="280" t="s">
        <v>202</v>
      </c>
    </row>
    <row r="223" spans="1:51" s="14" customFormat="1" ht="12">
      <c r="A223" s="14"/>
      <c r="B223" s="270"/>
      <c r="C223" s="271"/>
      <c r="D223" s="261" t="s">
        <v>210</v>
      </c>
      <c r="E223" s="272" t="s">
        <v>1</v>
      </c>
      <c r="F223" s="273" t="s">
        <v>274</v>
      </c>
      <c r="G223" s="271"/>
      <c r="H223" s="274">
        <v>1</v>
      </c>
      <c r="I223" s="275"/>
      <c r="J223" s="271"/>
      <c r="K223" s="271"/>
      <c r="L223" s="276"/>
      <c r="M223" s="277"/>
      <c r="N223" s="278"/>
      <c r="O223" s="278"/>
      <c r="P223" s="278"/>
      <c r="Q223" s="278"/>
      <c r="R223" s="278"/>
      <c r="S223" s="278"/>
      <c r="T223" s="27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80" t="s">
        <v>210</v>
      </c>
      <c r="AU223" s="280" t="s">
        <v>85</v>
      </c>
      <c r="AV223" s="14" t="s">
        <v>85</v>
      </c>
      <c r="AW223" s="14" t="s">
        <v>30</v>
      </c>
      <c r="AX223" s="14" t="s">
        <v>73</v>
      </c>
      <c r="AY223" s="280" t="s">
        <v>202</v>
      </c>
    </row>
    <row r="224" spans="1:51" s="14" customFormat="1" ht="12">
      <c r="A224" s="14"/>
      <c r="B224" s="270"/>
      <c r="C224" s="271"/>
      <c r="D224" s="261" t="s">
        <v>210</v>
      </c>
      <c r="E224" s="272" t="s">
        <v>1</v>
      </c>
      <c r="F224" s="273" t="s">
        <v>275</v>
      </c>
      <c r="G224" s="271"/>
      <c r="H224" s="274">
        <v>1</v>
      </c>
      <c r="I224" s="275"/>
      <c r="J224" s="271"/>
      <c r="K224" s="271"/>
      <c r="L224" s="276"/>
      <c r="M224" s="277"/>
      <c r="N224" s="278"/>
      <c r="O224" s="278"/>
      <c r="P224" s="278"/>
      <c r="Q224" s="278"/>
      <c r="R224" s="278"/>
      <c r="S224" s="278"/>
      <c r="T224" s="27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80" t="s">
        <v>210</v>
      </c>
      <c r="AU224" s="280" t="s">
        <v>85</v>
      </c>
      <c r="AV224" s="14" t="s">
        <v>85</v>
      </c>
      <c r="AW224" s="14" t="s">
        <v>30</v>
      </c>
      <c r="AX224" s="14" t="s">
        <v>73</v>
      </c>
      <c r="AY224" s="280" t="s">
        <v>202</v>
      </c>
    </row>
    <row r="225" spans="1:51" s="14" customFormat="1" ht="12">
      <c r="A225" s="14"/>
      <c r="B225" s="270"/>
      <c r="C225" s="271"/>
      <c r="D225" s="261" t="s">
        <v>210</v>
      </c>
      <c r="E225" s="272" t="s">
        <v>1</v>
      </c>
      <c r="F225" s="273" t="s">
        <v>276</v>
      </c>
      <c r="G225" s="271"/>
      <c r="H225" s="274">
        <v>1</v>
      </c>
      <c r="I225" s="275"/>
      <c r="J225" s="271"/>
      <c r="K225" s="271"/>
      <c r="L225" s="276"/>
      <c r="M225" s="277"/>
      <c r="N225" s="278"/>
      <c r="O225" s="278"/>
      <c r="P225" s="278"/>
      <c r="Q225" s="278"/>
      <c r="R225" s="278"/>
      <c r="S225" s="278"/>
      <c r="T225" s="27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0" t="s">
        <v>210</v>
      </c>
      <c r="AU225" s="280" t="s">
        <v>85</v>
      </c>
      <c r="AV225" s="14" t="s">
        <v>85</v>
      </c>
      <c r="AW225" s="14" t="s">
        <v>30</v>
      </c>
      <c r="AX225" s="14" t="s">
        <v>73</v>
      </c>
      <c r="AY225" s="280" t="s">
        <v>202</v>
      </c>
    </row>
    <row r="226" spans="1:51" s="13" customFormat="1" ht="12">
      <c r="A226" s="13"/>
      <c r="B226" s="259"/>
      <c r="C226" s="260"/>
      <c r="D226" s="261" t="s">
        <v>210</v>
      </c>
      <c r="E226" s="262" t="s">
        <v>1</v>
      </c>
      <c r="F226" s="263" t="s">
        <v>238</v>
      </c>
      <c r="G226" s="260"/>
      <c r="H226" s="262" t="s">
        <v>1</v>
      </c>
      <c r="I226" s="264"/>
      <c r="J226" s="260"/>
      <c r="K226" s="260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210</v>
      </c>
      <c r="AU226" s="269" t="s">
        <v>85</v>
      </c>
      <c r="AV226" s="13" t="s">
        <v>80</v>
      </c>
      <c r="AW226" s="13" t="s">
        <v>30</v>
      </c>
      <c r="AX226" s="13" t="s">
        <v>73</v>
      </c>
      <c r="AY226" s="269" t="s">
        <v>202</v>
      </c>
    </row>
    <row r="227" spans="1:51" s="14" customFormat="1" ht="12">
      <c r="A227" s="14"/>
      <c r="B227" s="270"/>
      <c r="C227" s="271"/>
      <c r="D227" s="261" t="s">
        <v>210</v>
      </c>
      <c r="E227" s="272" t="s">
        <v>1</v>
      </c>
      <c r="F227" s="273" t="s">
        <v>273</v>
      </c>
      <c r="G227" s="271"/>
      <c r="H227" s="274">
        <v>1</v>
      </c>
      <c r="I227" s="275"/>
      <c r="J227" s="271"/>
      <c r="K227" s="271"/>
      <c r="L227" s="276"/>
      <c r="M227" s="277"/>
      <c r="N227" s="278"/>
      <c r="O227" s="278"/>
      <c r="P227" s="278"/>
      <c r="Q227" s="278"/>
      <c r="R227" s="278"/>
      <c r="S227" s="278"/>
      <c r="T227" s="27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80" t="s">
        <v>210</v>
      </c>
      <c r="AU227" s="280" t="s">
        <v>85</v>
      </c>
      <c r="AV227" s="14" t="s">
        <v>85</v>
      </c>
      <c r="AW227" s="14" t="s">
        <v>30</v>
      </c>
      <c r="AX227" s="14" t="s">
        <v>73</v>
      </c>
      <c r="AY227" s="280" t="s">
        <v>202</v>
      </c>
    </row>
    <row r="228" spans="1:51" s="14" customFormat="1" ht="12">
      <c r="A228" s="14"/>
      <c r="B228" s="270"/>
      <c r="C228" s="271"/>
      <c r="D228" s="261" t="s">
        <v>210</v>
      </c>
      <c r="E228" s="272" t="s">
        <v>1</v>
      </c>
      <c r="F228" s="273" t="s">
        <v>274</v>
      </c>
      <c r="G228" s="271"/>
      <c r="H228" s="274">
        <v>1</v>
      </c>
      <c r="I228" s="275"/>
      <c r="J228" s="271"/>
      <c r="K228" s="271"/>
      <c r="L228" s="276"/>
      <c r="M228" s="277"/>
      <c r="N228" s="278"/>
      <c r="O228" s="278"/>
      <c r="P228" s="278"/>
      <c r="Q228" s="278"/>
      <c r="R228" s="278"/>
      <c r="S228" s="278"/>
      <c r="T228" s="27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0" t="s">
        <v>210</v>
      </c>
      <c r="AU228" s="280" t="s">
        <v>85</v>
      </c>
      <c r="AV228" s="14" t="s">
        <v>85</v>
      </c>
      <c r="AW228" s="14" t="s">
        <v>30</v>
      </c>
      <c r="AX228" s="14" t="s">
        <v>73</v>
      </c>
      <c r="AY228" s="280" t="s">
        <v>202</v>
      </c>
    </row>
    <row r="229" spans="1:51" s="14" customFormat="1" ht="12">
      <c r="A229" s="14"/>
      <c r="B229" s="270"/>
      <c r="C229" s="271"/>
      <c r="D229" s="261" t="s">
        <v>210</v>
      </c>
      <c r="E229" s="272" t="s">
        <v>1</v>
      </c>
      <c r="F229" s="273" t="s">
        <v>275</v>
      </c>
      <c r="G229" s="271"/>
      <c r="H229" s="274">
        <v>1</v>
      </c>
      <c r="I229" s="275"/>
      <c r="J229" s="271"/>
      <c r="K229" s="271"/>
      <c r="L229" s="276"/>
      <c r="M229" s="277"/>
      <c r="N229" s="278"/>
      <c r="O229" s="278"/>
      <c r="P229" s="278"/>
      <c r="Q229" s="278"/>
      <c r="R229" s="278"/>
      <c r="S229" s="278"/>
      <c r="T229" s="27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0" t="s">
        <v>210</v>
      </c>
      <c r="AU229" s="280" t="s">
        <v>85</v>
      </c>
      <c r="AV229" s="14" t="s">
        <v>85</v>
      </c>
      <c r="AW229" s="14" t="s">
        <v>30</v>
      </c>
      <c r="AX229" s="14" t="s">
        <v>73</v>
      </c>
      <c r="AY229" s="280" t="s">
        <v>202</v>
      </c>
    </row>
    <row r="230" spans="1:51" s="14" customFormat="1" ht="12">
      <c r="A230" s="14"/>
      <c r="B230" s="270"/>
      <c r="C230" s="271"/>
      <c r="D230" s="261" t="s">
        <v>210</v>
      </c>
      <c r="E230" s="272" t="s">
        <v>1</v>
      </c>
      <c r="F230" s="273" t="s">
        <v>276</v>
      </c>
      <c r="G230" s="271"/>
      <c r="H230" s="274">
        <v>1</v>
      </c>
      <c r="I230" s="275"/>
      <c r="J230" s="271"/>
      <c r="K230" s="271"/>
      <c r="L230" s="276"/>
      <c r="M230" s="277"/>
      <c r="N230" s="278"/>
      <c r="O230" s="278"/>
      <c r="P230" s="278"/>
      <c r="Q230" s="278"/>
      <c r="R230" s="278"/>
      <c r="S230" s="278"/>
      <c r="T230" s="27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0" t="s">
        <v>210</v>
      </c>
      <c r="AU230" s="280" t="s">
        <v>85</v>
      </c>
      <c r="AV230" s="14" t="s">
        <v>85</v>
      </c>
      <c r="AW230" s="14" t="s">
        <v>30</v>
      </c>
      <c r="AX230" s="14" t="s">
        <v>73</v>
      </c>
      <c r="AY230" s="280" t="s">
        <v>202</v>
      </c>
    </row>
    <row r="231" spans="1:65" s="2" customFormat="1" ht="21.75" customHeight="1">
      <c r="A231" s="37"/>
      <c r="B231" s="38"/>
      <c r="C231" s="245" t="s">
        <v>277</v>
      </c>
      <c r="D231" s="245" t="s">
        <v>204</v>
      </c>
      <c r="E231" s="246" t="s">
        <v>278</v>
      </c>
      <c r="F231" s="247" t="s">
        <v>279</v>
      </c>
      <c r="G231" s="248" t="s">
        <v>207</v>
      </c>
      <c r="H231" s="249">
        <v>16</v>
      </c>
      <c r="I231" s="250"/>
      <c r="J231" s="251">
        <f>ROUND(I231*H231,2)</f>
        <v>0</v>
      </c>
      <c r="K231" s="252"/>
      <c r="L231" s="43"/>
      <c r="M231" s="253" t="s">
        <v>1</v>
      </c>
      <c r="N231" s="254" t="s">
        <v>39</v>
      </c>
      <c r="O231" s="90"/>
      <c r="P231" s="255">
        <f>O231*H231</f>
        <v>0</v>
      </c>
      <c r="Q231" s="255">
        <v>0</v>
      </c>
      <c r="R231" s="255">
        <f>Q231*H231</f>
        <v>0</v>
      </c>
      <c r="S231" s="255">
        <v>0</v>
      </c>
      <c r="T231" s="256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57" t="s">
        <v>208</v>
      </c>
      <c r="AT231" s="257" t="s">
        <v>204</v>
      </c>
      <c r="AU231" s="257" t="s">
        <v>85</v>
      </c>
      <c r="AY231" s="16" t="s">
        <v>202</v>
      </c>
      <c r="BE231" s="258">
        <f>IF(N231="základní",J231,0)</f>
        <v>0</v>
      </c>
      <c r="BF231" s="258">
        <f>IF(N231="snížená",J231,0)</f>
        <v>0</v>
      </c>
      <c r="BG231" s="258">
        <f>IF(N231="zákl. přenesená",J231,0)</f>
        <v>0</v>
      </c>
      <c r="BH231" s="258">
        <f>IF(N231="sníž. přenesená",J231,0)</f>
        <v>0</v>
      </c>
      <c r="BI231" s="258">
        <f>IF(N231="nulová",J231,0)</f>
        <v>0</v>
      </c>
      <c r="BJ231" s="16" t="s">
        <v>85</v>
      </c>
      <c r="BK231" s="258">
        <f>ROUND(I231*H231,2)</f>
        <v>0</v>
      </c>
      <c r="BL231" s="16" t="s">
        <v>208</v>
      </c>
      <c r="BM231" s="257" t="s">
        <v>280</v>
      </c>
    </row>
    <row r="232" spans="1:51" s="14" customFormat="1" ht="12">
      <c r="A232" s="14"/>
      <c r="B232" s="270"/>
      <c r="C232" s="271"/>
      <c r="D232" s="261" t="s">
        <v>210</v>
      </c>
      <c r="E232" s="272" t="s">
        <v>1</v>
      </c>
      <c r="F232" s="273" t="s">
        <v>281</v>
      </c>
      <c r="G232" s="271"/>
      <c r="H232" s="274">
        <v>16</v>
      </c>
      <c r="I232" s="275"/>
      <c r="J232" s="271"/>
      <c r="K232" s="271"/>
      <c r="L232" s="276"/>
      <c r="M232" s="277"/>
      <c r="N232" s="278"/>
      <c r="O232" s="278"/>
      <c r="P232" s="278"/>
      <c r="Q232" s="278"/>
      <c r="R232" s="278"/>
      <c r="S232" s="278"/>
      <c r="T232" s="27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0" t="s">
        <v>210</v>
      </c>
      <c r="AU232" s="280" t="s">
        <v>85</v>
      </c>
      <c r="AV232" s="14" t="s">
        <v>85</v>
      </c>
      <c r="AW232" s="14" t="s">
        <v>30</v>
      </c>
      <c r="AX232" s="14" t="s">
        <v>80</v>
      </c>
      <c r="AY232" s="280" t="s">
        <v>202</v>
      </c>
    </row>
    <row r="233" spans="1:65" s="2" customFormat="1" ht="16.5" customHeight="1">
      <c r="A233" s="37"/>
      <c r="B233" s="38"/>
      <c r="C233" s="281" t="s">
        <v>282</v>
      </c>
      <c r="D233" s="281" t="s">
        <v>116</v>
      </c>
      <c r="E233" s="282" t="s">
        <v>283</v>
      </c>
      <c r="F233" s="283" t="s">
        <v>284</v>
      </c>
      <c r="G233" s="284" t="s">
        <v>207</v>
      </c>
      <c r="H233" s="285">
        <v>16</v>
      </c>
      <c r="I233" s="286"/>
      <c r="J233" s="287">
        <f>ROUND(I233*H233,2)</f>
        <v>0</v>
      </c>
      <c r="K233" s="288"/>
      <c r="L233" s="289"/>
      <c r="M233" s="290" t="s">
        <v>1</v>
      </c>
      <c r="N233" s="291" t="s">
        <v>39</v>
      </c>
      <c r="O233" s="90"/>
      <c r="P233" s="255">
        <f>O233*H233</f>
        <v>0</v>
      </c>
      <c r="Q233" s="255">
        <v>3E-05</v>
      </c>
      <c r="R233" s="255">
        <f>Q233*H233</f>
        <v>0.00048</v>
      </c>
      <c r="S233" s="255">
        <v>0</v>
      </c>
      <c r="T233" s="256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57" t="s">
        <v>285</v>
      </c>
      <c r="AT233" s="257" t="s">
        <v>116</v>
      </c>
      <c r="AU233" s="257" t="s">
        <v>85</v>
      </c>
      <c r="AY233" s="16" t="s">
        <v>202</v>
      </c>
      <c r="BE233" s="258">
        <f>IF(N233="základní",J233,0)</f>
        <v>0</v>
      </c>
      <c r="BF233" s="258">
        <f>IF(N233="snížená",J233,0)</f>
        <v>0</v>
      </c>
      <c r="BG233" s="258">
        <f>IF(N233="zákl. přenesená",J233,0)</f>
        <v>0</v>
      </c>
      <c r="BH233" s="258">
        <f>IF(N233="sníž. přenesená",J233,0)</f>
        <v>0</v>
      </c>
      <c r="BI233" s="258">
        <f>IF(N233="nulová",J233,0)</f>
        <v>0</v>
      </c>
      <c r="BJ233" s="16" t="s">
        <v>85</v>
      </c>
      <c r="BK233" s="258">
        <f>ROUND(I233*H233,2)</f>
        <v>0</v>
      </c>
      <c r="BL233" s="16" t="s">
        <v>208</v>
      </c>
      <c r="BM233" s="257" t="s">
        <v>286</v>
      </c>
    </row>
    <row r="234" spans="1:63" s="12" customFormat="1" ht="22.8" customHeight="1">
      <c r="A234" s="12"/>
      <c r="B234" s="229"/>
      <c r="C234" s="230"/>
      <c r="D234" s="231" t="s">
        <v>72</v>
      </c>
      <c r="E234" s="243" t="s">
        <v>287</v>
      </c>
      <c r="F234" s="243" t="s">
        <v>288</v>
      </c>
      <c r="G234" s="230"/>
      <c r="H234" s="230"/>
      <c r="I234" s="233"/>
      <c r="J234" s="244">
        <f>BK234</f>
        <v>0</v>
      </c>
      <c r="K234" s="230"/>
      <c r="L234" s="235"/>
      <c r="M234" s="236"/>
      <c r="N234" s="237"/>
      <c r="O234" s="237"/>
      <c r="P234" s="238">
        <f>SUM(P235:P259)</f>
        <v>0</v>
      </c>
      <c r="Q234" s="237"/>
      <c r="R234" s="238">
        <f>SUM(R235:R259)</f>
        <v>2.346</v>
      </c>
      <c r="S234" s="237"/>
      <c r="T234" s="239">
        <f>SUM(T235:T259)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40" t="s">
        <v>80</v>
      </c>
      <c r="AT234" s="241" t="s">
        <v>72</v>
      </c>
      <c r="AU234" s="241" t="s">
        <v>80</v>
      </c>
      <c r="AY234" s="240" t="s">
        <v>202</v>
      </c>
      <c r="BK234" s="242">
        <f>SUM(BK235:BK259)</f>
        <v>0</v>
      </c>
    </row>
    <row r="235" spans="1:65" s="2" customFormat="1" ht="21.75" customHeight="1">
      <c r="A235" s="37"/>
      <c r="B235" s="38"/>
      <c r="C235" s="245" t="s">
        <v>208</v>
      </c>
      <c r="D235" s="245" t="s">
        <v>204</v>
      </c>
      <c r="E235" s="246" t="s">
        <v>289</v>
      </c>
      <c r="F235" s="247" t="s">
        <v>290</v>
      </c>
      <c r="G235" s="248" t="s">
        <v>207</v>
      </c>
      <c r="H235" s="249">
        <v>16</v>
      </c>
      <c r="I235" s="250"/>
      <c r="J235" s="251">
        <f>ROUND(I235*H235,2)</f>
        <v>0</v>
      </c>
      <c r="K235" s="252"/>
      <c r="L235" s="43"/>
      <c r="M235" s="253" t="s">
        <v>1</v>
      </c>
      <c r="N235" s="254" t="s">
        <v>39</v>
      </c>
      <c r="O235" s="90"/>
      <c r="P235" s="255">
        <f>O235*H235</f>
        <v>0</v>
      </c>
      <c r="Q235" s="255">
        <v>0.0102</v>
      </c>
      <c r="R235" s="255">
        <f>Q235*H235</f>
        <v>0.1632</v>
      </c>
      <c r="S235" s="255">
        <v>0</v>
      </c>
      <c r="T235" s="256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57" t="s">
        <v>208</v>
      </c>
      <c r="AT235" s="257" t="s">
        <v>204</v>
      </c>
      <c r="AU235" s="257" t="s">
        <v>85</v>
      </c>
      <c r="AY235" s="16" t="s">
        <v>202</v>
      </c>
      <c r="BE235" s="258">
        <f>IF(N235="základní",J235,0)</f>
        <v>0</v>
      </c>
      <c r="BF235" s="258">
        <f>IF(N235="snížená",J235,0)</f>
        <v>0</v>
      </c>
      <c r="BG235" s="258">
        <f>IF(N235="zákl. přenesená",J235,0)</f>
        <v>0</v>
      </c>
      <c r="BH235" s="258">
        <f>IF(N235="sníž. přenesená",J235,0)</f>
        <v>0</v>
      </c>
      <c r="BI235" s="258">
        <f>IF(N235="nulová",J235,0)</f>
        <v>0</v>
      </c>
      <c r="BJ235" s="16" t="s">
        <v>85</v>
      </c>
      <c r="BK235" s="258">
        <f>ROUND(I235*H235,2)</f>
        <v>0</v>
      </c>
      <c r="BL235" s="16" t="s">
        <v>208</v>
      </c>
      <c r="BM235" s="257" t="s">
        <v>291</v>
      </c>
    </row>
    <row r="236" spans="1:51" s="14" customFormat="1" ht="12">
      <c r="A236" s="14"/>
      <c r="B236" s="270"/>
      <c r="C236" s="271"/>
      <c r="D236" s="261" t="s">
        <v>210</v>
      </c>
      <c r="E236" s="272" t="s">
        <v>1</v>
      </c>
      <c r="F236" s="273" t="s">
        <v>292</v>
      </c>
      <c r="G236" s="271"/>
      <c r="H236" s="274">
        <v>16</v>
      </c>
      <c r="I236" s="275"/>
      <c r="J236" s="271"/>
      <c r="K236" s="271"/>
      <c r="L236" s="276"/>
      <c r="M236" s="277"/>
      <c r="N236" s="278"/>
      <c r="O236" s="278"/>
      <c r="P236" s="278"/>
      <c r="Q236" s="278"/>
      <c r="R236" s="278"/>
      <c r="S236" s="278"/>
      <c r="T236" s="27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80" t="s">
        <v>210</v>
      </c>
      <c r="AU236" s="280" t="s">
        <v>85</v>
      </c>
      <c r="AV236" s="14" t="s">
        <v>85</v>
      </c>
      <c r="AW236" s="14" t="s">
        <v>30</v>
      </c>
      <c r="AX236" s="14" t="s">
        <v>73</v>
      </c>
      <c r="AY236" s="280" t="s">
        <v>202</v>
      </c>
    </row>
    <row r="237" spans="1:65" s="2" customFormat="1" ht="21.75" customHeight="1">
      <c r="A237" s="37"/>
      <c r="B237" s="38"/>
      <c r="C237" s="245" t="s">
        <v>293</v>
      </c>
      <c r="D237" s="245" t="s">
        <v>204</v>
      </c>
      <c r="E237" s="246" t="s">
        <v>294</v>
      </c>
      <c r="F237" s="247" t="s">
        <v>295</v>
      </c>
      <c r="G237" s="248" t="s">
        <v>207</v>
      </c>
      <c r="H237" s="249">
        <v>214</v>
      </c>
      <c r="I237" s="250"/>
      <c r="J237" s="251">
        <f>ROUND(I237*H237,2)</f>
        <v>0</v>
      </c>
      <c r="K237" s="252"/>
      <c r="L237" s="43"/>
      <c r="M237" s="253" t="s">
        <v>1</v>
      </c>
      <c r="N237" s="254" t="s">
        <v>39</v>
      </c>
      <c r="O237" s="90"/>
      <c r="P237" s="255">
        <f>O237*H237</f>
        <v>0</v>
      </c>
      <c r="Q237" s="255">
        <v>0.0102</v>
      </c>
      <c r="R237" s="255">
        <f>Q237*H237</f>
        <v>2.1828000000000003</v>
      </c>
      <c r="S237" s="255">
        <v>0</v>
      </c>
      <c r="T237" s="256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57" t="s">
        <v>208</v>
      </c>
      <c r="AT237" s="257" t="s">
        <v>204</v>
      </c>
      <c r="AU237" s="257" t="s">
        <v>85</v>
      </c>
      <c r="AY237" s="16" t="s">
        <v>202</v>
      </c>
      <c r="BE237" s="258">
        <f>IF(N237="základní",J237,0)</f>
        <v>0</v>
      </c>
      <c r="BF237" s="258">
        <f>IF(N237="snížená",J237,0)</f>
        <v>0</v>
      </c>
      <c r="BG237" s="258">
        <f>IF(N237="zákl. přenesená",J237,0)</f>
        <v>0</v>
      </c>
      <c r="BH237" s="258">
        <f>IF(N237="sníž. přenesená",J237,0)</f>
        <v>0</v>
      </c>
      <c r="BI237" s="258">
        <f>IF(N237="nulová",J237,0)</f>
        <v>0</v>
      </c>
      <c r="BJ237" s="16" t="s">
        <v>85</v>
      </c>
      <c r="BK237" s="258">
        <f>ROUND(I237*H237,2)</f>
        <v>0</v>
      </c>
      <c r="BL237" s="16" t="s">
        <v>208</v>
      </c>
      <c r="BM237" s="257" t="s">
        <v>296</v>
      </c>
    </row>
    <row r="238" spans="1:51" s="13" customFormat="1" ht="12">
      <c r="A238" s="13"/>
      <c r="B238" s="259"/>
      <c r="C238" s="260"/>
      <c r="D238" s="261" t="s">
        <v>210</v>
      </c>
      <c r="E238" s="262" t="s">
        <v>1</v>
      </c>
      <c r="F238" s="263" t="s">
        <v>211</v>
      </c>
      <c r="G238" s="260"/>
      <c r="H238" s="262" t="s">
        <v>1</v>
      </c>
      <c r="I238" s="264"/>
      <c r="J238" s="260"/>
      <c r="K238" s="260"/>
      <c r="L238" s="265"/>
      <c r="M238" s="266"/>
      <c r="N238" s="267"/>
      <c r="O238" s="267"/>
      <c r="P238" s="267"/>
      <c r="Q238" s="267"/>
      <c r="R238" s="267"/>
      <c r="S238" s="267"/>
      <c r="T238" s="26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9" t="s">
        <v>210</v>
      </c>
      <c r="AU238" s="269" t="s">
        <v>85</v>
      </c>
      <c r="AV238" s="13" t="s">
        <v>80</v>
      </c>
      <c r="AW238" s="13" t="s">
        <v>30</v>
      </c>
      <c r="AX238" s="13" t="s">
        <v>73</v>
      </c>
      <c r="AY238" s="269" t="s">
        <v>202</v>
      </c>
    </row>
    <row r="239" spans="1:51" s="14" customFormat="1" ht="12">
      <c r="A239" s="14"/>
      <c r="B239" s="270"/>
      <c r="C239" s="271"/>
      <c r="D239" s="261" t="s">
        <v>210</v>
      </c>
      <c r="E239" s="272" t="s">
        <v>1</v>
      </c>
      <c r="F239" s="273" t="s">
        <v>212</v>
      </c>
      <c r="G239" s="271"/>
      <c r="H239" s="274">
        <v>7</v>
      </c>
      <c r="I239" s="275"/>
      <c r="J239" s="271"/>
      <c r="K239" s="271"/>
      <c r="L239" s="276"/>
      <c r="M239" s="277"/>
      <c r="N239" s="278"/>
      <c r="O239" s="278"/>
      <c r="P239" s="278"/>
      <c r="Q239" s="278"/>
      <c r="R239" s="278"/>
      <c r="S239" s="278"/>
      <c r="T239" s="27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80" t="s">
        <v>210</v>
      </c>
      <c r="AU239" s="280" t="s">
        <v>85</v>
      </c>
      <c r="AV239" s="14" t="s">
        <v>85</v>
      </c>
      <c r="AW239" s="14" t="s">
        <v>30</v>
      </c>
      <c r="AX239" s="14" t="s">
        <v>73</v>
      </c>
      <c r="AY239" s="280" t="s">
        <v>202</v>
      </c>
    </row>
    <row r="240" spans="1:51" s="14" customFormat="1" ht="12">
      <c r="A240" s="14"/>
      <c r="B240" s="270"/>
      <c r="C240" s="271"/>
      <c r="D240" s="261" t="s">
        <v>210</v>
      </c>
      <c r="E240" s="272" t="s">
        <v>1</v>
      </c>
      <c r="F240" s="273" t="s">
        <v>213</v>
      </c>
      <c r="G240" s="271"/>
      <c r="H240" s="274">
        <v>6</v>
      </c>
      <c r="I240" s="275"/>
      <c r="J240" s="271"/>
      <c r="K240" s="271"/>
      <c r="L240" s="276"/>
      <c r="M240" s="277"/>
      <c r="N240" s="278"/>
      <c r="O240" s="278"/>
      <c r="P240" s="278"/>
      <c r="Q240" s="278"/>
      <c r="R240" s="278"/>
      <c r="S240" s="278"/>
      <c r="T240" s="27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80" t="s">
        <v>210</v>
      </c>
      <c r="AU240" s="280" t="s">
        <v>85</v>
      </c>
      <c r="AV240" s="14" t="s">
        <v>85</v>
      </c>
      <c r="AW240" s="14" t="s">
        <v>30</v>
      </c>
      <c r="AX240" s="14" t="s">
        <v>73</v>
      </c>
      <c r="AY240" s="280" t="s">
        <v>202</v>
      </c>
    </row>
    <row r="241" spans="1:51" s="14" customFormat="1" ht="12">
      <c r="A241" s="14"/>
      <c r="B241" s="270"/>
      <c r="C241" s="271"/>
      <c r="D241" s="261" t="s">
        <v>210</v>
      </c>
      <c r="E241" s="272" t="s">
        <v>1</v>
      </c>
      <c r="F241" s="273" t="s">
        <v>214</v>
      </c>
      <c r="G241" s="271"/>
      <c r="H241" s="274">
        <v>6</v>
      </c>
      <c r="I241" s="275"/>
      <c r="J241" s="271"/>
      <c r="K241" s="271"/>
      <c r="L241" s="276"/>
      <c r="M241" s="277"/>
      <c r="N241" s="278"/>
      <c r="O241" s="278"/>
      <c r="P241" s="278"/>
      <c r="Q241" s="278"/>
      <c r="R241" s="278"/>
      <c r="S241" s="278"/>
      <c r="T241" s="27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80" t="s">
        <v>210</v>
      </c>
      <c r="AU241" s="280" t="s">
        <v>85</v>
      </c>
      <c r="AV241" s="14" t="s">
        <v>85</v>
      </c>
      <c r="AW241" s="14" t="s">
        <v>30</v>
      </c>
      <c r="AX241" s="14" t="s">
        <v>73</v>
      </c>
      <c r="AY241" s="280" t="s">
        <v>202</v>
      </c>
    </row>
    <row r="242" spans="1:51" s="14" customFormat="1" ht="12">
      <c r="A242" s="14"/>
      <c r="B242" s="270"/>
      <c r="C242" s="271"/>
      <c r="D242" s="261" t="s">
        <v>210</v>
      </c>
      <c r="E242" s="272" t="s">
        <v>1</v>
      </c>
      <c r="F242" s="273" t="s">
        <v>215</v>
      </c>
      <c r="G242" s="271"/>
      <c r="H242" s="274">
        <v>7</v>
      </c>
      <c r="I242" s="275"/>
      <c r="J242" s="271"/>
      <c r="K242" s="271"/>
      <c r="L242" s="276"/>
      <c r="M242" s="277"/>
      <c r="N242" s="278"/>
      <c r="O242" s="278"/>
      <c r="P242" s="278"/>
      <c r="Q242" s="278"/>
      <c r="R242" s="278"/>
      <c r="S242" s="278"/>
      <c r="T242" s="27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0" t="s">
        <v>210</v>
      </c>
      <c r="AU242" s="280" t="s">
        <v>85</v>
      </c>
      <c r="AV242" s="14" t="s">
        <v>85</v>
      </c>
      <c r="AW242" s="14" t="s">
        <v>30</v>
      </c>
      <c r="AX242" s="14" t="s">
        <v>73</v>
      </c>
      <c r="AY242" s="280" t="s">
        <v>202</v>
      </c>
    </row>
    <row r="243" spans="1:51" s="14" customFormat="1" ht="12">
      <c r="A243" s="14"/>
      <c r="B243" s="270"/>
      <c r="C243" s="271"/>
      <c r="D243" s="261" t="s">
        <v>210</v>
      </c>
      <c r="E243" s="272" t="s">
        <v>1</v>
      </c>
      <c r="F243" s="273" t="s">
        <v>216</v>
      </c>
      <c r="G243" s="271"/>
      <c r="H243" s="274">
        <v>7</v>
      </c>
      <c r="I243" s="275"/>
      <c r="J243" s="271"/>
      <c r="K243" s="271"/>
      <c r="L243" s="276"/>
      <c r="M243" s="277"/>
      <c r="N243" s="278"/>
      <c r="O243" s="278"/>
      <c r="P243" s="278"/>
      <c r="Q243" s="278"/>
      <c r="R243" s="278"/>
      <c r="S243" s="278"/>
      <c r="T243" s="27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80" t="s">
        <v>210</v>
      </c>
      <c r="AU243" s="280" t="s">
        <v>85</v>
      </c>
      <c r="AV243" s="14" t="s">
        <v>85</v>
      </c>
      <c r="AW243" s="14" t="s">
        <v>30</v>
      </c>
      <c r="AX243" s="14" t="s">
        <v>73</v>
      </c>
      <c r="AY243" s="280" t="s">
        <v>202</v>
      </c>
    </row>
    <row r="244" spans="1:51" s="14" customFormat="1" ht="12">
      <c r="A244" s="14"/>
      <c r="B244" s="270"/>
      <c r="C244" s="271"/>
      <c r="D244" s="261" t="s">
        <v>210</v>
      </c>
      <c r="E244" s="272" t="s">
        <v>1</v>
      </c>
      <c r="F244" s="273" t="s">
        <v>217</v>
      </c>
      <c r="G244" s="271"/>
      <c r="H244" s="274">
        <v>7</v>
      </c>
      <c r="I244" s="275"/>
      <c r="J244" s="271"/>
      <c r="K244" s="271"/>
      <c r="L244" s="276"/>
      <c r="M244" s="277"/>
      <c r="N244" s="278"/>
      <c r="O244" s="278"/>
      <c r="P244" s="278"/>
      <c r="Q244" s="278"/>
      <c r="R244" s="278"/>
      <c r="S244" s="278"/>
      <c r="T244" s="27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80" t="s">
        <v>210</v>
      </c>
      <c r="AU244" s="280" t="s">
        <v>85</v>
      </c>
      <c r="AV244" s="14" t="s">
        <v>85</v>
      </c>
      <c r="AW244" s="14" t="s">
        <v>30</v>
      </c>
      <c r="AX244" s="14" t="s">
        <v>73</v>
      </c>
      <c r="AY244" s="280" t="s">
        <v>202</v>
      </c>
    </row>
    <row r="245" spans="1:51" s="14" customFormat="1" ht="12">
      <c r="A245" s="14"/>
      <c r="B245" s="270"/>
      <c r="C245" s="271"/>
      <c r="D245" s="261" t="s">
        <v>210</v>
      </c>
      <c r="E245" s="272" t="s">
        <v>1</v>
      </c>
      <c r="F245" s="273" t="s">
        <v>218</v>
      </c>
      <c r="G245" s="271"/>
      <c r="H245" s="274">
        <v>7</v>
      </c>
      <c r="I245" s="275"/>
      <c r="J245" s="271"/>
      <c r="K245" s="271"/>
      <c r="L245" s="276"/>
      <c r="M245" s="277"/>
      <c r="N245" s="278"/>
      <c r="O245" s="278"/>
      <c r="P245" s="278"/>
      <c r="Q245" s="278"/>
      <c r="R245" s="278"/>
      <c r="S245" s="278"/>
      <c r="T245" s="27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80" t="s">
        <v>210</v>
      </c>
      <c r="AU245" s="280" t="s">
        <v>85</v>
      </c>
      <c r="AV245" s="14" t="s">
        <v>85</v>
      </c>
      <c r="AW245" s="14" t="s">
        <v>30</v>
      </c>
      <c r="AX245" s="14" t="s">
        <v>73</v>
      </c>
      <c r="AY245" s="280" t="s">
        <v>202</v>
      </c>
    </row>
    <row r="246" spans="1:51" s="14" customFormat="1" ht="12">
      <c r="A246" s="14"/>
      <c r="B246" s="270"/>
      <c r="C246" s="271"/>
      <c r="D246" s="261" t="s">
        <v>210</v>
      </c>
      <c r="E246" s="272" t="s">
        <v>1</v>
      </c>
      <c r="F246" s="273" t="s">
        <v>219</v>
      </c>
      <c r="G246" s="271"/>
      <c r="H246" s="274">
        <v>7</v>
      </c>
      <c r="I246" s="275"/>
      <c r="J246" s="271"/>
      <c r="K246" s="271"/>
      <c r="L246" s="276"/>
      <c r="M246" s="277"/>
      <c r="N246" s="278"/>
      <c r="O246" s="278"/>
      <c r="P246" s="278"/>
      <c r="Q246" s="278"/>
      <c r="R246" s="278"/>
      <c r="S246" s="278"/>
      <c r="T246" s="27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0" t="s">
        <v>210</v>
      </c>
      <c r="AU246" s="280" t="s">
        <v>85</v>
      </c>
      <c r="AV246" s="14" t="s">
        <v>85</v>
      </c>
      <c r="AW246" s="14" t="s">
        <v>30</v>
      </c>
      <c r="AX246" s="14" t="s">
        <v>73</v>
      </c>
      <c r="AY246" s="280" t="s">
        <v>202</v>
      </c>
    </row>
    <row r="247" spans="1:51" s="14" customFormat="1" ht="12">
      <c r="A247" s="14"/>
      <c r="B247" s="270"/>
      <c r="C247" s="271"/>
      <c r="D247" s="261" t="s">
        <v>210</v>
      </c>
      <c r="E247" s="272" t="s">
        <v>1</v>
      </c>
      <c r="F247" s="273" t="s">
        <v>220</v>
      </c>
      <c r="G247" s="271"/>
      <c r="H247" s="274">
        <v>7</v>
      </c>
      <c r="I247" s="275"/>
      <c r="J247" s="271"/>
      <c r="K247" s="271"/>
      <c r="L247" s="276"/>
      <c r="M247" s="277"/>
      <c r="N247" s="278"/>
      <c r="O247" s="278"/>
      <c r="P247" s="278"/>
      <c r="Q247" s="278"/>
      <c r="R247" s="278"/>
      <c r="S247" s="278"/>
      <c r="T247" s="27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80" t="s">
        <v>210</v>
      </c>
      <c r="AU247" s="280" t="s">
        <v>85</v>
      </c>
      <c r="AV247" s="14" t="s">
        <v>85</v>
      </c>
      <c r="AW247" s="14" t="s">
        <v>30</v>
      </c>
      <c r="AX247" s="14" t="s">
        <v>73</v>
      </c>
      <c r="AY247" s="280" t="s">
        <v>202</v>
      </c>
    </row>
    <row r="248" spans="1:51" s="14" customFormat="1" ht="12">
      <c r="A248" s="14"/>
      <c r="B248" s="270"/>
      <c r="C248" s="271"/>
      <c r="D248" s="261" t="s">
        <v>210</v>
      </c>
      <c r="E248" s="272" t="s">
        <v>1</v>
      </c>
      <c r="F248" s="273" t="s">
        <v>221</v>
      </c>
      <c r="G248" s="271"/>
      <c r="H248" s="274">
        <v>7</v>
      </c>
      <c r="I248" s="275"/>
      <c r="J248" s="271"/>
      <c r="K248" s="271"/>
      <c r="L248" s="276"/>
      <c r="M248" s="277"/>
      <c r="N248" s="278"/>
      <c r="O248" s="278"/>
      <c r="P248" s="278"/>
      <c r="Q248" s="278"/>
      <c r="R248" s="278"/>
      <c r="S248" s="278"/>
      <c r="T248" s="27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0" t="s">
        <v>210</v>
      </c>
      <c r="AU248" s="280" t="s">
        <v>85</v>
      </c>
      <c r="AV248" s="14" t="s">
        <v>85</v>
      </c>
      <c r="AW248" s="14" t="s">
        <v>30</v>
      </c>
      <c r="AX248" s="14" t="s">
        <v>73</v>
      </c>
      <c r="AY248" s="280" t="s">
        <v>202</v>
      </c>
    </row>
    <row r="249" spans="1:51" s="14" customFormat="1" ht="12">
      <c r="A249" s="14"/>
      <c r="B249" s="270"/>
      <c r="C249" s="271"/>
      <c r="D249" s="261" t="s">
        <v>210</v>
      </c>
      <c r="E249" s="272" t="s">
        <v>1</v>
      </c>
      <c r="F249" s="273" t="s">
        <v>222</v>
      </c>
      <c r="G249" s="271"/>
      <c r="H249" s="274">
        <v>7</v>
      </c>
      <c r="I249" s="275"/>
      <c r="J249" s="271"/>
      <c r="K249" s="271"/>
      <c r="L249" s="276"/>
      <c r="M249" s="277"/>
      <c r="N249" s="278"/>
      <c r="O249" s="278"/>
      <c r="P249" s="278"/>
      <c r="Q249" s="278"/>
      <c r="R249" s="278"/>
      <c r="S249" s="278"/>
      <c r="T249" s="27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0" t="s">
        <v>210</v>
      </c>
      <c r="AU249" s="280" t="s">
        <v>85</v>
      </c>
      <c r="AV249" s="14" t="s">
        <v>85</v>
      </c>
      <c r="AW249" s="14" t="s">
        <v>30</v>
      </c>
      <c r="AX249" s="14" t="s">
        <v>73</v>
      </c>
      <c r="AY249" s="280" t="s">
        <v>202</v>
      </c>
    </row>
    <row r="250" spans="1:51" s="14" customFormat="1" ht="12">
      <c r="A250" s="14"/>
      <c r="B250" s="270"/>
      <c r="C250" s="271"/>
      <c r="D250" s="261" t="s">
        <v>210</v>
      </c>
      <c r="E250" s="272" t="s">
        <v>1</v>
      </c>
      <c r="F250" s="273" t="s">
        <v>223</v>
      </c>
      <c r="G250" s="271"/>
      <c r="H250" s="274">
        <v>6</v>
      </c>
      <c r="I250" s="275"/>
      <c r="J250" s="271"/>
      <c r="K250" s="271"/>
      <c r="L250" s="276"/>
      <c r="M250" s="277"/>
      <c r="N250" s="278"/>
      <c r="O250" s="278"/>
      <c r="P250" s="278"/>
      <c r="Q250" s="278"/>
      <c r="R250" s="278"/>
      <c r="S250" s="278"/>
      <c r="T250" s="27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80" t="s">
        <v>210</v>
      </c>
      <c r="AU250" s="280" t="s">
        <v>85</v>
      </c>
      <c r="AV250" s="14" t="s">
        <v>85</v>
      </c>
      <c r="AW250" s="14" t="s">
        <v>30</v>
      </c>
      <c r="AX250" s="14" t="s">
        <v>73</v>
      </c>
      <c r="AY250" s="280" t="s">
        <v>202</v>
      </c>
    </row>
    <row r="251" spans="1:51" s="14" customFormat="1" ht="12">
      <c r="A251" s="14"/>
      <c r="B251" s="270"/>
      <c r="C251" s="271"/>
      <c r="D251" s="261" t="s">
        <v>210</v>
      </c>
      <c r="E251" s="272" t="s">
        <v>1</v>
      </c>
      <c r="F251" s="273" t="s">
        <v>224</v>
      </c>
      <c r="G251" s="271"/>
      <c r="H251" s="274">
        <v>7</v>
      </c>
      <c r="I251" s="275"/>
      <c r="J251" s="271"/>
      <c r="K251" s="271"/>
      <c r="L251" s="276"/>
      <c r="M251" s="277"/>
      <c r="N251" s="278"/>
      <c r="O251" s="278"/>
      <c r="P251" s="278"/>
      <c r="Q251" s="278"/>
      <c r="R251" s="278"/>
      <c r="S251" s="278"/>
      <c r="T251" s="27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0" t="s">
        <v>210</v>
      </c>
      <c r="AU251" s="280" t="s">
        <v>85</v>
      </c>
      <c r="AV251" s="14" t="s">
        <v>85</v>
      </c>
      <c r="AW251" s="14" t="s">
        <v>30</v>
      </c>
      <c r="AX251" s="14" t="s">
        <v>73</v>
      </c>
      <c r="AY251" s="280" t="s">
        <v>202</v>
      </c>
    </row>
    <row r="252" spans="1:51" s="14" customFormat="1" ht="12">
      <c r="A252" s="14"/>
      <c r="B252" s="270"/>
      <c r="C252" s="271"/>
      <c r="D252" s="261" t="s">
        <v>210</v>
      </c>
      <c r="E252" s="272" t="s">
        <v>1</v>
      </c>
      <c r="F252" s="273" t="s">
        <v>225</v>
      </c>
      <c r="G252" s="271"/>
      <c r="H252" s="274">
        <v>6</v>
      </c>
      <c r="I252" s="275"/>
      <c r="J252" s="271"/>
      <c r="K252" s="271"/>
      <c r="L252" s="276"/>
      <c r="M252" s="277"/>
      <c r="N252" s="278"/>
      <c r="O252" s="278"/>
      <c r="P252" s="278"/>
      <c r="Q252" s="278"/>
      <c r="R252" s="278"/>
      <c r="S252" s="278"/>
      <c r="T252" s="27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80" t="s">
        <v>210</v>
      </c>
      <c r="AU252" s="280" t="s">
        <v>85</v>
      </c>
      <c r="AV252" s="14" t="s">
        <v>85</v>
      </c>
      <c r="AW252" s="14" t="s">
        <v>30</v>
      </c>
      <c r="AX252" s="14" t="s">
        <v>73</v>
      </c>
      <c r="AY252" s="280" t="s">
        <v>202</v>
      </c>
    </row>
    <row r="253" spans="1:51" s="14" customFormat="1" ht="12">
      <c r="A253" s="14"/>
      <c r="B253" s="270"/>
      <c r="C253" s="271"/>
      <c r="D253" s="261" t="s">
        <v>210</v>
      </c>
      <c r="E253" s="272" t="s">
        <v>1</v>
      </c>
      <c r="F253" s="273" t="s">
        <v>226</v>
      </c>
      <c r="G253" s="271"/>
      <c r="H253" s="274">
        <v>6</v>
      </c>
      <c r="I253" s="275"/>
      <c r="J253" s="271"/>
      <c r="K253" s="271"/>
      <c r="L253" s="276"/>
      <c r="M253" s="277"/>
      <c r="N253" s="278"/>
      <c r="O253" s="278"/>
      <c r="P253" s="278"/>
      <c r="Q253" s="278"/>
      <c r="R253" s="278"/>
      <c r="S253" s="278"/>
      <c r="T253" s="27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0" t="s">
        <v>210</v>
      </c>
      <c r="AU253" s="280" t="s">
        <v>85</v>
      </c>
      <c r="AV253" s="14" t="s">
        <v>85</v>
      </c>
      <c r="AW253" s="14" t="s">
        <v>30</v>
      </c>
      <c r="AX253" s="14" t="s">
        <v>73</v>
      </c>
      <c r="AY253" s="280" t="s">
        <v>202</v>
      </c>
    </row>
    <row r="254" spans="1:51" s="14" customFormat="1" ht="12">
      <c r="A254" s="14"/>
      <c r="B254" s="270"/>
      <c r="C254" s="271"/>
      <c r="D254" s="261" t="s">
        <v>210</v>
      </c>
      <c r="E254" s="272" t="s">
        <v>1</v>
      </c>
      <c r="F254" s="273" t="s">
        <v>227</v>
      </c>
      <c r="G254" s="271"/>
      <c r="H254" s="274">
        <v>7</v>
      </c>
      <c r="I254" s="275"/>
      <c r="J254" s="271"/>
      <c r="K254" s="271"/>
      <c r="L254" s="276"/>
      <c r="M254" s="277"/>
      <c r="N254" s="278"/>
      <c r="O254" s="278"/>
      <c r="P254" s="278"/>
      <c r="Q254" s="278"/>
      <c r="R254" s="278"/>
      <c r="S254" s="278"/>
      <c r="T254" s="27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80" t="s">
        <v>210</v>
      </c>
      <c r="AU254" s="280" t="s">
        <v>85</v>
      </c>
      <c r="AV254" s="14" t="s">
        <v>85</v>
      </c>
      <c r="AW254" s="14" t="s">
        <v>30</v>
      </c>
      <c r="AX254" s="14" t="s">
        <v>73</v>
      </c>
      <c r="AY254" s="280" t="s">
        <v>202</v>
      </c>
    </row>
    <row r="255" spans="1:51" s="14" customFormat="1" ht="12">
      <c r="A255" s="14"/>
      <c r="B255" s="270"/>
      <c r="C255" s="271"/>
      <c r="D255" s="261" t="s">
        <v>210</v>
      </c>
      <c r="E255" s="271"/>
      <c r="F255" s="273" t="s">
        <v>297</v>
      </c>
      <c r="G255" s="271"/>
      <c r="H255" s="274">
        <v>214</v>
      </c>
      <c r="I255" s="275"/>
      <c r="J255" s="271"/>
      <c r="K255" s="271"/>
      <c r="L255" s="276"/>
      <c r="M255" s="277"/>
      <c r="N255" s="278"/>
      <c r="O255" s="278"/>
      <c r="P255" s="278"/>
      <c r="Q255" s="278"/>
      <c r="R255" s="278"/>
      <c r="S255" s="278"/>
      <c r="T255" s="27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80" t="s">
        <v>210</v>
      </c>
      <c r="AU255" s="280" t="s">
        <v>85</v>
      </c>
      <c r="AV255" s="14" t="s">
        <v>85</v>
      </c>
      <c r="AW255" s="14" t="s">
        <v>4</v>
      </c>
      <c r="AX255" s="14" t="s">
        <v>80</v>
      </c>
      <c r="AY255" s="280" t="s">
        <v>202</v>
      </c>
    </row>
    <row r="256" spans="1:65" s="2" customFormat="1" ht="21.75" customHeight="1">
      <c r="A256" s="37"/>
      <c r="B256" s="38"/>
      <c r="C256" s="245" t="s">
        <v>246</v>
      </c>
      <c r="D256" s="245" t="s">
        <v>204</v>
      </c>
      <c r="E256" s="246" t="s">
        <v>298</v>
      </c>
      <c r="F256" s="247" t="s">
        <v>299</v>
      </c>
      <c r="G256" s="248" t="s">
        <v>207</v>
      </c>
      <c r="H256" s="249">
        <v>256</v>
      </c>
      <c r="I256" s="250"/>
      <c r="J256" s="251">
        <f>ROUND(I256*H256,2)</f>
        <v>0</v>
      </c>
      <c r="K256" s="252"/>
      <c r="L256" s="43"/>
      <c r="M256" s="253" t="s">
        <v>1</v>
      </c>
      <c r="N256" s="254" t="s">
        <v>39</v>
      </c>
      <c r="O256" s="90"/>
      <c r="P256" s="255">
        <f>O256*H256</f>
        <v>0</v>
      </c>
      <c r="Q256" s="255">
        <v>0</v>
      </c>
      <c r="R256" s="255">
        <f>Q256*H256</f>
        <v>0</v>
      </c>
      <c r="S256" s="255">
        <v>0</v>
      </c>
      <c r="T256" s="256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57" t="s">
        <v>208</v>
      </c>
      <c r="AT256" s="257" t="s">
        <v>204</v>
      </c>
      <c r="AU256" s="257" t="s">
        <v>85</v>
      </c>
      <c r="AY256" s="16" t="s">
        <v>202</v>
      </c>
      <c r="BE256" s="258">
        <f>IF(N256="základní",J256,0)</f>
        <v>0</v>
      </c>
      <c r="BF256" s="258">
        <f>IF(N256="snížená",J256,0)</f>
        <v>0</v>
      </c>
      <c r="BG256" s="258">
        <f>IF(N256="zákl. přenesená",J256,0)</f>
        <v>0</v>
      </c>
      <c r="BH256" s="258">
        <f>IF(N256="sníž. přenesená",J256,0)</f>
        <v>0</v>
      </c>
      <c r="BI256" s="258">
        <f>IF(N256="nulová",J256,0)</f>
        <v>0</v>
      </c>
      <c r="BJ256" s="16" t="s">
        <v>85</v>
      </c>
      <c r="BK256" s="258">
        <f>ROUND(I256*H256,2)</f>
        <v>0</v>
      </c>
      <c r="BL256" s="16" t="s">
        <v>208</v>
      </c>
      <c r="BM256" s="257" t="s">
        <v>300</v>
      </c>
    </row>
    <row r="257" spans="1:51" s="14" customFormat="1" ht="12">
      <c r="A257" s="14"/>
      <c r="B257" s="270"/>
      <c r="C257" s="271"/>
      <c r="D257" s="261" t="s">
        <v>210</v>
      </c>
      <c r="E257" s="272" t="s">
        <v>1</v>
      </c>
      <c r="F257" s="273" t="s">
        <v>301</v>
      </c>
      <c r="G257" s="271"/>
      <c r="H257" s="274">
        <v>256</v>
      </c>
      <c r="I257" s="275"/>
      <c r="J257" s="271"/>
      <c r="K257" s="271"/>
      <c r="L257" s="276"/>
      <c r="M257" s="277"/>
      <c r="N257" s="278"/>
      <c r="O257" s="278"/>
      <c r="P257" s="278"/>
      <c r="Q257" s="278"/>
      <c r="R257" s="278"/>
      <c r="S257" s="278"/>
      <c r="T257" s="27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0" t="s">
        <v>210</v>
      </c>
      <c r="AU257" s="280" t="s">
        <v>85</v>
      </c>
      <c r="AV257" s="14" t="s">
        <v>85</v>
      </c>
      <c r="AW257" s="14" t="s">
        <v>30</v>
      </c>
      <c r="AX257" s="14" t="s">
        <v>73</v>
      </c>
      <c r="AY257" s="280" t="s">
        <v>202</v>
      </c>
    </row>
    <row r="258" spans="1:65" s="2" customFormat="1" ht="21.75" customHeight="1">
      <c r="A258" s="37"/>
      <c r="B258" s="38"/>
      <c r="C258" s="245" t="s">
        <v>302</v>
      </c>
      <c r="D258" s="245" t="s">
        <v>204</v>
      </c>
      <c r="E258" s="246" t="s">
        <v>303</v>
      </c>
      <c r="F258" s="247" t="s">
        <v>304</v>
      </c>
      <c r="G258" s="248" t="s">
        <v>207</v>
      </c>
      <c r="H258" s="249">
        <v>8</v>
      </c>
      <c r="I258" s="250"/>
      <c r="J258" s="251">
        <f>ROUND(I258*H258,2)</f>
        <v>0</v>
      </c>
      <c r="K258" s="252"/>
      <c r="L258" s="43"/>
      <c r="M258" s="253" t="s">
        <v>1</v>
      </c>
      <c r="N258" s="254" t="s">
        <v>39</v>
      </c>
      <c r="O258" s="90"/>
      <c r="P258" s="255">
        <f>O258*H258</f>
        <v>0</v>
      </c>
      <c r="Q258" s="255">
        <v>0</v>
      </c>
      <c r="R258" s="255">
        <f>Q258*H258</f>
        <v>0</v>
      </c>
      <c r="S258" s="255">
        <v>0</v>
      </c>
      <c r="T258" s="256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57" t="s">
        <v>208</v>
      </c>
      <c r="AT258" s="257" t="s">
        <v>204</v>
      </c>
      <c r="AU258" s="257" t="s">
        <v>85</v>
      </c>
      <c r="AY258" s="16" t="s">
        <v>202</v>
      </c>
      <c r="BE258" s="258">
        <f>IF(N258="základní",J258,0)</f>
        <v>0</v>
      </c>
      <c r="BF258" s="258">
        <f>IF(N258="snížená",J258,0)</f>
        <v>0</v>
      </c>
      <c r="BG258" s="258">
        <f>IF(N258="zákl. přenesená",J258,0)</f>
        <v>0</v>
      </c>
      <c r="BH258" s="258">
        <f>IF(N258="sníž. přenesená",J258,0)</f>
        <v>0</v>
      </c>
      <c r="BI258" s="258">
        <f>IF(N258="nulová",J258,0)</f>
        <v>0</v>
      </c>
      <c r="BJ258" s="16" t="s">
        <v>85</v>
      </c>
      <c r="BK258" s="258">
        <f>ROUND(I258*H258,2)</f>
        <v>0</v>
      </c>
      <c r="BL258" s="16" t="s">
        <v>208</v>
      </c>
      <c r="BM258" s="257" t="s">
        <v>305</v>
      </c>
    </row>
    <row r="259" spans="1:65" s="2" customFormat="1" ht="21.75" customHeight="1">
      <c r="A259" s="37"/>
      <c r="B259" s="38"/>
      <c r="C259" s="245" t="s">
        <v>285</v>
      </c>
      <c r="D259" s="245" t="s">
        <v>204</v>
      </c>
      <c r="E259" s="246" t="s">
        <v>306</v>
      </c>
      <c r="F259" s="247" t="s">
        <v>307</v>
      </c>
      <c r="G259" s="248" t="s">
        <v>207</v>
      </c>
      <c r="H259" s="249">
        <v>16</v>
      </c>
      <c r="I259" s="250"/>
      <c r="J259" s="251">
        <f>ROUND(I259*H259,2)</f>
        <v>0</v>
      </c>
      <c r="K259" s="252"/>
      <c r="L259" s="43"/>
      <c r="M259" s="253" t="s">
        <v>1</v>
      </c>
      <c r="N259" s="254" t="s">
        <v>39</v>
      </c>
      <c r="O259" s="90"/>
      <c r="P259" s="255">
        <f>O259*H259</f>
        <v>0</v>
      </c>
      <c r="Q259" s="255">
        <v>0</v>
      </c>
      <c r="R259" s="255">
        <f>Q259*H259</f>
        <v>0</v>
      </c>
      <c r="S259" s="255">
        <v>0</v>
      </c>
      <c r="T259" s="256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57" t="s">
        <v>208</v>
      </c>
      <c r="AT259" s="257" t="s">
        <v>204</v>
      </c>
      <c r="AU259" s="257" t="s">
        <v>85</v>
      </c>
      <c r="AY259" s="16" t="s">
        <v>202</v>
      </c>
      <c r="BE259" s="258">
        <f>IF(N259="základní",J259,0)</f>
        <v>0</v>
      </c>
      <c r="BF259" s="258">
        <f>IF(N259="snížená",J259,0)</f>
        <v>0</v>
      </c>
      <c r="BG259" s="258">
        <f>IF(N259="zákl. přenesená",J259,0)</f>
        <v>0</v>
      </c>
      <c r="BH259" s="258">
        <f>IF(N259="sníž. přenesená",J259,0)</f>
        <v>0</v>
      </c>
      <c r="BI259" s="258">
        <f>IF(N259="nulová",J259,0)</f>
        <v>0</v>
      </c>
      <c r="BJ259" s="16" t="s">
        <v>85</v>
      </c>
      <c r="BK259" s="258">
        <f>ROUND(I259*H259,2)</f>
        <v>0</v>
      </c>
      <c r="BL259" s="16" t="s">
        <v>208</v>
      </c>
      <c r="BM259" s="257" t="s">
        <v>308</v>
      </c>
    </row>
    <row r="260" spans="1:63" s="12" customFormat="1" ht="22.8" customHeight="1">
      <c r="A260" s="12"/>
      <c r="B260" s="229"/>
      <c r="C260" s="230"/>
      <c r="D260" s="231" t="s">
        <v>72</v>
      </c>
      <c r="E260" s="243" t="s">
        <v>309</v>
      </c>
      <c r="F260" s="243" t="s">
        <v>310</v>
      </c>
      <c r="G260" s="230"/>
      <c r="H260" s="230"/>
      <c r="I260" s="233"/>
      <c r="J260" s="244">
        <f>BK260</f>
        <v>0</v>
      </c>
      <c r="K260" s="230"/>
      <c r="L260" s="235"/>
      <c r="M260" s="236"/>
      <c r="N260" s="237"/>
      <c r="O260" s="237"/>
      <c r="P260" s="238">
        <f>SUM(P261:P262)</f>
        <v>0</v>
      </c>
      <c r="Q260" s="237"/>
      <c r="R260" s="238">
        <f>SUM(R261:R262)</f>
        <v>0.03008</v>
      </c>
      <c r="S260" s="237"/>
      <c r="T260" s="239">
        <f>SUM(T261:T262)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40" t="s">
        <v>80</v>
      </c>
      <c r="AT260" s="241" t="s">
        <v>72</v>
      </c>
      <c r="AU260" s="241" t="s">
        <v>80</v>
      </c>
      <c r="AY260" s="240" t="s">
        <v>202</v>
      </c>
      <c r="BK260" s="242">
        <f>SUM(BK261:BK262)</f>
        <v>0</v>
      </c>
    </row>
    <row r="261" spans="1:65" s="2" customFormat="1" ht="21.75" customHeight="1">
      <c r="A261" s="37"/>
      <c r="B261" s="38"/>
      <c r="C261" s="245" t="s">
        <v>311</v>
      </c>
      <c r="D261" s="245" t="s">
        <v>204</v>
      </c>
      <c r="E261" s="246" t="s">
        <v>312</v>
      </c>
      <c r="F261" s="247" t="s">
        <v>313</v>
      </c>
      <c r="G261" s="248" t="s">
        <v>207</v>
      </c>
      <c r="H261" s="249">
        <v>16</v>
      </c>
      <c r="I261" s="250"/>
      <c r="J261" s="251">
        <f>ROUND(I261*H261,2)</f>
        <v>0</v>
      </c>
      <c r="K261" s="252"/>
      <c r="L261" s="43"/>
      <c r="M261" s="253" t="s">
        <v>1</v>
      </c>
      <c r="N261" s="254" t="s">
        <v>39</v>
      </c>
      <c r="O261" s="90"/>
      <c r="P261" s="255">
        <f>O261*H261</f>
        <v>0</v>
      </c>
      <c r="Q261" s="255">
        <v>0.00188</v>
      </c>
      <c r="R261" s="255">
        <f>Q261*H261</f>
        <v>0.03008</v>
      </c>
      <c r="S261" s="255">
        <v>0</v>
      </c>
      <c r="T261" s="256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57" t="s">
        <v>208</v>
      </c>
      <c r="AT261" s="257" t="s">
        <v>204</v>
      </c>
      <c r="AU261" s="257" t="s">
        <v>85</v>
      </c>
      <c r="AY261" s="16" t="s">
        <v>202</v>
      </c>
      <c r="BE261" s="258">
        <f>IF(N261="základní",J261,0)</f>
        <v>0</v>
      </c>
      <c r="BF261" s="258">
        <f>IF(N261="snížená",J261,0)</f>
        <v>0</v>
      </c>
      <c r="BG261" s="258">
        <f>IF(N261="zákl. přenesená",J261,0)</f>
        <v>0</v>
      </c>
      <c r="BH261" s="258">
        <f>IF(N261="sníž. přenesená",J261,0)</f>
        <v>0</v>
      </c>
      <c r="BI261" s="258">
        <f>IF(N261="nulová",J261,0)</f>
        <v>0</v>
      </c>
      <c r="BJ261" s="16" t="s">
        <v>85</v>
      </c>
      <c r="BK261" s="258">
        <f>ROUND(I261*H261,2)</f>
        <v>0</v>
      </c>
      <c r="BL261" s="16" t="s">
        <v>208</v>
      </c>
      <c r="BM261" s="257" t="s">
        <v>314</v>
      </c>
    </row>
    <row r="262" spans="1:51" s="14" customFormat="1" ht="12">
      <c r="A262" s="14"/>
      <c r="B262" s="270"/>
      <c r="C262" s="271"/>
      <c r="D262" s="261" t="s">
        <v>210</v>
      </c>
      <c r="E262" s="272" t="s">
        <v>1</v>
      </c>
      <c r="F262" s="273" t="s">
        <v>292</v>
      </c>
      <c r="G262" s="271"/>
      <c r="H262" s="274">
        <v>16</v>
      </c>
      <c r="I262" s="275"/>
      <c r="J262" s="271"/>
      <c r="K262" s="271"/>
      <c r="L262" s="276"/>
      <c r="M262" s="277"/>
      <c r="N262" s="278"/>
      <c r="O262" s="278"/>
      <c r="P262" s="278"/>
      <c r="Q262" s="278"/>
      <c r="R262" s="278"/>
      <c r="S262" s="278"/>
      <c r="T262" s="27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0" t="s">
        <v>210</v>
      </c>
      <c r="AU262" s="280" t="s">
        <v>85</v>
      </c>
      <c r="AV262" s="14" t="s">
        <v>85</v>
      </c>
      <c r="AW262" s="14" t="s">
        <v>30</v>
      </c>
      <c r="AX262" s="14" t="s">
        <v>73</v>
      </c>
      <c r="AY262" s="280" t="s">
        <v>202</v>
      </c>
    </row>
    <row r="263" spans="1:63" s="12" customFormat="1" ht="22.8" customHeight="1">
      <c r="A263" s="12"/>
      <c r="B263" s="229"/>
      <c r="C263" s="230"/>
      <c r="D263" s="231" t="s">
        <v>72</v>
      </c>
      <c r="E263" s="243" t="s">
        <v>311</v>
      </c>
      <c r="F263" s="243" t="s">
        <v>315</v>
      </c>
      <c r="G263" s="230"/>
      <c r="H263" s="230"/>
      <c r="I263" s="233"/>
      <c r="J263" s="244">
        <f>BK263</f>
        <v>0</v>
      </c>
      <c r="K263" s="230"/>
      <c r="L263" s="235"/>
      <c r="M263" s="236"/>
      <c r="N263" s="237"/>
      <c r="O263" s="237"/>
      <c r="P263" s="238">
        <f>SUM(P264:P317)</f>
        <v>0</v>
      </c>
      <c r="Q263" s="237"/>
      <c r="R263" s="238">
        <f>SUM(R264:R317)</f>
        <v>0.049532</v>
      </c>
      <c r="S263" s="237"/>
      <c r="T263" s="239">
        <f>SUM(T264:T317)</f>
        <v>2.8420000000000005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40" t="s">
        <v>80</v>
      </c>
      <c r="AT263" s="241" t="s">
        <v>72</v>
      </c>
      <c r="AU263" s="241" t="s">
        <v>80</v>
      </c>
      <c r="AY263" s="240" t="s">
        <v>202</v>
      </c>
      <c r="BK263" s="242">
        <f>SUM(BK264:BK317)</f>
        <v>0</v>
      </c>
    </row>
    <row r="264" spans="1:65" s="2" customFormat="1" ht="44.25" customHeight="1">
      <c r="A264" s="37"/>
      <c r="B264" s="38"/>
      <c r="C264" s="245" t="s">
        <v>316</v>
      </c>
      <c r="D264" s="245" t="s">
        <v>204</v>
      </c>
      <c r="E264" s="246" t="s">
        <v>317</v>
      </c>
      <c r="F264" s="247" t="s">
        <v>318</v>
      </c>
      <c r="G264" s="248" t="s">
        <v>319</v>
      </c>
      <c r="H264" s="249">
        <v>107</v>
      </c>
      <c r="I264" s="250"/>
      <c r="J264" s="251">
        <f>ROUND(I264*H264,2)</f>
        <v>0</v>
      </c>
      <c r="K264" s="252"/>
      <c r="L264" s="43"/>
      <c r="M264" s="253" t="s">
        <v>1</v>
      </c>
      <c r="N264" s="254" t="s">
        <v>39</v>
      </c>
      <c r="O264" s="90"/>
      <c r="P264" s="255">
        <f>O264*H264</f>
        <v>0</v>
      </c>
      <c r="Q264" s="255">
        <v>0</v>
      </c>
      <c r="R264" s="255">
        <f>Q264*H264</f>
        <v>0</v>
      </c>
      <c r="S264" s="255">
        <v>0</v>
      </c>
      <c r="T264" s="256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57" t="s">
        <v>208</v>
      </c>
      <c r="AT264" s="257" t="s">
        <v>204</v>
      </c>
      <c r="AU264" s="257" t="s">
        <v>85</v>
      </c>
      <c r="AY264" s="16" t="s">
        <v>202</v>
      </c>
      <c r="BE264" s="258">
        <f>IF(N264="základní",J264,0)</f>
        <v>0</v>
      </c>
      <c r="BF264" s="258">
        <f>IF(N264="snížená",J264,0)</f>
        <v>0</v>
      </c>
      <c r="BG264" s="258">
        <f>IF(N264="zákl. přenesená",J264,0)</f>
        <v>0</v>
      </c>
      <c r="BH264" s="258">
        <f>IF(N264="sníž. přenesená",J264,0)</f>
        <v>0</v>
      </c>
      <c r="BI264" s="258">
        <f>IF(N264="nulová",J264,0)</f>
        <v>0</v>
      </c>
      <c r="BJ264" s="16" t="s">
        <v>85</v>
      </c>
      <c r="BK264" s="258">
        <f>ROUND(I264*H264,2)</f>
        <v>0</v>
      </c>
      <c r="BL264" s="16" t="s">
        <v>208</v>
      </c>
      <c r="BM264" s="257" t="s">
        <v>320</v>
      </c>
    </row>
    <row r="265" spans="1:51" s="13" customFormat="1" ht="12">
      <c r="A265" s="13"/>
      <c r="B265" s="259"/>
      <c r="C265" s="260"/>
      <c r="D265" s="261" t="s">
        <v>210</v>
      </c>
      <c r="E265" s="262" t="s">
        <v>1</v>
      </c>
      <c r="F265" s="263" t="s">
        <v>211</v>
      </c>
      <c r="G265" s="260"/>
      <c r="H265" s="262" t="s">
        <v>1</v>
      </c>
      <c r="I265" s="264"/>
      <c r="J265" s="260"/>
      <c r="K265" s="260"/>
      <c r="L265" s="265"/>
      <c r="M265" s="266"/>
      <c r="N265" s="267"/>
      <c r="O265" s="267"/>
      <c r="P265" s="267"/>
      <c r="Q265" s="267"/>
      <c r="R265" s="267"/>
      <c r="S265" s="267"/>
      <c r="T265" s="26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9" t="s">
        <v>210</v>
      </c>
      <c r="AU265" s="269" t="s">
        <v>85</v>
      </c>
      <c r="AV265" s="13" t="s">
        <v>80</v>
      </c>
      <c r="AW265" s="13" t="s">
        <v>30</v>
      </c>
      <c r="AX265" s="13" t="s">
        <v>73</v>
      </c>
      <c r="AY265" s="269" t="s">
        <v>202</v>
      </c>
    </row>
    <row r="266" spans="1:51" s="14" customFormat="1" ht="12">
      <c r="A266" s="14"/>
      <c r="B266" s="270"/>
      <c r="C266" s="271"/>
      <c r="D266" s="261" t="s">
        <v>210</v>
      </c>
      <c r="E266" s="272" t="s">
        <v>1</v>
      </c>
      <c r="F266" s="273" t="s">
        <v>212</v>
      </c>
      <c r="G266" s="271"/>
      <c r="H266" s="274">
        <v>7</v>
      </c>
      <c r="I266" s="275"/>
      <c r="J266" s="271"/>
      <c r="K266" s="271"/>
      <c r="L266" s="276"/>
      <c r="M266" s="277"/>
      <c r="N266" s="278"/>
      <c r="O266" s="278"/>
      <c r="P266" s="278"/>
      <c r="Q266" s="278"/>
      <c r="R266" s="278"/>
      <c r="S266" s="278"/>
      <c r="T266" s="27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80" t="s">
        <v>210</v>
      </c>
      <c r="AU266" s="280" t="s">
        <v>85</v>
      </c>
      <c r="AV266" s="14" t="s">
        <v>85</v>
      </c>
      <c r="AW266" s="14" t="s">
        <v>30</v>
      </c>
      <c r="AX266" s="14" t="s">
        <v>73</v>
      </c>
      <c r="AY266" s="280" t="s">
        <v>202</v>
      </c>
    </row>
    <row r="267" spans="1:51" s="14" customFormat="1" ht="12">
      <c r="A267" s="14"/>
      <c r="B267" s="270"/>
      <c r="C267" s="271"/>
      <c r="D267" s="261" t="s">
        <v>210</v>
      </c>
      <c r="E267" s="272" t="s">
        <v>1</v>
      </c>
      <c r="F267" s="273" t="s">
        <v>213</v>
      </c>
      <c r="G267" s="271"/>
      <c r="H267" s="274">
        <v>6</v>
      </c>
      <c r="I267" s="275"/>
      <c r="J267" s="271"/>
      <c r="K267" s="271"/>
      <c r="L267" s="276"/>
      <c r="M267" s="277"/>
      <c r="N267" s="278"/>
      <c r="O267" s="278"/>
      <c r="P267" s="278"/>
      <c r="Q267" s="278"/>
      <c r="R267" s="278"/>
      <c r="S267" s="278"/>
      <c r="T267" s="27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0" t="s">
        <v>210</v>
      </c>
      <c r="AU267" s="280" t="s">
        <v>85</v>
      </c>
      <c r="AV267" s="14" t="s">
        <v>85</v>
      </c>
      <c r="AW267" s="14" t="s">
        <v>30</v>
      </c>
      <c r="AX267" s="14" t="s">
        <v>73</v>
      </c>
      <c r="AY267" s="280" t="s">
        <v>202</v>
      </c>
    </row>
    <row r="268" spans="1:51" s="14" customFormat="1" ht="12">
      <c r="A268" s="14"/>
      <c r="B268" s="270"/>
      <c r="C268" s="271"/>
      <c r="D268" s="261" t="s">
        <v>210</v>
      </c>
      <c r="E268" s="272" t="s">
        <v>1</v>
      </c>
      <c r="F268" s="273" t="s">
        <v>214</v>
      </c>
      <c r="G268" s="271"/>
      <c r="H268" s="274">
        <v>6</v>
      </c>
      <c r="I268" s="275"/>
      <c r="J268" s="271"/>
      <c r="K268" s="271"/>
      <c r="L268" s="276"/>
      <c r="M268" s="277"/>
      <c r="N268" s="278"/>
      <c r="O268" s="278"/>
      <c r="P268" s="278"/>
      <c r="Q268" s="278"/>
      <c r="R268" s="278"/>
      <c r="S268" s="278"/>
      <c r="T268" s="27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80" t="s">
        <v>210</v>
      </c>
      <c r="AU268" s="280" t="s">
        <v>85</v>
      </c>
      <c r="AV268" s="14" t="s">
        <v>85</v>
      </c>
      <c r="AW268" s="14" t="s">
        <v>30</v>
      </c>
      <c r="AX268" s="14" t="s">
        <v>73</v>
      </c>
      <c r="AY268" s="280" t="s">
        <v>202</v>
      </c>
    </row>
    <row r="269" spans="1:51" s="14" customFormat="1" ht="12">
      <c r="A269" s="14"/>
      <c r="B269" s="270"/>
      <c r="C269" s="271"/>
      <c r="D269" s="261" t="s">
        <v>210</v>
      </c>
      <c r="E269" s="272" t="s">
        <v>1</v>
      </c>
      <c r="F269" s="273" t="s">
        <v>215</v>
      </c>
      <c r="G269" s="271"/>
      <c r="H269" s="274">
        <v>7</v>
      </c>
      <c r="I269" s="275"/>
      <c r="J269" s="271"/>
      <c r="K269" s="271"/>
      <c r="L269" s="276"/>
      <c r="M269" s="277"/>
      <c r="N269" s="278"/>
      <c r="O269" s="278"/>
      <c r="P269" s="278"/>
      <c r="Q269" s="278"/>
      <c r="R269" s="278"/>
      <c r="S269" s="278"/>
      <c r="T269" s="27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80" t="s">
        <v>210</v>
      </c>
      <c r="AU269" s="280" t="s">
        <v>85</v>
      </c>
      <c r="AV269" s="14" t="s">
        <v>85</v>
      </c>
      <c r="AW269" s="14" t="s">
        <v>30</v>
      </c>
      <c r="AX269" s="14" t="s">
        <v>73</v>
      </c>
      <c r="AY269" s="280" t="s">
        <v>202</v>
      </c>
    </row>
    <row r="270" spans="1:51" s="14" customFormat="1" ht="12">
      <c r="A270" s="14"/>
      <c r="B270" s="270"/>
      <c r="C270" s="271"/>
      <c r="D270" s="261" t="s">
        <v>210</v>
      </c>
      <c r="E270" s="272" t="s">
        <v>1</v>
      </c>
      <c r="F270" s="273" t="s">
        <v>216</v>
      </c>
      <c r="G270" s="271"/>
      <c r="H270" s="274">
        <v>7</v>
      </c>
      <c r="I270" s="275"/>
      <c r="J270" s="271"/>
      <c r="K270" s="271"/>
      <c r="L270" s="276"/>
      <c r="M270" s="277"/>
      <c r="N270" s="278"/>
      <c r="O270" s="278"/>
      <c r="P270" s="278"/>
      <c r="Q270" s="278"/>
      <c r="R270" s="278"/>
      <c r="S270" s="278"/>
      <c r="T270" s="27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0" t="s">
        <v>210</v>
      </c>
      <c r="AU270" s="280" t="s">
        <v>85</v>
      </c>
      <c r="AV270" s="14" t="s">
        <v>85</v>
      </c>
      <c r="AW270" s="14" t="s">
        <v>30</v>
      </c>
      <c r="AX270" s="14" t="s">
        <v>73</v>
      </c>
      <c r="AY270" s="280" t="s">
        <v>202</v>
      </c>
    </row>
    <row r="271" spans="1:51" s="14" customFormat="1" ht="12">
      <c r="A271" s="14"/>
      <c r="B271" s="270"/>
      <c r="C271" s="271"/>
      <c r="D271" s="261" t="s">
        <v>210</v>
      </c>
      <c r="E271" s="272" t="s">
        <v>1</v>
      </c>
      <c r="F271" s="273" t="s">
        <v>217</v>
      </c>
      <c r="G271" s="271"/>
      <c r="H271" s="274">
        <v>7</v>
      </c>
      <c r="I271" s="275"/>
      <c r="J271" s="271"/>
      <c r="K271" s="271"/>
      <c r="L271" s="276"/>
      <c r="M271" s="277"/>
      <c r="N271" s="278"/>
      <c r="O271" s="278"/>
      <c r="P271" s="278"/>
      <c r="Q271" s="278"/>
      <c r="R271" s="278"/>
      <c r="S271" s="278"/>
      <c r="T271" s="27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80" t="s">
        <v>210</v>
      </c>
      <c r="AU271" s="280" t="s">
        <v>85</v>
      </c>
      <c r="AV271" s="14" t="s">
        <v>85</v>
      </c>
      <c r="AW271" s="14" t="s">
        <v>30</v>
      </c>
      <c r="AX271" s="14" t="s">
        <v>73</v>
      </c>
      <c r="AY271" s="280" t="s">
        <v>202</v>
      </c>
    </row>
    <row r="272" spans="1:51" s="14" customFormat="1" ht="12">
      <c r="A272" s="14"/>
      <c r="B272" s="270"/>
      <c r="C272" s="271"/>
      <c r="D272" s="261" t="s">
        <v>210</v>
      </c>
      <c r="E272" s="272" t="s">
        <v>1</v>
      </c>
      <c r="F272" s="273" t="s">
        <v>218</v>
      </c>
      <c r="G272" s="271"/>
      <c r="H272" s="274">
        <v>7</v>
      </c>
      <c r="I272" s="275"/>
      <c r="J272" s="271"/>
      <c r="K272" s="271"/>
      <c r="L272" s="276"/>
      <c r="M272" s="277"/>
      <c r="N272" s="278"/>
      <c r="O272" s="278"/>
      <c r="P272" s="278"/>
      <c r="Q272" s="278"/>
      <c r="R272" s="278"/>
      <c r="S272" s="278"/>
      <c r="T272" s="27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0" t="s">
        <v>210</v>
      </c>
      <c r="AU272" s="280" t="s">
        <v>85</v>
      </c>
      <c r="AV272" s="14" t="s">
        <v>85</v>
      </c>
      <c r="AW272" s="14" t="s">
        <v>30</v>
      </c>
      <c r="AX272" s="14" t="s">
        <v>73</v>
      </c>
      <c r="AY272" s="280" t="s">
        <v>202</v>
      </c>
    </row>
    <row r="273" spans="1:51" s="14" customFormat="1" ht="12">
      <c r="A273" s="14"/>
      <c r="B273" s="270"/>
      <c r="C273" s="271"/>
      <c r="D273" s="261" t="s">
        <v>210</v>
      </c>
      <c r="E273" s="272" t="s">
        <v>1</v>
      </c>
      <c r="F273" s="273" t="s">
        <v>219</v>
      </c>
      <c r="G273" s="271"/>
      <c r="H273" s="274">
        <v>7</v>
      </c>
      <c r="I273" s="275"/>
      <c r="J273" s="271"/>
      <c r="K273" s="271"/>
      <c r="L273" s="276"/>
      <c r="M273" s="277"/>
      <c r="N273" s="278"/>
      <c r="O273" s="278"/>
      <c r="P273" s="278"/>
      <c r="Q273" s="278"/>
      <c r="R273" s="278"/>
      <c r="S273" s="278"/>
      <c r="T273" s="27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80" t="s">
        <v>210</v>
      </c>
      <c r="AU273" s="280" t="s">
        <v>85</v>
      </c>
      <c r="AV273" s="14" t="s">
        <v>85</v>
      </c>
      <c r="AW273" s="14" t="s">
        <v>30</v>
      </c>
      <c r="AX273" s="14" t="s">
        <v>73</v>
      </c>
      <c r="AY273" s="280" t="s">
        <v>202</v>
      </c>
    </row>
    <row r="274" spans="1:51" s="14" customFormat="1" ht="12">
      <c r="A274" s="14"/>
      <c r="B274" s="270"/>
      <c r="C274" s="271"/>
      <c r="D274" s="261" t="s">
        <v>210</v>
      </c>
      <c r="E274" s="272" t="s">
        <v>1</v>
      </c>
      <c r="F274" s="273" t="s">
        <v>220</v>
      </c>
      <c r="G274" s="271"/>
      <c r="H274" s="274">
        <v>7</v>
      </c>
      <c r="I274" s="275"/>
      <c r="J274" s="271"/>
      <c r="K274" s="271"/>
      <c r="L274" s="276"/>
      <c r="M274" s="277"/>
      <c r="N274" s="278"/>
      <c r="O274" s="278"/>
      <c r="P274" s="278"/>
      <c r="Q274" s="278"/>
      <c r="R274" s="278"/>
      <c r="S274" s="278"/>
      <c r="T274" s="27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0" t="s">
        <v>210</v>
      </c>
      <c r="AU274" s="280" t="s">
        <v>85</v>
      </c>
      <c r="AV274" s="14" t="s">
        <v>85</v>
      </c>
      <c r="AW274" s="14" t="s">
        <v>30</v>
      </c>
      <c r="AX274" s="14" t="s">
        <v>73</v>
      </c>
      <c r="AY274" s="280" t="s">
        <v>202</v>
      </c>
    </row>
    <row r="275" spans="1:51" s="14" customFormat="1" ht="12">
      <c r="A275" s="14"/>
      <c r="B275" s="270"/>
      <c r="C275" s="271"/>
      <c r="D275" s="261" t="s">
        <v>210</v>
      </c>
      <c r="E275" s="272" t="s">
        <v>1</v>
      </c>
      <c r="F275" s="273" t="s">
        <v>221</v>
      </c>
      <c r="G275" s="271"/>
      <c r="H275" s="274">
        <v>7</v>
      </c>
      <c r="I275" s="275"/>
      <c r="J275" s="271"/>
      <c r="K275" s="271"/>
      <c r="L275" s="276"/>
      <c r="M275" s="277"/>
      <c r="N275" s="278"/>
      <c r="O275" s="278"/>
      <c r="P275" s="278"/>
      <c r="Q275" s="278"/>
      <c r="R275" s="278"/>
      <c r="S275" s="278"/>
      <c r="T275" s="27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80" t="s">
        <v>210</v>
      </c>
      <c r="AU275" s="280" t="s">
        <v>85</v>
      </c>
      <c r="AV275" s="14" t="s">
        <v>85</v>
      </c>
      <c r="AW275" s="14" t="s">
        <v>30</v>
      </c>
      <c r="AX275" s="14" t="s">
        <v>73</v>
      </c>
      <c r="AY275" s="280" t="s">
        <v>202</v>
      </c>
    </row>
    <row r="276" spans="1:51" s="14" customFormat="1" ht="12">
      <c r="A276" s="14"/>
      <c r="B276" s="270"/>
      <c r="C276" s="271"/>
      <c r="D276" s="261" t="s">
        <v>210</v>
      </c>
      <c r="E276" s="272" t="s">
        <v>1</v>
      </c>
      <c r="F276" s="273" t="s">
        <v>222</v>
      </c>
      <c r="G276" s="271"/>
      <c r="H276" s="274">
        <v>7</v>
      </c>
      <c r="I276" s="275"/>
      <c r="J276" s="271"/>
      <c r="K276" s="271"/>
      <c r="L276" s="276"/>
      <c r="M276" s="277"/>
      <c r="N276" s="278"/>
      <c r="O276" s="278"/>
      <c r="P276" s="278"/>
      <c r="Q276" s="278"/>
      <c r="R276" s="278"/>
      <c r="S276" s="278"/>
      <c r="T276" s="27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0" t="s">
        <v>210</v>
      </c>
      <c r="AU276" s="280" t="s">
        <v>85</v>
      </c>
      <c r="AV276" s="14" t="s">
        <v>85</v>
      </c>
      <c r="AW276" s="14" t="s">
        <v>30</v>
      </c>
      <c r="AX276" s="14" t="s">
        <v>73</v>
      </c>
      <c r="AY276" s="280" t="s">
        <v>202</v>
      </c>
    </row>
    <row r="277" spans="1:51" s="14" customFormat="1" ht="12">
      <c r="A277" s="14"/>
      <c r="B277" s="270"/>
      <c r="C277" s="271"/>
      <c r="D277" s="261" t="s">
        <v>210</v>
      </c>
      <c r="E277" s="272" t="s">
        <v>1</v>
      </c>
      <c r="F277" s="273" t="s">
        <v>223</v>
      </c>
      <c r="G277" s="271"/>
      <c r="H277" s="274">
        <v>6</v>
      </c>
      <c r="I277" s="275"/>
      <c r="J277" s="271"/>
      <c r="K277" s="271"/>
      <c r="L277" s="276"/>
      <c r="M277" s="277"/>
      <c r="N277" s="278"/>
      <c r="O277" s="278"/>
      <c r="P277" s="278"/>
      <c r="Q277" s="278"/>
      <c r="R277" s="278"/>
      <c r="S277" s="278"/>
      <c r="T277" s="27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80" t="s">
        <v>210</v>
      </c>
      <c r="AU277" s="280" t="s">
        <v>85</v>
      </c>
      <c r="AV277" s="14" t="s">
        <v>85</v>
      </c>
      <c r="AW277" s="14" t="s">
        <v>30</v>
      </c>
      <c r="AX277" s="14" t="s">
        <v>73</v>
      </c>
      <c r="AY277" s="280" t="s">
        <v>202</v>
      </c>
    </row>
    <row r="278" spans="1:51" s="14" customFormat="1" ht="12">
      <c r="A278" s="14"/>
      <c r="B278" s="270"/>
      <c r="C278" s="271"/>
      <c r="D278" s="261" t="s">
        <v>210</v>
      </c>
      <c r="E278" s="272" t="s">
        <v>1</v>
      </c>
      <c r="F278" s="273" t="s">
        <v>224</v>
      </c>
      <c r="G278" s="271"/>
      <c r="H278" s="274">
        <v>7</v>
      </c>
      <c r="I278" s="275"/>
      <c r="J278" s="271"/>
      <c r="K278" s="271"/>
      <c r="L278" s="276"/>
      <c r="M278" s="277"/>
      <c r="N278" s="278"/>
      <c r="O278" s="278"/>
      <c r="P278" s="278"/>
      <c r="Q278" s="278"/>
      <c r="R278" s="278"/>
      <c r="S278" s="278"/>
      <c r="T278" s="27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80" t="s">
        <v>210</v>
      </c>
      <c r="AU278" s="280" t="s">
        <v>85</v>
      </c>
      <c r="AV278" s="14" t="s">
        <v>85</v>
      </c>
      <c r="AW278" s="14" t="s">
        <v>30</v>
      </c>
      <c r="AX278" s="14" t="s">
        <v>73</v>
      </c>
      <c r="AY278" s="280" t="s">
        <v>202</v>
      </c>
    </row>
    <row r="279" spans="1:51" s="14" customFormat="1" ht="12">
      <c r="A279" s="14"/>
      <c r="B279" s="270"/>
      <c r="C279" s="271"/>
      <c r="D279" s="261" t="s">
        <v>210</v>
      </c>
      <c r="E279" s="272" t="s">
        <v>1</v>
      </c>
      <c r="F279" s="273" t="s">
        <v>225</v>
      </c>
      <c r="G279" s="271"/>
      <c r="H279" s="274">
        <v>6</v>
      </c>
      <c r="I279" s="275"/>
      <c r="J279" s="271"/>
      <c r="K279" s="271"/>
      <c r="L279" s="276"/>
      <c r="M279" s="277"/>
      <c r="N279" s="278"/>
      <c r="O279" s="278"/>
      <c r="P279" s="278"/>
      <c r="Q279" s="278"/>
      <c r="R279" s="278"/>
      <c r="S279" s="278"/>
      <c r="T279" s="27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0" t="s">
        <v>210</v>
      </c>
      <c r="AU279" s="280" t="s">
        <v>85</v>
      </c>
      <c r="AV279" s="14" t="s">
        <v>85</v>
      </c>
      <c r="AW279" s="14" t="s">
        <v>30</v>
      </c>
      <c r="AX279" s="14" t="s">
        <v>73</v>
      </c>
      <c r="AY279" s="280" t="s">
        <v>202</v>
      </c>
    </row>
    <row r="280" spans="1:51" s="14" customFormat="1" ht="12">
      <c r="A280" s="14"/>
      <c r="B280" s="270"/>
      <c r="C280" s="271"/>
      <c r="D280" s="261" t="s">
        <v>210</v>
      </c>
      <c r="E280" s="272" t="s">
        <v>1</v>
      </c>
      <c r="F280" s="273" t="s">
        <v>226</v>
      </c>
      <c r="G280" s="271"/>
      <c r="H280" s="274">
        <v>6</v>
      </c>
      <c r="I280" s="275"/>
      <c r="J280" s="271"/>
      <c r="K280" s="271"/>
      <c r="L280" s="276"/>
      <c r="M280" s="277"/>
      <c r="N280" s="278"/>
      <c r="O280" s="278"/>
      <c r="P280" s="278"/>
      <c r="Q280" s="278"/>
      <c r="R280" s="278"/>
      <c r="S280" s="278"/>
      <c r="T280" s="27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0" t="s">
        <v>210</v>
      </c>
      <c r="AU280" s="280" t="s">
        <v>85</v>
      </c>
      <c r="AV280" s="14" t="s">
        <v>85</v>
      </c>
      <c r="AW280" s="14" t="s">
        <v>30</v>
      </c>
      <c r="AX280" s="14" t="s">
        <v>73</v>
      </c>
      <c r="AY280" s="280" t="s">
        <v>202</v>
      </c>
    </row>
    <row r="281" spans="1:51" s="14" customFormat="1" ht="12">
      <c r="A281" s="14"/>
      <c r="B281" s="270"/>
      <c r="C281" s="271"/>
      <c r="D281" s="261" t="s">
        <v>210</v>
      </c>
      <c r="E281" s="272" t="s">
        <v>1</v>
      </c>
      <c r="F281" s="273" t="s">
        <v>227</v>
      </c>
      <c r="G281" s="271"/>
      <c r="H281" s="274">
        <v>7</v>
      </c>
      <c r="I281" s="275"/>
      <c r="J281" s="271"/>
      <c r="K281" s="271"/>
      <c r="L281" s="276"/>
      <c r="M281" s="277"/>
      <c r="N281" s="278"/>
      <c r="O281" s="278"/>
      <c r="P281" s="278"/>
      <c r="Q281" s="278"/>
      <c r="R281" s="278"/>
      <c r="S281" s="278"/>
      <c r="T281" s="27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80" t="s">
        <v>210</v>
      </c>
      <c r="AU281" s="280" t="s">
        <v>85</v>
      </c>
      <c r="AV281" s="14" t="s">
        <v>85</v>
      </c>
      <c r="AW281" s="14" t="s">
        <v>30</v>
      </c>
      <c r="AX281" s="14" t="s">
        <v>73</v>
      </c>
      <c r="AY281" s="280" t="s">
        <v>202</v>
      </c>
    </row>
    <row r="282" spans="1:65" s="2" customFormat="1" ht="21.75" customHeight="1">
      <c r="A282" s="37"/>
      <c r="B282" s="38"/>
      <c r="C282" s="245" t="s">
        <v>321</v>
      </c>
      <c r="D282" s="245" t="s">
        <v>204</v>
      </c>
      <c r="E282" s="246" t="s">
        <v>322</v>
      </c>
      <c r="F282" s="247" t="s">
        <v>323</v>
      </c>
      <c r="G282" s="248" t="s">
        <v>324</v>
      </c>
      <c r="H282" s="249">
        <v>40.6</v>
      </c>
      <c r="I282" s="250"/>
      <c r="J282" s="251">
        <f>ROUND(I282*H282,2)</f>
        <v>0</v>
      </c>
      <c r="K282" s="252"/>
      <c r="L282" s="43"/>
      <c r="M282" s="253" t="s">
        <v>1</v>
      </c>
      <c r="N282" s="254" t="s">
        <v>39</v>
      </c>
      <c r="O282" s="90"/>
      <c r="P282" s="255">
        <f>O282*H282</f>
        <v>0</v>
      </c>
      <c r="Q282" s="255">
        <v>0.00122</v>
      </c>
      <c r="R282" s="255">
        <f>Q282*H282</f>
        <v>0.049532</v>
      </c>
      <c r="S282" s="255">
        <v>0.07</v>
      </c>
      <c r="T282" s="256">
        <f>S282*H282</f>
        <v>2.8420000000000005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57" t="s">
        <v>208</v>
      </c>
      <c r="AT282" s="257" t="s">
        <v>204</v>
      </c>
      <c r="AU282" s="257" t="s">
        <v>85</v>
      </c>
      <c r="AY282" s="16" t="s">
        <v>202</v>
      </c>
      <c r="BE282" s="258">
        <f>IF(N282="základní",J282,0)</f>
        <v>0</v>
      </c>
      <c r="BF282" s="258">
        <f>IF(N282="snížená",J282,0)</f>
        <v>0</v>
      </c>
      <c r="BG282" s="258">
        <f>IF(N282="zákl. přenesená",J282,0)</f>
        <v>0</v>
      </c>
      <c r="BH282" s="258">
        <f>IF(N282="sníž. přenesená",J282,0)</f>
        <v>0</v>
      </c>
      <c r="BI282" s="258">
        <f>IF(N282="nulová",J282,0)</f>
        <v>0</v>
      </c>
      <c r="BJ282" s="16" t="s">
        <v>85</v>
      </c>
      <c r="BK282" s="258">
        <f>ROUND(I282*H282,2)</f>
        <v>0</v>
      </c>
      <c r="BL282" s="16" t="s">
        <v>208</v>
      </c>
      <c r="BM282" s="257" t="s">
        <v>325</v>
      </c>
    </row>
    <row r="283" spans="1:51" s="13" customFormat="1" ht="12">
      <c r="A283" s="13"/>
      <c r="B283" s="259"/>
      <c r="C283" s="260"/>
      <c r="D283" s="261" t="s">
        <v>210</v>
      </c>
      <c r="E283" s="262" t="s">
        <v>1</v>
      </c>
      <c r="F283" s="263" t="s">
        <v>211</v>
      </c>
      <c r="G283" s="260"/>
      <c r="H283" s="262" t="s">
        <v>1</v>
      </c>
      <c r="I283" s="264"/>
      <c r="J283" s="260"/>
      <c r="K283" s="260"/>
      <c r="L283" s="265"/>
      <c r="M283" s="266"/>
      <c r="N283" s="267"/>
      <c r="O283" s="267"/>
      <c r="P283" s="267"/>
      <c r="Q283" s="267"/>
      <c r="R283" s="267"/>
      <c r="S283" s="267"/>
      <c r="T283" s="26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9" t="s">
        <v>210</v>
      </c>
      <c r="AU283" s="269" t="s">
        <v>85</v>
      </c>
      <c r="AV283" s="13" t="s">
        <v>80</v>
      </c>
      <c r="AW283" s="13" t="s">
        <v>30</v>
      </c>
      <c r="AX283" s="13" t="s">
        <v>73</v>
      </c>
      <c r="AY283" s="269" t="s">
        <v>202</v>
      </c>
    </row>
    <row r="284" spans="1:51" s="14" customFormat="1" ht="12">
      <c r="A284" s="14"/>
      <c r="B284" s="270"/>
      <c r="C284" s="271"/>
      <c r="D284" s="261" t="s">
        <v>210</v>
      </c>
      <c r="E284" s="272" t="s">
        <v>1</v>
      </c>
      <c r="F284" s="273" t="s">
        <v>326</v>
      </c>
      <c r="G284" s="271"/>
      <c r="H284" s="274">
        <v>2.6</v>
      </c>
      <c r="I284" s="275"/>
      <c r="J284" s="271"/>
      <c r="K284" s="271"/>
      <c r="L284" s="276"/>
      <c r="M284" s="277"/>
      <c r="N284" s="278"/>
      <c r="O284" s="278"/>
      <c r="P284" s="278"/>
      <c r="Q284" s="278"/>
      <c r="R284" s="278"/>
      <c r="S284" s="278"/>
      <c r="T284" s="27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80" t="s">
        <v>210</v>
      </c>
      <c r="AU284" s="280" t="s">
        <v>85</v>
      </c>
      <c r="AV284" s="14" t="s">
        <v>85</v>
      </c>
      <c r="AW284" s="14" t="s">
        <v>30</v>
      </c>
      <c r="AX284" s="14" t="s">
        <v>73</v>
      </c>
      <c r="AY284" s="280" t="s">
        <v>202</v>
      </c>
    </row>
    <row r="285" spans="1:51" s="14" customFormat="1" ht="12">
      <c r="A285" s="14"/>
      <c r="B285" s="270"/>
      <c r="C285" s="271"/>
      <c r="D285" s="261" t="s">
        <v>210</v>
      </c>
      <c r="E285" s="272" t="s">
        <v>1</v>
      </c>
      <c r="F285" s="273" t="s">
        <v>327</v>
      </c>
      <c r="G285" s="271"/>
      <c r="H285" s="274">
        <v>2.4</v>
      </c>
      <c r="I285" s="275"/>
      <c r="J285" s="271"/>
      <c r="K285" s="271"/>
      <c r="L285" s="276"/>
      <c r="M285" s="277"/>
      <c r="N285" s="278"/>
      <c r="O285" s="278"/>
      <c r="P285" s="278"/>
      <c r="Q285" s="278"/>
      <c r="R285" s="278"/>
      <c r="S285" s="278"/>
      <c r="T285" s="27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80" t="s">
        <v>210</v>
      </c>
      <c r="AU285" s="280" t="s">
        <v>85</v>
      </c>
      <c r="AV285" s="14" t="s">
        <v>85</v>
      </c>
      <c r="AW285" s="14" t="s">
        <v>30</v>
      </c>
      <c r="AX285" s="14" t="s">
        <v>73</v>
      </c>
      <c r="AY285" s="280" t="s">
        <v>202</v>
      </c>
    </row>
    <row r="286" spans="1:51" s="14" customFormat="1" ht="12">
      <c r="A286" s="14"/>
      <c r="B286" s="270"/>
      <c r="C286" s="271"/>
      <c r="D286" s="261" t="s">
        <v>210</v>
      </c>
      <c r="E286" s="272" t="s">
        <v>1</v>
      </c>
      <c r="F286" s="273" t="s">
        <v>328</v>
      </c>
      <c r="G286" s="271"/>
      <c r="H286" s="274">
        <v>2.4</v>
      </c>
      <c r="I286" s="275"/>
      <c r="J286" s="271"/>
      <c r="K286" s="271"/>
      <c r="L286" s="276"/>
      <c r="M286" s="277"/>
      <c r="N286" s="278"/>
      <c r="O286" s="278"/>
      <c r="P286" s="278"/>
      <c r="Q286" s="278"/>
      <c r="R286" s="278"/>
      <c r="S286" s="278"/>
      <c r="T286" s="27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80" t="s">
        <v>210</v>
      </c>
      <c r="AU286" s="280" t="s">
        <v>85</v>
      </c>
      <c r="AV286" s="14" t="s">
        <v>85</v>
      </c>
      <c r="AW286" s="14" t="s">
        <v>30</v>
      </c>
      <c r="AX286" s="14" t="s">
        <v>73</v>
      </c>
      <c r="AY286" s="280" t="s">
        <v>202</v>
      </c>
    </row>
    <row r="287" spans="1:51" s="14" customFormat="1" ht="12">
      <c r="A287" s="14"/>
      <c r="B287" s="270"/>
      <c r="C287" s="271"/>
      <c r="D287" s="261" t="s">
        <v>210</v>
      </c>
      <c r="E287" s="272" t="s">
        <v>1</v>
      </c>
      <c r="F287" s="273" t="s">
        <v>329</v>
      </c>
      <c r="G287" s="271"/>
      <c r="H287" s="274">
        <v>2.6</v>
      </c>
      <c r="I287" s="275"/>
      <c r="J287" s="271"/>
      <c r="K287" s="271"/>
      <c r="L287" s="276"/>
      <c r="M287" s="277"/>
      <c r="N287" s="278"/>
      <c r="O287" s="278"/>
      <c r="P287" s="278"/>
      <c r="Q287" s="278"/>
      <c r="R287" s="278"/>
      <c r="S287" s="278"/>
      <c r="T287" s="27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80" t="s">
        <v>210</v>
      </c>
      <c r="AU287" s="280" t="s">
        <v>85</v>
      </c>
      <c r="AV287" s="14" t="s">
        <v>85</v>
      </c>
      <c r="AW287" s="14" t="s">
        <v>30</v>
      </c>
      <c r="AX287" s="14" t="s">
        <v>73</v>
      </c>
      <c r="AY287" s="280" t="s">
        <v>202</v>
      </c>
    </row>
    <row r="288" spans="1:51" s="14" customFormat="1" ht="12">
      <c r="A288" s="14"/>
      <c r="B288" s="270"/>
      <c r="C288" s="271"/>
      <c r="D288" s="261" t="s">
        <v>210</v>
      </c>
      <c r="E288" s="272" t="s">
        <v>1</v>
      </c>
      <c r="F288" s="273" t="s">
        <v>330</v>
      </c>
      <c r="G288" s="271"/>
      <c r="H288" s="274">
        <v>2.6</v>
      </c>
      <c r="I288" s="275"/>
      <c r="J288" s="271"/>
      <c r="K288" s="271"/>
      <c r="L288" s="276"/>
      <c r="M288" s="277"/>
      <c r="N288" s="278"/>
      <c r="O288" s="278"/>
      <c r="P288" s="278"/>
      <c r="Q288" s="278"/>
      <c r="R288" s="278"/>
      <c r="S288" s="278"/>
      <c r="T288" s="27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80" t="s">
        <v>210</v>
      </c>
      <c r="AU288" s="280" t="s">
        <v>85</v>
      </c>
      <c r="AV288" s="14" t="s">
        <v>85</v>
      </c>
      <c r="AW288" s="14" t="s">
        <v>30</v>
      </c>
      <c r="AX288" s="14" t="s">
        <v>73</v>
      </c>
      <c r="AY288" s="280" t="s">
        <v>202</v>
      </c>
    </row>
    <row r="289" spans="1:51" s="14" customFormat="1" ht="12">
      <c r="A289" s="14"/>
      <c r="B289" s="270"/>
      <c r="C289" s="271"/>
      <c r="D289" s="261" t="s">
        <v>210</v>
      </c>
      <c r="E289" s="272" t="s">
        <v>1</v>
      </c>
      <c r="F289" s="273" t="s">
        <v>331</v>
      </c>
      <c r="G289" s="271"/>
      <c r="H289" s="274">
        <v>2.6</v>
      </c>
      <c r="I289" s="275"/>
      <c r="J289" s="271"/>
      <c r="K289" s="271"/>
      <c r="L289" s="276"/>
      <c r="M289" s="277"/>
      <c r="N289" s="278"/>
      <c r="O289" s="278"/>
      <c r="P289" s="278"/>
      <c r="Q289" s="278"/>
      <c r="R289" s="278"/>
      <c r="S289" s="278"/>
      <c r="T289" s="27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80" t="s">
        <v>210</v>
      </c>
      <c r="AU289" s="280" t="s">
        <v>85</v>
      </c>
      <c r="AV289" s="14" t="s">
        <v>85</v>
      </c>
      <c r="AW289" s="14" t="s">
        <v>30</v>
      </c>
      <c r="AX289" s="14" t="s">
        <v>73</v>
      </c>
      <c r="AY289" s="280" t="s">
        <v>202</v>
      </c>
    </row>
    <row r="290" spans="1:51" s="14" customFormat="1" ht="12">
      <c r="A290" s="14"/>
      <c r="B290" s="270"/>
      <c r="C290" s="271"/>
      <c r="D290" s="261" t="s">
        <v>210</v>
      </c>
      <c r="E290" s="272" t="s">
        <v>1</v>
      </c>
      <c r="F290" s="273" t="s">
        <v>332</v>
      </c>
      <c r="G290" s="271"/>
      <c r="H290" s="274">
        <v>2.6</v>
      </c>
      <c r="I290" s="275"/>
      <c r="J290" s="271"/>
      <c r="K290" s="271"/>
      <c r="L290" s="276"/>
      <c r="M290" s="277"/>
      <c r="N290" s="278"/>
      <c r="O290" s="278"/>
      <c r="P290" s="278"/>
      <c r="Q290" s="278"/>
      <c r="R290" s="278"/>
      <c r="S290" s="278"/>
      <c r="T290" s="27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80" t="s">
        <v>210</v>
      </c>
      <c r="AU290" s="280" t="s">
        <v>85</v>
      </c>
      <c r="AV290" s="14" t="s">
        <v>85</v>
      </c>
      <c r="AW290" s="14" t="s">
        <v>30</v>
      </c>
      <c r="AX290" s="14" t="s">
        <v>73</v>
      </c>
      <c r="AY290" s="280" t="s">
        <v>202</v>
      </c>
    </row>
    <row r="291" spans="1:51" s="14" customFormat="1" ht="12">
      <c r="A291" s="14"/>
      <c r="B291" s="270"/>
      <c r="C291" s="271"/>
      <c r="D291" s="261" t="s">
        <v>210</v>
      </c>
      <c r="E291" s="272" t="s">
        <v>1</v>
      </c>
      <c r="F291" s="273" t="s">
        <v>333</v>
      </c>
      <c r="G291" s="271"/>
      <c r="H291" s="274">
        <v>2.6</v>
      </c>
      <c r="I291" s="275"/>
      <c r="J291" s="271"/>
      <c r="K291" s="271"/>
      <c r="L291" s="276"/>
      <c r="M291" s="277"/>
      <c r="N291" s="278"/>
      <c r="O291" s="278"/>
      <c r="P291" s="278"/>
      <c r="Q291" s="278"/>
      <c r="R291" s="278"/>
      <c r="S291" s="278"/>
      <c r="T291" s="27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80" t="s">
        <v>210</v>
      </c>
      <c r="AU291" s="280" t="s">
        <v>85</v>
      </c>
      <c r="AV291" s="14" t="s">
        <v>85</v>
      </c>
      <c r="AW291" s="14" t="s">
        <v>30</v>
      </c>
      <c r="AX291" s="14" t="s">
        <v>73</v>
      </c>
      <c r="AY291" s="280" t="s">
        <v>202</v>
      </c>
    </row>
    <row r="292" spans="1:51" s="14" customFormat="1" ht="12">
      <c r="A292" s="14"/>
      <c r="B292" s="270"/>
      <c r="C292" s="271"/>
      <c r="D292" s="261" t="s">
        <v>210</v>
      </c>
      <c r="E292" s="272" t="s">
        <v>1</v>
      </c>
      <c r="F292" s="273" t="s">
        <v>334</v>
      </c>
      <c r="G292" s="271"/>
      <c r="H292" s="274">
        <v>2.6</v>
      </c>
      <c r="I292" s="275"/>
      <c r="J292" s="271"/>
      <c r="K292" s="271"/>
      <c r="L292" s="276"/>
      <c r="M292" s="277"/>
      <c r="N292" s="278"/>
      <c r="O292" s="278"/>
      <c r="P292" s="278"/>
      <c r="Q292" s="278"/>
      <c r="R292" s="278"/>
      <c r="S292" s="278"/>
      <c r="T292" s="27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80" t="s">
        <v>210</v>
      </c>
      <c r="AU292" s="280" t="s">
        <v>85</v>
      </c>
      <c r="AV292" s="14" t="s">
        <v>85</v>
      </c>
      <c r="AW292" s="14" t="s">
        <v>30</v>
      </c>
      <c r="AX292" s="14" t="s">
        <v>73</v>
      </c>
      <c r="AY292" s="280" t="s">
        <v>202</v>
      </c>
    </row>
    <row r="293" spans="1:51" s="14" customFormat="1" ht="12">
      <c r="A293" s="14"/>
      <c r="B293" s="270"/>
      <c r="C293" s="271"/>
      <c r="D293" s="261" t="s">
        <v>210</v>
      </c>
      <c r="E293" s="272" t="s">
        <v>1</v>
      </c>
      <c r="F293" s="273" t="s">
        <v>335</v>
      </c>
      <c r="G293" s="271"/>
      <c r="H293" s="274">
        <v>2.6</v>
      </c>
      <c r="I293" s="275"/>
      <c r="J293" s="271"/>
      <c r="K293" s="271"/>
      <c r="L293" s="276"/>
      <c r="M293" s="277"/>
      <c r="N293" s="278"/>
      <c r="O293" s="278"/>
      <c r="P293" s="278"/>
      <c r="Q293" s="278"/>
      <c r="R293" s="278"/>
      <c r="S293" s="278"/>
      <c r="T293" s="27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80" t="s">
        <v>210</v>
      </c>
      <c r="AU293" s="280" t="s">
        <v>85</v>
      </c>
      <c r="AV293" s="14" t="s">
        <v>85</v>
      </c>
      <c r="AW293" s="14" t="s">
        <v>30</v>
      </c>
      <c r="AX293" s="14" t="s">
        <v>73</v>
      </c>
      <c r="AY293" s="280" t="s">
        <v>202</v>
      </c>
    </row>
    <row r="294" spans="1:51" s="14" customFormat="1" ht="12">
      <c r="A294" s="14"/>
      <c r="B294" s="270"/>
      <c r="C294" s="271"/>
      <c r="D294" s="261" t="s">
        <v>210</v>
      </c>
      <c r="E294" s="272" t="s">
        <v>1</v>
      </c>
      <c r="F294" s="273" t="s">
        <v>336</v>
      </c>
      <c r="G294" s="271"/>
      <c r="H294" s="274">
        <v>2.6</v>
      </c>
      <c r="I294" s="275"/>
      <c r="J294" s="271"/>
      <c r="K294" s="271"/>
      <c r="L294" s="276"/>
      <c r="M294" s="277"/>
      <c r="N294" s="278"/>
      <c r="O294" s="278"/>
      <c r="P294" s="278"/>
      <c r="Q294" s="278"/>
      <c r="R294" s="278"/>
      <c r="S294" s="278"/>
      <c r="T294" s="279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80" t="s">
        <v>210</v>
      </c>
      <c r="AU294" s="280" t="s">
        <v>85</v>
      </c>
      <c r="AV294" s="14" t="s">
        <v>85</v>
      </c>
      <c r="AW294" s="14" t="s">
        <v>30</v>
      </c>
      <c r="AX294" s="14" t="s">
        <v>73</v>
      </c>
      <c r="AY294" s="280" t="s">
        <v>202</v>
      </c>
    </row>
    <row r="295" spans="1:51" s="14" customFormat="1" ht="12">
      <c r="A295" s="14"/>
      <c r="B295" s="270"/>
      <c r="C295" s="271"/>
      <c r="D295" s="261" t="s">
        <v>210</v>
      </c>
      <c r="E295" s="272" t="s">
        <v>1</v>
      </c>
      <c r="F295" s="273" t="s">
        <v>337</v>
      </c>
      <c r="G295" s="271"/>
      <c r="H295" s="274">
        <v>2.4</v>
      </c>
      <c r="I295" s="275"/>
      <c r="J295" s="271"/>
      <c r="K295" s="271"/>
      <c r="L295" s="276"/>
      <c r="M295" s="277"/>
      <c r="N295" s="278"/>
      <c r="O295" s="278"/>
      <c r="P295" s="278"/>
      <c r="Q295" s="278"/>
      <c r="R295" s="278"/>
      <c r="S295" s="278"/>
      <c r="T295" s="27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80" t="s">
        <v>210</v>
      </c>
      <c r="AU295" s="280" t="s">
        <v>85</v>
      </c>
      <c r="AV295" s="14" t="s">
        <v>85</v>
      </c>
      <c r="AW295" s="14" t="s">
        <v>30</v>
      </c>
      <c r="AX295" s="14" t="s">
        <v>73</v>
      </c>
      <c r="AY295" s="280" t="s">
        <v>202</v>
      </c>
    </row>
    <row r="296" spans="1:51" s="14" customFormat="1" ht="12">
      <c r="A296" s="14"/>
      <c r="B296" s="270"/>
      <c r="C296" s="271"/>
      <c r="D296" s="261" t="s">
        <v>210</v>
      </c>
      <c r="E296" s="272" t="s">
        <v>1</v>
      </c>
      <c r="F296" s="273" t="s">
        <v>338</v>
      </c>
      <c r="G296" s="271"/>
      <c r="H296" s="274">
        <v>2.6</v>
      </c>
      <c r="I296" s="275"/>
      <c r="J296" s="271"/>
      <c r="K296" s="271"/>
      <c r="L296" s="276"/>
      <c r="M296" s="277"/>
      <c r="N296" s="278"/>
      <c r="O296" s="278"/>
      <c r="P296" s="278"/>
      <c r="Q296" s="278"/>
      <c r="R296" s="278"/>
      <c r="S296" s="278"/>
      <c r="T296" s="27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80" t="s">
        <v>210</v>
      </c>
      <c r="AU296" s="280" t="s">
        <v>85</v>
      </c>
      <c r="AV296" s="14" t="s">
        <v>85</v>
      </c>
      <c r="AW296" s="14" t="s">
        <v>30</v>
      </c>
      <c r="AX296" s="14" t="s">
        <v>73</v>
      </c>
      <c r="AY296" s="280" t="s">
        <v>202</v>
      </c>
    </row>
    <row r="297" spans="1:51" s="14" customFormat="1" ht="12">
      <c r="A297" s="14"/>
      <c r="B297" s="270"/>
      <c r="C297" s="271"/>
      <c r="D297" s="261" t="s">
        <v>210</v>
      </c>
      <c r="E297" s="272" t="s">
        <v>1</v>
      </c>
      <c r="F297" s="273" t="s">
        <v>339</v>
      </c>
      <c r="G297" s="271"/>
      <c r="H297" s="274">
        <v>2.4</v>
      </c>
      <c r="I297" s="275"/>
      <c r="J297" s="271"/>
      <c r="K297" s="271"/>
      <c r="L297" s="276"/>
      <c r="M297" s="277"/>
      <c r="N297" s="278"/>
      <c r="O297" s="278"/>
      <c r="P297" s="278"/>
      <c r="Q297" s="278"/>
      <c r="R297" s="278"/>
      <c r="S297" s="278"/>
      <c r="T297" s="27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80" t="s">
        <v>210</v>
      </c>
      <c r="AU297" s="280" t="s">
        <v>85</v>
      </c>
      <c r="AV297" s="14" t="s">
        <v>85</v>
      </c>
      <c r="AW297" s="14" t="s">
        <v>30</v>
      </c>
      <c r="AX297" s="14" t="s">
        <v>73</v>
      </c>
      <c r="AY297" s="280" t="s">
        <v>202</v>
      </c>
    </row>
    <row r="298" spans="1:51" s="14" customFormat="1" ht="12">
      <c r="A298" s="14"/>
      <c r="B298" s="270"/>
      <c r="C298" s="271"/>
      <c r="D298" s="261" t="s">
        <v>210</v>
      </c>
      <c r="E298" s="272" t="s">
        <v>1</v>
      </c>
      <c r="F298" s="273" t="s">
        <v>340</v>
      </c>
      <c r="G298" s="271"/>
      <c r="H298" s="274">
        <v>2.4</v>
      </c>
      <c r="I298" s="275"/>
      <c r="J298" s="271"/>
      <c r="K298" s="271"/>
      <c r="L298" s="276"/>
      <c r="M298" s="277"/>
      <c r="N298" s="278"/>
      <c r="O298" s="278"/>
      <c r="P298" s="278"/>
      <c r="Q298" s="278"/>
      <c r="R298" s="278"/>
      <c r="S298" s="278"/>
      <c r="T298" s="279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80" t="s">
        <v>210</v>
      </c>
      <c r="AU298" s="280" t="s">
        <v>85</v>
      </c>
      <c r="AV298" s="14" t="s">
        <v>85</v>
      </c>
      <c r="AW298" s="14" t="s">
        <v>30</v>
      </c>
      <c r="AX298" s="14" t="s">
        <v>73</v>
      </c>
      <c r="AY298" s="280" t="s">
        <v>202</v>
      </c>
    </row>
    <row r="299" spans="1:51" s="14" customFormat="1" ht="12">
      <c r="A299" s="14"/>
      <c r="B299" s="270"/>
      <c r="C299" s="271"/>
      <c r="D299" s="261" t="s">
        <v>210</v>
      </c>
      <c r="E299" s="272" t="s">
        <v>1</v>
      </c>
      <c r="F299" s="273" t="s">
        <v>341</v>
      </c>
      <c r="G299" s="271"/>
      <c r="H299" s="274">
        <v>2.6</v>
      </c>
      <c r="I299" s="275"/>
      <c r="J299" s="271"/>
      <c r="K299" s="271"/>
      <c r="L299" s="276"/>
      <c r="M299" s="277"/>
      <c r="N299" s="278"/>
      <c r="O299" s="278"/>
      <c r="P299" s="278"/>
      <c r="Q299" s="278"/>
      <c r="R299" s="278"/>
      <c r="S299" s="278"/>
      <c r="T299" s="27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80" t="s">
        <v>210</v>
      </c>
      <c r="AU299" s="280" t="s">
        <v>85</v>
      </c>
      <c r="AV299" s="14" t="s">
        <v>85</v>
      </c>
      <c r="AW299" s="14" t="s">
        <v>30</v>
      </c>
      <c r="AX299" s="14" t="s">
        <v>73</v>
      </c>
      <c r="AY299" s="280" t="s">
        <v>202</v>
      </c>
    </row>
    <row r="300" spans="1:65" s="2" customFormat="1" ht="21.75" customHeight="1">
      <c r="A300" s="37"/>
      <c r="B300" s="38"/>
      <c r="C300" s="245" t="s">
        <v>342</v>
      </c>
      <c r="D300" s="245" t="s">
        <v>204</v>
      </c>
      <c r="E300" s="246" t="s">
        <v>343</v>
      </c>
      <c r="F300" s="247" t="s">
        <v>344</v>
      </c>
      <c r="G300" s="248" t="s">
        <v>324</v>
      </c>
      <c r="H300" s="249">
        <v>40.6</v>
      </c>
      <c r="I300" s="250"/>
      <c r="J300" s="251">
        <f>ROUND(I300*H300,2)</f>
        <v>0</v>
      </c>
      <c r="K300" s="252"/>
      <c r="L300" s="43"/>
      <c r="M300" s="253" t="s">
        <v>1</v>
      </c>
      <c r="N300" s="254" t="s">
        <v>39</v>
      </c>
      <c r="O300" s="90"/>
      <c r="P300" s="255">
        <f>O300*H300</f>
        <v>0</v>
      </c>
      <c r="Q300" s="255">
        <v>0</v>
      </c>
      <c r="R300" s="255">
        <f>Q300*H300</f>
        <v>0</v>
      </c>
      <c r="S300" s="255">
        <v>0</v>
      </c>
      <c r="T300" s="256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57" t="s">
        <v>208</v>
      </c>
      <c r="AT300" s="257" t="s">
        <v>204</v>
      </c>
      <c r="AU300" s="257" t="s">
        <v>85</v>
      </c>
      <c r="AY300" s="16" t="s">
        <v>202</v>
      </c>
      <c r="BE300" s="258">
        <f>IF(N300="základní",J300,0)</f>
        <v>0</v>
      </c>
      <c r="BF300" s="258">
        <f>IF(N300="snížená",J300,0)</f>
        <v>0</v>
      </c>
      <c r="BG300" s="258">
        <f>IF(N300="zákl. přenesená",J300,0)</f>
        <v>0</v>
      </c>
      <c r="BH300" s="258">
        <f>IF(N300="sníž. přenesená",J300,0)</f>
        <v>0</v>
      </c>
      <c r="BI300" s="258">
        <f>IF(N300="nulová",J300,0)</f>
        <v>0</v>
      </c>
      <c r="BJ300" s="16" t="s">
        <v>85</v>
      </c>
      <c r="BK300" s="258">
        <f>ROUND(I300*H300,2)</f>
        <v>0</v>
      </c>
      <c r="BL300" s="16" t="s">
        <v>208</v>
      </c>
      <c r="BM300" s="257" t="s">
        <v>345</v>
      </c>
    </row>
    <row r="301" spans="1:51" s="13" customFormat="1" ht="12">
      <c r="A301" s="13"/>
      <c r="B301" s="259"/>
      <c r="C301" s="260"/>
      <c r="D301" s="261" t="s">
        <v>210</v>
      </c>
      <c r="E301" s="262" t="s">
        <v>1</v>
      </c>
      <c r="F301" s="263" t="s">
        <v>211</v>
      </c>
      <c r="G301" s="260"/>
      <c r="H301" s="262" t="s">
        <v>1</v>
      </c>
      <c r="I301" s="264"/>
      <c r="J301" s="260"/>
      <c r="K301" s="260"/>
      <c r="L301" s="265"/>
      <c r="M301" s="266"/>
      <c r="N301" s="267"/>
      <c r="O301" s="267"/>
      <c r="P301" s="267"/>
      <c r="Q301" s="267"/>
      <c r="R301" s="267"/>
      <c r="S301" s="267"/>
      <c r="T301" s="26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9" t="s">
        <v>210</v>
      </c>
      <c r="AU301" s="269" t="s">
        <v>85</v>
      </c>
      <c r="AV301" s="13" t="s">
        <v>80</v>
      </c>
      <c r="AW301" s="13" t="s">
        <v>30</v>
      </c>
      <c r="AX301" s="13" t="s">
        <v>73</v>
      </c>
      <c r="AY301" s="269" t="s">
        <v>202</v>
      </c>
    </row>
    <row r="302" spans="1:51" s="14" customFormat="1" ht="12">
      <c r="A302" s="14"/>
      <c r="B302" s="270"/>
      <c r="C302" s="271"/>
      <c r="D302" s="261" t="s">
        <v>210</v>
      </c>
      <c r="E302" s="272" t="s">
        <v>1</v>
      </c>
      <c r="F302" s="273" t="s">
        <v>326</v>
      </c>
      <c r="G302" s="271"/>
      <c r="H302" s="274">
        <v>2.6</v>
      </c>
      <c r="I302" s="275"/>
      <c r="J302" s="271"/>
      <c r="K302" s="271"/>
      <c r="L302" s="276"/>
      <c r="M302" s="277"/>
      <c r="N302" s="278"/>
      <c r="O302" s="278"/>
      <c r="P302" s="278"/>
      <c r="Q302" s="278"/>
      <c r="R302" s="278"/>
      <c r="S302" s="278"/>
      <c r="T302" s="27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0" t="s">
        <v>210</v>
      </c>
      <c r="AU302" s="280" t="s">
        <v>85</v>
      </c>
      <c r="AV302" s="14" t="s">
        <v>85</v>
      </c>
      <c r="AW302" s="14" t="s">
        <v>30</v>
      </c>
      <c r="AX302" s="14" t="s">
        <v>73</v>
      </c>
      <c r="AY302" s="280" t="s">
        <v>202</v>
      </c>
    </row>
    <row r="303" spans="1:51" s="14" customFormat="1" ht="12">
      <c r="A303" s="14"/>
      <c r="B303" s="270"/>
      <c r="C303" s="271"/>
      <c r="D303" s="261" t="s">
        <v>210</v>
      </c>
      <c r="E303" s="272" t="s">
        <v>1</v>
      </c>
      <c r="F303" s="273" t="s">
        <v>327</v>
      </c>
      <c r="G303" s="271"/>
      <c r="H303" s="274">
        <v>2.4</v>
      </c>
      <c r="I303" s="275"/>
      <c r="J303" s="271"/>
      <c r="K303" s="271"/>
      <c r="L303" s="276"/>
      <c r="M303" s="277"/>
      <c r="N303" s="278"/>
      <c r="O303" s="278"/>
      <c r="P303" s="278"/>
      <c r="Q303" s="278"/>
      <c r="R303" s="278"/>
      <c r="S303" s="278"/>
      <c r="T303" s="27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80" t="s">
        <v>210</v>
      </c>
      <c r="AU303" s="280" t="s">
        <v>85</v>
      </c>
      <c r="AV303" s="14" t="s">
        <v>85</v>
      </c>
      <c r="AW303" s="14" t="s">
        <v>30</v>
      </c>
      <c r="AX303" s="14" t="s">
        <v>73</v>
      </c>
      <c r="AY303" s="280" t="s">
        <v>202</v>
      </c>
    </row>
    <row r="304" spans="1:51" s="14" customFormat="1" ht="12">
      <c r="A304" s="14"/>
      <c r="B304" s="270"/>
      <c r="C304" s="271"/>
      <c r="D304" s="261" t="s">
        <v>210</v>
      </c>
      <c r="E304" s="272" t="s">
        <v>1</v>
      </c>
      <c r="F304" s="273" t="s">
        <v>328</v>
      </c>
      <c r="G304" s="271"/>
      <c r="H304" s="274">
        <v>2.4</v>
      </c>
      <c r="I304" s="275"/>
      <c r="J304" s="271"/>
      <c r="K304" s="271"/>
      <c r="L304" s="276"/>
      <c r="M304" s="277"/>
      <c r="N304" s="278"/>
      <c r="O304" s="278"/>
      <c r="P304" s="278"/>
      <c r="Q304" s="278"/>
      <c r="R304" s="278"/>
      <c r="S304" s="278"/>
      <c r="T304" s="27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80" t="s">
        <v>210</v>
      </c>
      <c r="AU304" s="280" t="s">
        <v>85</v>
      </c>
      <c r="AV304" s="14" t="s">
        <v>85</v>
      </c>
      <c r="AW304" s="14" t="s">
        <v>30</v>
      </c>
      <c r="AX304" s="14" t="s">
        <v>73</v>
      </c>
      <c r="AY304" s="280" t="s">
        <v>202</v>
      </c>
    </row>
    <row r="305" spans="1:51" s="14" customFormat="1" ht="12">
      <c r="A305" s="14"/>
      <c r="B305" s="270"/>
      <c r="C305" s="271"/>
      <c r="D305" s="261" t="s">
        <v>210</v>
      </c>
      <c r="E305" s="272" t="s">
        <v>1</v>
      </c>
      <c r="F305" s="273" t="s">
        <v>329</v>
      </c>
      <c r="G305" s="271"/>
      <c r="H305" s="274">
        <v>2.6</v>
      </c>
      <c r="I305" s="275"/>
      <c r="J305" s="271"/>
      <c r="K305" s="271"/>
      <c r="L305" s="276"/>
      <c r="M305" s="277"/>
      <c r="N305" s="278"/>
      <c r="O305" s="278"/>
      <c r="P305" s="278"/>
      <c r="Q305" s="278"/>
      <c r="R305" s="278"/>
      <c r="S305" s="278"/>
      <c r="T305" s="27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80" t="s">
        <v>210</v>
      </c>
      <c r="AU305" s="280" t="s">
        <v>85</v>
      </c>
      <c r="AV305" s="14" t="s">
        <v>85</v>
      </c>
      <c r="AW305" s="14" t="s">
        <v>30</v>
      </c>
      <c r="AX305" s="14" t="s">
        <v>73</v>
      </c>
      <c r="AY305" s="280" t="s">
        <v>202</v>
      </c>
    </row>
    <row r="306" spans="1:51" s="14" customFormat="1" ht="12">
      <c r="A306" s="14"/>
      <c r="B306" s="270"/>
      <c r="C306" s="271"/>
      <c r="D306" s="261" t="s">
        <v>210</v>
      </c>
      <c r="E306" s="272" t="s">
        <v>1</v>
      </c>
      <c r="F306" s="273" t="s">
        <v>330</v>
      </c>
      <c r="G306" s="271"/>
      <c r="H306" s="274">
        <v>2.6</v>
      </c>
      <c r="I306" s="275"/>
      <c r="J306" s="271"/>
      <c r="K306" s="271"/>
      <c r="L306" s="276"/>
      <c r="M306" s="277"/>
      <c r="N306" s="278"/>
      <c r="O306" s="278"/>
      <c r="P306" s="278"/>
      <c r="Q306" s="278"/>
      <c r="R306" s="278"/>
      <c r="S306" s="278"/>
      <c r="T306" s="27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80" t="s">
        <v>210</v>
      </c>
      <c r="AU306" s="280" t="s">
        <v>85</v>
      </c>
      <c r="AV306" s="14" t="s">
        <v>85</v>
      </c>
      <c r="AW306" s="14" t="s">
        <v>30</v>
      </c>
      <c r="AX306" s="14" t="s">
        <v>73</v>
      </c>
      <c r="AY306" s="280" t="s">
        <v>202</v>
      </c>
    </row>
    <row r="307" spans="1:51" s="14" customFormat="1" ht="12">
      <c r="A307" s="14"/>
      <c r="B307" s="270"/>
      <c r="C307" s="271"/>
      <c r="D307" s="261" t="s">
        <v>210</v>
      </c>
      <c r="E307" s="272" t="s">
        <v>1</v>
      </c>
      <c r="F307" s="273" t="s">
        <v>331</v>
      </c>
      <c r="G307" s="271"/>
      <c r="H307" s="274">
        <v>2.6</v>
      </c>
      <c r="I307" s="275"/>
      <c r="J307" s="271"/>
      <c r="K307" s="271"/>
      <c r="L307" s="276"/>
      <c r="M307" s="277"/>
      <c r="N307" s="278"/>
      <c r="O307" s="278"/>
      <c r="P307" s="278"/>
      <c r="Q307" s="278"/>
      <c r="R307" s="278"/>
      <c r="S307" s="278"/>
      <c r="T307" s="27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80" t="s">
        <v>210</v>
      </c>
      <c r="AU307" s="280" t="s">
        <v>85</v>
      </c>
      <c r="AV307" s="14" t="s">
        <v>85</v>
      </c>
      <c r="AW307" s="14" t="s">
        <v>30</v>
      </c>
      <c r="AX307" s="14" t="s">
        <v>73</v>
      </c>
      <c r="AY307" s="280" t="s">
        <v>202</v>
      </c>
    </row>
    <row r="308" spans="1:51" s="14" customFormat="1" ht="12">
      <c r="A308" s="14"/>
      <c r="B308" s="270"/>
      <c r="C308" s="271"/>
      <c r="D308" s="261" t="s">
        <v>210</v>
      </c>
      <c r="E308" s="272" t="s">
        <v>1</v>
      </c>
      <c r="F308" s="273" t="s">
        <v>332</v>
      </c>
      <c r="G308" s="271"/>
      <c r="H308" s="274">
        <v>2.6</v>
      </c>
      <c r="I308" s="275"/>
      <c r="J308" s="271"/>
      <c r="K308" s="271"/>
      <c r="L308" s="276"/>
      <c r="M308" s="277"/>
      <c r="N308" s="278"/>
      <c r="O308" s="278"/>
      <c r="P308" s="278"/>
      <c r="Q308" s="278"/>
      <c r="R308" s="278"/>
      <c r="S308" s="278"/>
      <c r="T308" s="27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80" t="s">
        <v>210</v>
      </c>
      <c r="AU308" s="280" t="s">
        <v>85</v>
      </c>
      <c r="AV308" s="14" t="s">
        <v>85</v>
      </c>
      <c r="AW308" s="14" t="s">
        <v>30</v>
      </c>
      <c r="AX308" s="14" t="s">
        <v>73</v>
      </c>
      <c r="AY308" s="280" t="s">
        <v>202</v>
      </c>
    </row>
    <row r="309" spans="1:51" s="14" customFormat="1" ht="12">
      <c r="A309" s="14"/>
      <c r="B309" s="270"/>
      <c r="C309" s="271"/>
      <c r="D309" s="261" t="s">
        <v>210</v>
      </c>
      <c r="E309" s="272" t="s">
        <v>1</v>
      </c>
      <c r="F309" s="273" t="s">
        <v>333</v>
      </c>
      <c r="G309" s="271"/>
      <c r="H309" s="274">
        <v>2.6</v>
      </c>
      <c r="I309" s="275"/>
      <c r="J309" s="271"/>
      <c r="K309" s="271"/>
      <c r="L309" s="276"/>
      <c r="M309" s="277"/>
      <c r="N309" s="278"/>
      <c r="O309" s="278"/>
      <c r="P309" s="278"/>
      <c r="Q309" s="278"/>
      <c r="R309" s="278"/>
      <c r="S309" s="278"/>
      <c r="T309" s="27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80" t="s">
        <v>210</v>
      </c>
      <c r="AU309" s="280" t="s">
        <v>85</v>
      </c>
      <c r="AV309" s="14" t="s">
        <v>85</v>
      </c>
      <c r="AW309" s="14" t="s">
        <v>30</v>
      </c>
      <c r="AX309" s="14" t="s">
        <v>73</v>
      </c>
      <c r="AY309" s="280" t="s">
        <v>202</v>
      </c>
    </row>
    <row r="310" spans="1:51" s="14" customFormat="1" ht="12">
      <c r="A310" s="14"/>
      <c r="B310" s="270"/>
      <c r="C310" s="271"/>
      <c r="D310" s="261" t="s">
        <v>210</v>
      </c>
      <c r="E310" s="272" t="s">
        <v>1</v>
      </c>
      <c r="F310" s="273" t="s">
        <v>334</v>
      </c>
      <c r="G310" s="271"/>
      <c r="H310" s="274">
        <v>2.6</v>
      </c>
      <c r="I310" s="275"/>
      <c r="J310" s="271"/>
      <c r="K310" s="271"/>
      <c r="L310" s="276"/>
      <c r="M310" s="277"/>
      <c r="N310" s="278"/>
      <c r="O310" s="278"/>
      <c r="P310" s="278"/>
      <c r="Q310" s="278"/>
      <c r="R310" s="278"/>
      <c r="S310" s="278"/>
      <c r="T310" s="27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80" t="s">
        <v>210</v>
      </c>
      <c r="AU310" s="280" t="s">
        <v>85</v>
      </c>
      <c r="AV310" s="14" t="s">
        <v>85</v>
      </c>
      <c r="AW310" s="14" t="s">
        <v>30</v>
      </c>
      <c r="AX310" s="14" t="s">
        <v>73</v>
      </c>
      <c r="AY310" s="280" t="s">
        <v>202</v>
      </c>
    </row>
    <row r="311" spans="1:51" s="14" customFormat="1" ht="12">
      <c r="A311" s="14"/>
      <c r="B311" s="270"/>
      <c r="C311" s="271"/>
      <c r="D311" s="261" t="s">
        <v>210</v>
      </c>
      <c r="E311" s="272" t="s">
        <v>1</v>
      </c>
      <c r="F311" s="273" t="s">
        <v>335</v>
      </c>
      <c r="G311" s="271"/>
      <c r="H311" s="274">
        <v>2.6</v>
      </c>
      <c r="I311" s="275"/>
      <c r="J311" s="271"/>
      <c r="K311" s="271"/>
      <c r="L311" s="276"/>
      <c r="M311" s="277"/>
      <c r="N311" s="278"/>
      <c r="O311" s="278"/>
      <c r="P311" s="278"/>
      <c r="Q311" s="278"/>
      <c r="R311" s="278"/>
      <c r="S311" s="278"/>
      <c r="T311" s="27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80" t="s">
        <v>210</v>
      </c>
      <c r="AU311" s="280" t="s">
        <v>85</v>
      </c>
      <c r="AV311" s="14" t="s">
        <v>85</v>
      </c>
      <c r="AW311" s="14" t="s">
        <v>30</v>
      </c>
      <c r="AX311" s="14" t="s">
        <v>73</v>
      </c>
      <c r="AY311" s="280" t="s">
        <v>202</v>
      </c>
    </row>
    <row r="312" spans="1:51" s="14" customFormat="1" ht="12">
      <c r="A312" s="14"/>
      <c r="B312" s="270"/>
      <c r="C312" s="271"/>
      <c r="D312" s="261" t="s">
        <v>210</v>
      </c>
      <c r="E312" s="272" t="s">
        <v>1</v>
      </c>
      <c r="F312" s="273" t="s">
        <v>336</v>
      </c>
      <c r="G312" s="271"/>
      <c r="H312" s="274">
        <v>2.6</v>
      </c>
      <c r="I312" s="275"/>
      <c r="J312" s="271"/>
      <c r="K312" s="271"/>
      <c r="L312" s="276"/>
      <c r="M312" s="277"/>
      <c r="N312" s="278"/>
      <c r="O312" s="278"/>
      <c r="P312" s="278"/>
      <c r="Q312" s="278"/>
      <c r="R312" s="278"/>
      <c r="S312" s="278"/>
      <c r="T312" s="27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0" t="s">
        <v>210</v>
      </c>
      <c r="AU312" s="280" t="s">
        <v>85</v>
      </c>
      <c r="AV312" s="14" t="s">
        <v>85</v>
      </c>
      <c r="AW312" s="14" t="s">
        <v>30</v>
      </c>
      <c r="AX312" s="14" t="s">
        <v>73</v>
      </c>
      <c r="AY312" s="280" t="s">
        <v>202</v>
      </c>
    </row>
    <row r="313" spans="1:51" s="14" customFormat="1" ht="12">
      <c r="A313" s="14"/>
      <c r="B313" s="270"/>
      <c r="C313" s="271"/>
      <c r="D313" s="261" t="s">
        <v>210</v>
      </c>
      <c r="E313" s="272" t="s">
        <v>1</v>
      </c>
      <c r="F313" s="273" t="s">
        <v>337</v>
      </c>
      <c r="G313" s="271"/>
      <c r="H313" s="274">
        <v>2.4</v>
      </c>
      <c r="I313" s="275"/>
      <c r="J313" s="271"/>
      <c r="K313" s="271"/>
      <c r="L313" s="276"/>
      <c r="M313" s="277"/>
      <c r="N313" s="278"/>
      <c r="O313" s="278"/>
      <c r="P313" s="278"/>
      <c r="Q313" s="278"/>
      <c r="R313" s="278"/>
      <c r="S313" s="278"/>
      <c r="T313" s="27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80" t="s">
        <v>210</v>
      </c>
      <c r="AU313" s="280" t="s">
        <v>85</v>
      </c>
      <c r="AV313" s="14" t="s">
        <v>85</v>
      </c>
      <c r="AW313" s="14" t="s">
        <v>30</v>
      </c>
      <c r="AX313" s="14" t="s">
        <v>73</v>
      </c>
      <c r="AY313" s="280" t="s">
        <v>202</v>
      </c>
    </row>
    <row r="314" spans="1:51" s="14" customFormat="1" ht="12">
      <c r="A314" s="14"/>
      <c r="B314" s="270"/>
      <c r="C314" s="271"/>
      <c r="D314" s="261" t="s">
        <v>210</v>
      </c>
      <c r="E314" s="272" t="s">
        <v>1</v>
      </c>
      <c r="F314" s="273" t="s">
        <v>338</v>
      </c>
      <c r="G314" s="271"/>
      <c r="H314" s="274">
        <v>2.6</v>
      </c>
      <c r="I314" s="275"/>
      <c r="J314" s="271"/>
      <c r="K314" s="271"/>
      <c r="L314" s="276"/>
      <c r="M314" s="277"/>
      <c r="N314" s="278"/>
      <c r="O314" s="278"/>
      <c r="P314" s="278"/>
      <c r="Q314" s="278"/>
      <c r="R314" s="278"/>
      <c r="S314" s="278"/>
      <c r="T314" s="27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80" t="s">
        <v>210</v>
      </c>
      <c r="AU314" s="280" t="s">
        <v>85</v>
      </c>
      <c r="AV314" s="14" t="s">
        <v>85</v>
      </c>
      <c r="AW314" s="14" t="s">
        <v>30</v>
      </c>
      <c r="AX314" s="14" t="s">
        <v>73</v>
      </c>
      <c r="AY314" s="280" t="s">
        <v>202</v>
      </c>
    </row>
    <row r="315" spans="1:51" s="14" customFormat="1" ht="12">
      <c r="A315" s="14"/>
      <c r="B315" s="270"/>
      <c r="C315" s="271"/>
      <c r="D315" s="261" t="s">
        <v>210</v>
      </c>
      <c r="E315" s="272" t="s">
        <v>1</v>
      </c>
      <c r="F315" s="273" t="s">
        <v>339</v>
      </c>
      <c r="G315" s="271"/>
      <c r="H315" s="274">
        <v>2.4</v>
      </c>
      <c r="I315" s="275"/>
      <c r="J315" s="271"/>
      <c r="K315" s="271"/>
      <c r="L315" s="276"/>
      <c r="M315" s="277"/>
      <c r="N315" s="278"/>
      <c r="O315" s="278"/>
      <c r="P315" s="278"/>
      <c r="Q315" s="278"/>
      <c r="R315" s="278"/>
      <c r="S315" s="278"/>
      <c r="T315" s="279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80" t="s">
        <v>210</v>
      </c>
      <c r="AU315" s="280" t="s">
        <v>85</v>
      </c>
      <c r="AV315" s="14" t="s">
        <v>85</v>
      </c>
      <c r="AW315" s="14" t="s">
        <v>30</v>
      </c>
      <c r="AX315" s="14" t="s">
        <v>73</v>
      </c>
      <c r="AY315" s="280" t="s">
        <v>202</v>
      </c>
    </row>
    <row r="316" spans="1:51" s="14" customFormat="1" ht="12">
      <c r="A316" s="14"/>
      <c r="B316" s="270"/>
      <c r="C316" s="271"/>
      <c r="D316" s="261" t="s">
        <v>210</v>
      </c>
      <c r="E316" s="272" t="s">
        <v>1</v>
      </c>
      <c r="F316" s="273" t="s">
        <v>340</v>
      </c>
      <c r="G316" s="271"/>
      <c r="H316" s="274">
        <v>2.4</v>
      </c>
      <c r="I316" s="275"/>
      <c r="J316" s="271"/>
      <c r="K316" s="271"/>
      <c r="L316" s="276"/>
      <c r="M316" s="277"/>
      <c r="N316" s="278"/>
      <c r="O316" s="278"/>
      <c r="P316" s="278"/>
      <c r="Q316" s="278"/>
      <c r="R316" s="278"/>
      <c r="S316" s="278"/>
      <c r="T316" s="27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80" t="s">
        <v>210</v>
      </c>
      <c r="AU316" s="280" t="s">
        <v>85</v>
      </c>
      <c r="AV316" s="14" t="s">
        <v>85</v>
      </c>
      <c r="AW316" s="14" t="s">
        <v>30</v>
      </c>
      <c r="AX316" s="14" t="s">
        <v>73</v>
      </c>
      <c r="AY316" s="280" t="s">
        <v>202</v>
      </c>
    </row>
    <row r="317" spans="1:51" s="14" customFormat="1" ht="12">
      <c r="A317" s="14"/>
      <c r="B317" s="270"/>
      <c r="C317" s="271"/>
      <c r="D317" s="261" t="s">
        <v>210</v>
      </c>
      <c r="E317" s="272" t="s">
        <v>1</v>
      </c>
      <c r="F317" s="273" t="s">
        <v>341</v>
      </c>
      <c r="G317" s="271"/>
      <c r="H317" s="274">
        <v>2.6</v>
      </c>
      <c r="I317" s="275"/>
      <c r="J317" s="271"/>
      <c r="K317" s="271"/>
      <c r="L317" s="276"/>
      <c r="M317" s="277"/>
      <c r="N317" s="278"/>
      <c r="O317" s="278"/>
      <c r="P317" s="278"/>
      <c r="Q317" s="278"/>
      <c r="R317" s="278"/>
      <c r="S317" s="278"/>
      <c r="T317" s="27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80" t="s">
        <v>210</v>
      </c>
      <c r="AU317" s="280" t="s">
        <v>85</v>
      </c>
      <c r="AV317" s="14" t="s">
        <v>85</v>
      </c>
      <c r="AW317" s="14" t="s">
        <v>30</v>
      </c>
      <c r="AX317" s="14" t="s">
        <v>73</v>
      </c>
      <c r="AY317" s="280" t="s">
        <v>202</v>
      </c>
    </row>
    <row r="318" spans="1:63" s="12" customFormat="1" ht="22.8" customHeight="1">
      <c r="A318" s="12"/>
      <c r="B318" s="229"/>
      <c r="C318" s="230"/>
      <c r="D318" s="231" t="s">
        <v>72</v>
      </c>
      <c r="E318" s="243" t="s">
        <v>346</v>
      </c>
      <c r="F318" s="243" t="s">
        <v>347</v>
      </c>
      <c r="G318" s="230"/>
      <c r="H318" s="230"/>
      <c r="I318" s="233"/>
      <c r="J318" s="244">
        <f>BK318</f>
        <v>0</v>
      </c>
      <c r="K318" s="230"/>
      <c r="L318" s="235"/>
      <c r="M318" s="236"/>
      <c r="N318" s="237"/>
      <c r="O318" s="237"/>
      <c r="P318" s="238">
        <f>SUM(P319:P361)</f>
        <v>0</v>
      </c>
      <c r="Q318" s="237"/>
      <c r="R318" s="238">
        <f>SUM(R319:R361)</f>
        <v>0</v>
      </c>
      <c r="S318" s="237"/>
      <c r="T318" s="239">
        <f>SUM(T319:T361)</f>
        <v>4.287599999999999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40" t="s">
        <v>80</v>
      </c>
      <c r="AT318" s="241" t="s">
        <v>72</v>
      </c>
      <c r="AU318" s="241" t="s">
        <v>80</v>
      </c>
      <c r="AY318" s="240" t="s">
        <v>202</v>
      </c>
      <c r="BK318" s="242">
        <f>SUM(BK319:BK361)</f>
        <v>0</v>
      </c>
    </row>
    <row r="319" spans="1:65" s="2" customFormat="1" ht="16.5" customHeight="1">
      <c r="A319" s="37"/>
      <c r="B319" s="38"/>
      <c r="C319" s="245" t="s">
        <v>348</v>
      </c>
      <c r="D319" s="245" t="s">
        <v>204</v>
      </c>
      <c r="E319" s="246" t="s">
        <v>349</v>
      </c>
      <c r="F319" s="247" t="s">
        <v>350</v>
      </c>
      <c r="G319" s="248" t="s">
        <v>319</v>
      </c>
      <c r="H319" s="249">
        <v>24</v>
      </c>
      <c r="I319" s="250"/>
      <c r="J319" s="251">
        <f>ROUND(I319*H319,2)</f>
        <v>0</v>
      </c>
      <c r="K319" s="252"/>
      <c r="L319" s="43"/>
      <c r="M319" s="253" t="s">
        <v>1</v>
      </c>
      <c r="N319" s="254" t="s">
        <v>39</v>
      </c>
      <c r="O319" s="90"/>
      <c r="P319" s="255">
        <f>O319*H319</f>
        <v>0</v>
      </c>
      <c r="Q319" s="255">
        <v>0</v>
      </c>
      <c r="R319" s="255">
        <f>Q319*H319</f>
        <v>0</v>
      </c>
      <c r="S319" s="255">
        <v>0</v>
      </c>
      <c r="T319" s="256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57" t="s">
        <v>208</v>
      </c>
      <c r="AT319" s="257" t="s">
        <v>204</v>
      </c>
      <c r="AU319" s="257" t="s">
        <v>85</v>
      </c>
      <c r="AY319" s="16" t="s">
        <v>202</v>
      </c>
      <c r="BE319" s="258">
        <f>IF(N319="základní",J319,0)</f>
        <v>0</v>
      </c>
      <c r="BF319" s="258">
        <f>IF(N319="snížená",J319,0)</f>
        <v>0</v>
      </c>
      <c r="BG319" s="258">
        <f>IF(N319="zákl. přenesená",J319,0)</f>
        <v>0</v>
      </c>
      <c r="BH319" s="258">
        <f>IF(N319="sníž. přenesená",J319,0)</f>
        <v>0</v>
      </c>
      <c r="BI319" s="258">
        <f>IF(N319="nulová",J319,0)</f>
        <v>0</v>
      </c>
      <c r="BJ319" s="16" t="s">
        <v>85</v>
      </c>
      <c r="BK319" s="258">
        <f>ROUND(I319*H319,2)</f>
        <v>0</v>
      </c>
      <c r="BL319" s="16" t="s">
        <v>208</v>
      </c>
      <c r="BM319" s="257" t="s">
        <v>351</v>
      </c>
    </row>
    <row r="320" spans="1:51" s="14" customFormat="1" ht="12">
      <c r="A320" s="14"/>
      <c r="B320" s="270"/>
      <c r="C320" s="271"/>
      <c r="D320" s="261" t="s">
        <v>210</v>
      </c>
      <c r="E320" s="272" t="s">
        <v>1</v>
      </c>
      <c r="F320" s="273" t="s">
        <v>352</v>
      </c>
      <c r="G320" s="271"/>
      <c r="H320" s="274">
        <v>16</v>
      </c>
      <c r="I320" s="275"/>
      <c r="J320" s="271"/>
      <c r="K320" s="271"/>
      <c r="L320" s="276"/>
      <c r="M320" s="277"/>
      <c r="N320" s="278"/>
      <c r="O320" s="278"/>
      <c r="P320" s="278"/>
      <c r="Q320" s="278"/>
      <c r="R320" s="278"/>
      <c r="S320" s="278"/>
      <c r="T320" s="27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80" t="s">
        <v>210</v>
      </c>
      <c r="AU320" s="280" t="s">
        <v>85</v>
      </c>
      <c r="AV320" s="14" t="s">
        <v>85</v>
      </c>
      <c r="AW320" s="14" t="s">
        <v>30</v>
      </c>
      <c r="AX320" s="14" t="s">
        <v>73</v>
      </c>
      <c r="AY320" s="280" t="s">
        <v>202</v>
      </c>
    </row>
    <row r="321" spans="1:51" s="14" customFormat="1" ht="12">
      <c r="A321" s="14"/>
      <c r="B321" s="270"/>
      <c r="C321" s="271"/>
      <c r="D321" s="261" t="s">
        <v>210</v>
      </c>
      <c r="E321" s="272" t="s">
        <v>1</v>
      </c>
      <c r="F321" s="273" t="s">
        <v>353</v>
      </c>
      <c r="G321" s="271"/>
      <c r="H321" s="274">
        <v>8</v>
      </c>
      <c r="I321" s="275"/>
      <c r="J321" s="271"/>
      <c r="K321" s="271"/>
      <c r="L321" s="276"/>
      <c r="M321" s="277"/>
      <c r="N321" s="278"/>
      <c r="O321" s="278"/>
      <c r="P321" s="278"/>
      <c r="Q321" s="278"/>
      <c r="R321" s="278"/>
      <c r="S321" s="278"/>
      <c r="T321" s="27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80" t="s">
        <v>210</v>
      </c>
      <c r="AU321" s="280" t="s">
        <v>85</v>
      </c>
      <c r="AV321" s="14" t="s">
        <v>85</v>
      </c>
      <c r="AW321" s="14" t="s">
        <v>30</v>
      </c>
      <c r="AX321" s="14" t="s">
        <v>73</v>
      </c>
      <c r="AY321" s="280" t="s">
        <v>202</v>
      </c>
    </row>
    <row r="322" spans="1:65" s="2" customFormat="1" ht="33" customHeight="1">
      <c r="A322" s="37"/>
      <c r="B322" s="38"/>
      <c r="C322" s="245" t="s">
        <v>354</v>
      </c>
      <c r="D322" s="245" t="s">
        <v>204</v>
      </c>
      <c r="E322" s="246" t="s">
        <v>355</v>
      </c>
      <c r="F322" s="247" t="s">
        <v>356</v>
      </c>
      <c r="G322" s="248" t="s">
        <v>357</v>
      </c>
      <c r="H322" s="249">
        <v>0.218</v>
      </c>
      <c r="I322" s="250"/>
      <c r="J322" s="251">
        <f>ROUND(I322*H322,2)</f>
        <v>0</v>
      </c>
      <c r="K322" s="252"/>
      <c r="L322" s="43"/>
      <c r="M322" s="253" t="s">
        <v>1</v>
      </c>
      <c r="N322" s="254" t="s">
        <v>39</v>
      </c>
      <c r="O322" s="90"/>
      <c r="P322" s="255">
        <f>O322*H322</f>
        <v>0</v>
      </c>
      <c r="Q322" s="255">
        <v>0</v>
      </c>
      <c r="R322" s="255">
        <f>Q322*H322</f>
        <v>0</v>
      </c>
      <c r="S322" s="255">
        <v>2.2</v>
      </c>
      <c r="T322" s="256">
        <f>S322*H322</f>
        <v>0.4796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57" t="s">
        <v>208</v>
      </c>
      <c r="AT322" s="257" t="s">
        <v>204</v>
      </c>
      <c r="AU322" s="257" t="s">
        <v>85</v>
      </c>
      <c r="AY322" s="16" t="s">
        <v>202</v>
      </c>
      <c r="BE322" s="258">
        <f>IF(N322="základní",J322,0)</f>
        <v>0</v>
      </c>
      <c r="BF322" s="258">
        <f>IF(N322="snížená",J322,0)</f>
        <v>0</v>
      </c>
      <c r="BG322" s="258">
        <f>IF(N322="zákl. přenesená",J322,0)</f>
        <v>0</v>
      </c>
      <c r="BH322" s="258">
        <f>IF(N322="sníž. přenesená",J322,0)</f>
        <v>0</v>
      </c>
      <c r="BI322" s="258">
        <f>IF(N322="nulová",J322,0)</f>
        <v>0</v>
      </c>
      <c r="BJ322" s="16" t="s">
        <v>85</v>
      </c>
      <c r="BK322" s="258">
        <f>ROUND(I322*H322,2)</f>
        <v>0</v>
      </c>
      <c r="BL322" s="16" t="s">
        <v>208</v>
      </c>
      <c r="BM322" s="257" t="s">
        <v>358</v>
      </c>
    </row>
    <row r="323" spans="1:51" s="13" customFormat="1" ht="12">
      <c r="A323" s="13"/>
      <c r="B323" s="259"/>
      <c r="C323" s="260"/>
      <c r="D323" s="261" t="s">
        <v>210</v>
      </c>
      <c r="E323" s="262" t="s">
        <v>1</v>
      </c>
      <c r="F323" s="263" t="s">
        <v>359</v>
      </c>
      <c r="G323" s="260"/>
      <c r="H323" s="262" t="s">
        <v>1</v>
      </c>
      <c r="I323" s="264"/>
      <c r="J323" s="260"/>
      <c r="K323" s="260"/>
      <c r="L323" s="265"/>
      <c r="M323" s="266"/>
      <c r="N323" s="267"/>
      <c r="O323" s="267"/>
      <c r="P323" s="267"/>
      <c r="Q323" s="267"/>
      <c r="R323" s="267"/>
      <c r="S323" s="267"/>
      <c r="T323" s="26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9" t="s">
        <v>210</v>
      </c>
      <c r="AU323" s="269" t="s">
        <v>85</v>
      </c>
      <c r="AV323" s="13" t="s">
        <v>80</v>
      </c>
      <c r="AW323" s="13" t="s">
        <v>30</v>
      </c>
      <c r="AX323" s="13" t="s">
        <v>73</v>
      </c>
      <c r="AY323" s="269" t="s">
        <v>202</v>
      </c>
    </row>
    <row r="324" spans="1:51" s="14" customFormat="1" ht="12">
      <c r="A324" s="14"/>
      <c r="B324" s="270"/>
      <c r="C324" s="271"/>
      <c r="D324" s="261" t="s">
        <v>210</v>
      </c>
      <c r="E324" s="272" t="s">
        <v>1</v>
      </c>
      <c r="F324" s="273" t="s">
        <v>360</v>
      </c>
      <c r="G324" s="271"/>
      <c r="H324" s="274">
        <v>0.018</v>
      </c>
      <c r="I324" s="275"/>
      <c r="J324" s="271"/>
      <c r="K324" s="271"/>
      <c r="L324" s="276"/>
      <c r="M324" s="277"/>
      <c r="N324" s="278"/>
      <c r="O324" s="278"/>
      <c r="P324" s="278"/>
      <c r="Q324" s="278"/>
      <c r="R324" s="278"/>
      <c r="S324" s="278"/>
      <c r="T324" s="27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80" t="s">
        <v>210</v>
      </c>
      <c r="AU324" s="280" t="s">
        <v>85</v>
      </c>
      <c r="AV324" s="14" t="s">
        <v>85</v>
      </c>
      <c r="AW324" s="14" t="s">
        <v>30</v>
      </c>
      <c r="AX324" s="14" t="s">
        <v>73</v>
      </c>
      <c r="AY324" s="280" t="s">
        <v>202</v>
      </c>
    </row>
    <row r="325" spans="1:51" s="14" customFormat="1" ht="12">
      <c r="A325" s="14"/>
      <c r="B325" s="270"/>
      <c r="C325" s="271"/>
      <c r="D325" s="261" t="s">
        <v>210</v>
      </c>
      <c r="E325" s="272" t="s">
        <v>1</v>
      </c>
      <c r="F325" s="273" t="s">
        <v>361</v>
      </c>
      <c r="G325" s="271"/>
      <c r="H325" s="274">
        <v>0.2</v>
      </c>
      <c r="I325" s="275"/>
      <c r="J325" s="271"/>
      <c r="K325" s="271"/>
      <c r="L325" s="276"/>
      <c r="M325" s="277"/>
      <c r="N325" s="278"/>
      <c r="O325" s="278"/>
      <c r="P325" s="278"/>
      <c r="Q325" s="278"/>
      <c r="R325" s="278"/>
      <c r="S325" s="278"/>
      <c r="T325" s="27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80" t="s">
        <v>210</v>
      </c>
      <c r="AU325" s="280" t="s">
        <v>85</v>
      </c>
      <c r="AV325" s="14" t="s">
        <v>85</v>
      </c>
      <c r="AW325" s="14" t="s">
        <v>30</v>
      </c>
      <c r="AX325" s="14" t="s">
        <v>73</v>
      </c>
      <c r="AY325" s="280" t="s">
        <v>202</v>
      </c>
    </row>
    <row r="326" spans="1:65" s="2" customFormat="1" ht="21.75" customHeight="1">
      <c r="A326" s="37"/>
      <c r="B326" s="38"/>
      <c r="C326" s="245" t="s">
        <v>8</v>
      </c>
      <c r="D326" s="245" t="s">
        <v>204</v>
      </c>
      <c r="E326" s="246" t="s">
        <v>362</v>
      </c>
      <c r="F326" s="247" t="s">
        <v>363</v>
      </c>
      <c r="G326" s="248" t="s">
        <v>207</v>
      </c>
      <c r="H326" s="249">
        <v>160</v>
      </c>
      <c r="I326" s="250"/>
      <c r="J326" s="251">
        <f>ROUND(I326*H326,2)</f>
        <v>0</v>
      </c>
      <c r="K326" s="252"/>
      <c r="L326" s="43"/>
      <c r="M326" s="253" t="s">
        <v>1</v>
      </c>
      <c r="N326" s="254" t="s">
        <v>39</v>
      </c>
      <c r="O326" s="90"/>
      <c r="P326" s="255">
        <f>O326*H326</f>
        <v>0</v>
      </c>
      <c r="Q326" s="255">
        <v>0</v>
      </c>
      <c r="R326" s="255">
        <f>Q326*H326</f>
        <v>0</v>
      </c>
      <c r="S326" s="255">
        <v>0</v>
      </c>
      <c r="T326" s="256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57" t="s">
        <v>208</v>
      </c>
      <c r="AT326" s="257" t="s">
        <v>204</v>
      </c>
      <c r="AU326" s="257" t="s">
        <v>85</v>
      </c>
      <c r="AY326" s="16" t="s">
        <v>202</v>
      </c>
      <c r="BE326" s="258">
        <f>IF(N326="základní",J326,0)</f>
        <v>0</v>
      </c>
      <c r="BF326" s="258">
        <f>IF(N326="snížená",J326,0)</f>
        <v>0</v>
      </c>
      <c r="BG326" s="258">
        <f>IF(N326="zákl. přenesená",J326,0)</f>
        <v>0</v>
      </c>
      <c r="BH326" s="258">
        <f>IF(N326="sníž. přenesená",J326,0)</f>
        <v>0</v>
      </c>
      <c r="BI326" s="258">
        <f>IF(N326="nulová",J326,0)</f>
        <v>0</v>
      </c>
      <c r="BJ326" s="16" t="s">
        <v>85</v>
      </c>
      <c r="BK326" s="258">
        <f>ROUND(I326*H326,2)</f>
        <v>0</v>
      </c>
      <c r="BL326" s="16" t="s">
        <v>208</v>
      </c>
      <c r="BM326" s="257" t="s">
        <v>364</v>
      </c>
    </row>
    <row r="327" spans="1:51" s="14" customFormat="1" ht="12">
      <c r="A327" s="14"/>
      <c r="B327" s="270"/>
      <c r="C327" s="271"/>
      <c r="D327" s="261" t="s">
        <v>210</v>
      </c>
      <c r="E327" s="272" t="s">
        <v>1</v>
      </c>
      <c r="F327" s="273" t="s">
        <v>365</v>
      </c>
      <c r="G327" s="271"/>
      <c r="H327" s="274">
        <v>160</v>
      </c>
      <c r="I327" s="275"/>
      <c r="J327" s="271"/>
      <c r="K327" s="271"/>
      <c r="L327" s="276"/>
      <c r="M327" s="277"/>
      <c r="N327" s="278"/>
      <c r="O327" s="278"/>
      <c r="P327" s="278"/>
      <c r="Q327" s="278"/>
      <c r="R327" s="278"/>
      <c r="S327" s="278"/>
      <c r="T327" s="27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80" t="s">
        <v>210</v>
      </c>
      <c r="AU327" s="280" t="s">
        <v>85</v>
      </c>
      <c r="AV327" s="14" t="s">
        <v>85</v>
      </c>
      <c r="AW327" s="14" t="s">
        <v>30</v>
      </c>
      <c r="AX327" s="14" t="s">
        <v>73</v>
      </c>
      <c r="AY327" s="280" t="s">
        <v>202</v>
      </c>
    </row>
    <row r="328" spans="1:65" s="2" customFormat="1" ht="21.75" customHeight="1">
      <c r="A328" s="37"/>
      <c r="B328" s="38"/>
      <c r="C328" s="245" t="s">
        <v>366</v>
      </c>
      <c r="D328" s="245" t="s">
        <v>204</v>
      </c>
      <c r="E328" s="246" t="s">
        <v>367</v>
      </c>
      <c r="F328" s="247" t="s">
        <v>368</v>
      </c>
      <c r="G328" s="248" t="s">
        <v>207</v>
      </c>
      <c r="H328" s="249">
        <v>48</v>
      </c>
      <c r="I328" s="250"/>
      <c r="J328" s="251">
        <f>ROUND(I328*H328,2)</f>
        <v>0</v>
      </c>
      <c r="K328" s="252"/>
      <c r="L328" s="43"/>
      <c r="M328" s="253" t="s">
        <v>1</v>
      </c>
      <c r="N328" s="254" t="s">
        <v>39</v>
      </c>
      <c r="O328" s="90"/>
      <c r="P328" s="255">
        <f>O328*H328</f>
        <v>0</v>
      </c>
      <c r="Q328" s="255">
        <v>0</v>
      </c>
      <c r="R328" s="255">
        <f>Q328*H328</f>
        <v>0</v>
      </c>
      <c r="S328" s="255">
        <v>0</v>
      </c>
      <c r="T328" s="256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57" t="s">
        <v>208</v>
      </c>
      <c r="AT328" s="257" t="s">
        <v>204</v>
      </c>
      <c r="AU328" s="257" t="s">
        <v>85</v>
      </c>
      <c r="AY328" s="16" t="s">
        <v>202</v>
      </c>
      <c r="BE328" s="258">
        <f>IF(N328="základní",J328,0)</f>
        <v>0</v>
      </c>
      <c r="BF328" s="258">
        <f>IF(N328="snížená",J328,0)</f>
        <v>0</v>
      </c>
      <c r="BG328" s="258">
        <f>IF(N328="zákl. přenesená",J328,0)</f>
        <v>0</v>
      </c>
      <c r="BH328" s="258">
        <f>IF(N328="sníž. přenesená",J328,0)</f>
        <v>0</v>
      </c>
      <c r="BI328" s="258">
        <f>IF(N328="nulová",J328,0)</f>
        <v>0</v>
      </c>
      <c r="BJ328" s="16" t="s">
        <v>85</v>
      </c>
      <c r="BK328" s="258">
        <f>ROUND(I328*H328,2)</f>
        <v>0</v>
      </c>
      <c r="BL328" s="16" t="s">
        <v>208</v>
      </c>
      <c r="BM328" s="257" t="s">
        <v>369</v>
      </c>
    </row>
    <row r="329" spans="1:51" s="14" customFormat="1" ht="12">
      <c r="A329" s="14"/>
      <c r="B329" s="270"/>
      <c r="C329" s="271"/>
      <c r="D329" s="261" t="s">
        <v>210</v>
      </c>
      <c r="E329" s="272" t="s">
        <v>1</v>
      </c>
      <c r="F329" s="273" t="s">
        <v>370</v>
      </c>
      <c r="G329" s="271"/>
      <c r="H329" s="274">
        <v>48</v>
      </c>
      <c r="I329" s="275"/>
      <c r="J329" s="271"/>
      <c r="K329" s="271"/>
      <c r="L329" s="276"/>
      <c r="M329" s="277"/>
      <c r="N329" s="278"/>
      <c r="O329" s="278"/>
      <c r="P329" s="278"/>
      <c r="Q329" s="278"/>
      <c r="R329" s="278"/>
      <c r="S329" s="278"/>
      <c r="T329" s="27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80" t="s">
        <v>210</v>
      </c>
      <c r="AU329" s="280" t="s">
        <v>85</v>
      </c>
      <c r="AV329" s="14" t="s">
        <v>85</v>
      </c>
      <c r="AW329" s="14" t="s">
        <v>30</v>
      </c>
      <c r="AX329" s="14" t="s">
        <v>73</v>
      </c>
      <c r="AY329" s="280" t="s">
        <v>202</v>
      </c>
    </row>
    <row r="330" spans="1:65" s="2" customFormat="1" ht="21.75" customHeight="1">
      <c r="A330" s="37"/>
      <c r="B330" s="38"/>
      <c r="C330" s="245" t="s">
        <v>371</v>
      </c>
      <c r="D330" s="245" t="s">
        <v>204</v>
      </c>
      <c r="E330" s="246" t="s">
        <v>372</v>
      </c>
      <c r="F330" s="247" t="s">
        <v>373</v>
      </c>
      <c r="G330" s="248" t="s">
        <v>207</v>
      </c>
      <c r="H330" s="249">
        <v>48</v>
      </c>
      <c r="I330" s="250"/>
      <c r="J330" s="251">
        <f>ROUND(I330*H330,2)</f>
        <v>0</v>
      </c>
      <c r="K330" s="252"/>
      <c r="L330" s="43"/>
      <c r="M330" s="253" t="s">
        <v>1</v>
      </c>
      <c r="N330" s="254" t="s">
        <v>39</v>
      </c>
      <c r="O330" s="90"/>
      <c r="P330" s="255">
        <f>O330*H330</f>
        <v>0</v>
      </c>
      <c r="Q330" s="255">
        <v>0</v>
      </c>
      <c r="R330" s="255">
        <f>Q330*H330</f>
        <v>0</v>
      </c>
      <c r="S330" s="255">
        <v>0</v>
      </c>
      <c r="T330" s="256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57" t="s">
        <v>208</v>
      </c>
      <c r="AT330" s="257" t="s">
        <v>204</v>
      </c>
      <c r="AU330" s="257" t="s">
        <v>85</v>
      </c>
      <c r="AY330" s="16" t="s">
        <v>202</v>
      </c>
      <c r="BE330" s="258">
        <f>IF(N330="základní",J330,0)</f>
        <v>0</v>
      </c>
      <c r="BF330" s="258">
        <f>IF(N330="snížená",J330,0)</f>
        <v>0</v>
      </c>
      <c r="BG330" s="258">
        <f>IF(N330="zákl. přenesená",J330,0)</f>
        <v>0</v>
      </c>
      <c r="BH330" s="258">
        <f>IF(N330="sníž. přenesená",J330,0)</f>
        <v>0</v>
      </c>
      <c r="BI330" s="258">
        <f>IF(N330="nulová",J330,0)</f>
        <v>0</v>
      </c>
      <c r="BJ330" s="16" t="s">
        <v>85</v>
      </c>
      <c r="BK330" s="258">
        <f>ROUND(I330*H330,2)</f>
        <v>0</v>
      </c>
      <c r="BL330" s="16" t="s">
        <v>208</v>
      </c>
      <c r="BM330" s="257" t="s">
        <v>374</v>
      </c>
    </row>
    <row r="331" spans="1:51" s="14" customFormat="1" ht="12">
      <c r="A331" s="14"/>
      <c r="B331" s="270"/>
      <c r="C331" s="271"/>
      <c r="D331" s="261" t="s">
        <v>210</v>
      </c>
      <c r="E331" s="272" t="s">
        <v>1</v>
      </c>
      <c r="F331" s="273" t="s">
        <v>370</v>
      </c>
      <c r="G331" s="271"/>
      <c r="H331" s="274">
        <v>48</v>
      </c>
      <c r="I331" s="275"/>
      <c r="J331" s="271"/>
      <c r="K331" s="271"/>
      <c r="L331" s="276"/>
      <c r="M331" s="277"/>
      <c r="N331" s="278"/>
      <c r="O331" s="278"/>
      <c r="P331" s="278"/>
      <c r="Q331" s="278"/>
      <c r="R331" s="278"/>
      <c r="S331" s="278"/>
      <c r="T331" s="27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80" t="s">
        <v>210</v>
      </c>
      <c r="AU331" s="280" t="s">
        <v>85</v>
      </c>
      <c r="AV331" s="14" t="s">
        <v>85</v>
      </c>
      <c r="AW331" s="14" t="s">
        <v>30</v>
      </c>
      <c r="AX331" s="14" t="s">
        <v>73</v>
      </c>
      <c r="AY331" s="280" t="s">
        <v>202</v>
      </c>
    </row>
    <row r="332" spans="1:65" s="2" customFormat="1" ht="21.75" customHeight="1">
      <c r="A332" s="37"/>
      <c r="B332" s="38"/>
      <c r="C332" s="245" t="s">
        <v>375</v>
      </c>
      <c r="D332" s="245" t="s">
        <v>204</v>
      </c>
      <c r="E332" s="246" t="s">
        <v>376</v>
      </c>
      <c r="F332" s="247" t="s">
        <v>377</v>
      </c>
      <c r="G332" s="248" t="s">
        <v>207</v>
      </c>
      <c r="H332" s="249">
        <v>8</v>
      </c>
      <c r="I332" s="250"/>
      <c r="J332" s="251">
        <f>ROUND(I332*H332,2)</f>
        <v>0</v>
      </c>
      <c r="K332" s="252"/>
      <c r="L332" s="43"/>
      <c r="M332" s="253" t="s">
        <v>1</v>
      </c>
      <c r="N332" s="254" t="s">
        <v>39</v>
      </c>
      <c r="O332" s="90"/>
      <c r="P332" s="255">
        <f>O332*H332</f>
        <v>0</v>
      </c>
      <c r="Q332" s="255">
        <v>0</v>
      </c>
      <c r="R332" s="255">
        <f>Q332*H332</f>
        <v>0</v>
      </c>
      <c r="S332" s="255">
        <v>0.008</v>
      </c>
      <c r="T332" s="256">
        <f>S332*H332</f>
        <v>0.064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57" t="s">
        <v>208</v>
      </c>
      <c r="AT332" s="257" t="s">
        <v>204</v>
      </c>
      <c r="AU332" s="257" t="s">
        <v>85</v>
      </c>
      <c r="AY332" s="16" t="s">
        <v>202</v>
      </c>
      <c r="BE332" s="258">
        <f>IF(N332="základní",J332,0)</f>
        <v>0</v>
      </c>
      <c r="BF332" s="258">
        <f>IF(N332="snížená",J332,0)</f>
        <v>0</v>
      </c>
      <c r="BG332" s="258">
        <f>IF(N332="zákl. přenesená",J332,0)</f>
        <v>0</v>
      </c>
      <c r="BH332" s="258">
        <f>IF(N332="sníž. přenesená",J332,0)</f>
        <v>0</v>
      </c>
      <c r="BI332" s="258">
        <f>IF(N332="nulová",J332,0)</f>
        <v>0</v>
      </c>
      <c r="BJ332" s="16" t="s">
        <v>85</v>
      </c>
      <c r="BK332" s="258">
        <f>ROUND(I332*H332,2)</f>
        <v>0</v>
      </c>
      <c r="BL332" s="16" t="s">
        <v>208</v>
      </c>
      <c r="BM332" s="257" t="s">
        <v>378</v>
      </c>
    </row>
    <row r="333" spans="1:51" s="13" customFormat="1" ht="12">
      <c r="A333" s="13"/>
      <c r="B333" s="259"/>
      <c r="C333" s="260"/>
      <c r="D333" s="261" t="s">
        <v>210</v>
      </c>
      <c r="E333" s="262" t="s">
        <v>1</v>
      </c>
      <c r="F333" s="263" t="s">
        <v>233</v>
      </c>
      <c r="G333" s="260"/>
      <c r="H333" s="262" t="s">
        <v>1</v>
      </c>
      <c r="I333" s="264"/>
      <c r="J333" s="260"/>
      <c r="K333" s="260"/>
      <c r="L333" s="265"/>
      <c r="M333" s="266"/>
      <c r="N333" s="267"/>
      <c r="O333" s="267"/>
      <c r="P333" s="267"/>
      <c r="Q333" s="267"/>
      <c r="R333" s="267"/>
      <c r="S333" s="267"/>
      <c r="T333" s="26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9" t="s">
        <v>210</v>
      </c>
      <c r="AU333" s="269" t="s">
        <v>85</v>
      </c>
      <c r="AV333" s="13" t="s">
        <v>80</v>
      </c>
      <c r="AW333" s="13" t="s">
        <v>30</v>
      </c>
      <c r="AX333" s="13" t="s">
        <v>73</v>
      </c>
      <c r="AY333" s="269" t="s">
        <v>202</v>
      </c>
    </row>
    <row r="334" spans="1:51" s="14" customFormat="1" ht="12">
      <c r="A334" s="14"/>
      <c r="B334" s="270"/>
      <c r="C334" s="271"/>
      <c r="D334" s="261" t="s">
        <v>210</v>
      </c>
      <c r="E334" s="272" t="s">
        <v>1</v>
      </c>
      <c r="F334" s="273" t="s">
        <v>379</v>
      </c>
      <c r="G334" s="271"/>
      <c r="H334" s="274">
        <v>2</v>
      </c>
      <c r="I334" s="275"/>
      <c r="J334" s="271"/>
      <c r="K334" s="271"/>
      <c r="L334" s="276"/>
      <c r="M334" s="277"/>
      <c r="N334" s="278"/>
      <c r="O334" s="278"/>
      <c r="P334" s="278"/>
      <c r="Q334" s="278"/>
      <c r="R334" s="278"/>
      <c r="S334" s="278"/>
      <c r="T334" s="27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80" t="s">
        <v>210</v>
      </c>
      <c r="AU334" s="280" t="s">
        <v>85</v>
      </c>
      <c r="AV334" s="14" t="s">
        <v>85</v>
      </c>
      <c r="AW334" s="14" t="s">
        <v>30</v>
      </c>
      <c r="AX334" s="14" t="s">
        <v>73</v>
      </c>
      <c r="AY334" s="280" t="s">
        <v>202</v>
      </c>
    </row>
    <row r="335" spans="1:51" s="14" customFormat="1" ht="12">
      <c r="A335" s="14"/>
      <c r="B335" s="270"/>
      <c r="C335" s="271"/>
      <c r="D335" s="261" t="s">
        <v>210</v>
      </c>
      <c r="E335" s="272" t="s">
        <v>1</v>
      </c>
      <c r="F335" s="273" t="s">
        <v>380</v>
      </c>
      <c r="G335" s="271"/>
      <c r="H335" s="274">
        <v>2</v>
      </c>
      <c r="I335" s="275"/>
      <c r="J335" s="271"/>
      <c r="K335" s="271"/>
      <c r="L335" s="276"/>
      <c r="M335" s="277"/>
      <c r="N335" s="278"/>
      <c r="O335" s="278"/>
      <c r="P335" s="278"/>
      <c r="Q335" s="278"/>
      <c r="R335" s="278"/>
      <c r="S335" s="278"/>
      <c r="T335" s="27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80" t="s">
        <v>210</v>
      </c>
      <c r="AU335" s="280" t="s">
        <v>85</v>
      </c>
      <c r="AV335" s="14" t="s">
        <v>85</v>
      </c>
      <c r="AW335" s="14" t="s">
        <v>30</v>
      </c>
      <c r="AX335" s="14" t="s">
        <v>73</v>
      </c>
      <c r="AY335" s="280" t="s">
        <v>202</v>
      </c>
    </row>
    <row r="336" spans="1:51" s="14" customFormat="1" ht="12">
      <c r="A336" s="14"/>
      <c r="B336" s="270"/>
      <c r="C336" s="271"/>
      <c r="D336" s="261" t="s">
        <v>210</v>
      </c>
      <c r="E336" s="272" t="s">
        <v>1</v>
      </c>
      <c r="F336" s="273" t="s">
        <v>381</v>
      </c>
      <c r="G336" s="271"/>
      <c r="H336" s="274">
        <v>2</v>
      </c>
      <c r="I336" s="275"/>
      <c r="J336" s="271"/>
      <c r="K336" s="271"/>
      <c r="L336" s="276"/>
      <c r="M336" s="277"/>
      <c r="N336" s="278"/>
      <c r="O336" s="278"/>
      <c r="P336" s="278"/>
      <c r="Q336" s="278"/>
      <c r="R336" s="278"/>
      <c r="S336" s="278"/>
      <c r="T336" s="279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80" t="s">
        <v>210</v>
      </c>
      <c r="AU336" s="280" t="s">
        <v>85</v>
      </c>
      <c r="AV336" s="14" t="s">
        <v>85</v>
      </c>
      <c r="AW336" s="14" t="s">
        <v>30</v>
      </c>
      <c r="AX336" s="14" t="s">
        <v>73</v>
      </c>
      <c r="AY336" s="280" t="s">
        <v>202</v>
      </c>
    </row>
    <row r="337" spans="1:51" s="14" customFormat="1" ht="12">
      <c r="A337" s="14"/>
      <c r="B337" s="270"/>
      <c r="C337" s="271"/>
      <c r="D337" s="261" t="s">
        <v>210</v>
      </c>
      <c r="E337" s="272" t="s">
        <v>1</v>
      </c>
      <c r="F337" s="273" t="s">
        <v>382</v>
      </c>
      <c r="G337" s="271"/>
      <c r="H337" s="274">
        <v>2</v>
      </c>
      <c r="I337" s="275"/>
      <c r="J337" s="271"/>
      <c r="K337" s="271"/>
      <c r="L337" s="276"/>
      <c r="M337" s="277"/>
      <c r="N337" s="278"/>
      <c r="O337" s="278"/>
      <c r="P337" s="278"/>
      <c r="Q337" s="278"/>
      <c r="R337" s="278"/>
      <c r="S337" s="278"/>
      <c r="T337" s="27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80" t="s">
        <v>210</v>
      </c>
      <c r="AU337" s="280" t="s">
        <v>85</v>
      </c>
      <c r="AV337" s="14" t="s">
        <v>85</v>
      </c>
      <c r="AW337" s="14" t="s">
        <v>30</v>
      </c>
      <c r="AX337" s="14" t="s">
        <v>73</v>
      </c>
      <c r="AY337" s="280" t="s">
        <v>202</v>
      </c>
    </row>
    <row r="338" spans="1:65" s="2" customFormat="1" ht="21.75" customHeight="1">
      <c r="A338" s="37"/>
      <c r="B338" s="38"/>
      <c r="C338" s="245" t="s">
        <v>383</v>
      </c>
      <c r="D338" s="245" t="s">
        <v>204</v>
      </c>
      <c r="E338" s="246" t="s">
        <v>384</v>
      </c>
      <c r="F338" s="247" t="s">
        <v>385</v>
      </c>
      <c r="G338" s="248" t="s">
        <v>207</v>
      </c>
      <c r="H338" s="249">
        <v>8</v>
      </c>
      <c r="I338" s="250"/>
      <c r="J338" s="251">
        <f>ROUND(I338*H338,2)</f>
        <v>0</v>
      </c>
      <c r="K338" s="252"/>
      <c r="L338" s="43"/>
      <c r="M338" s="253" t="s">
        <v>1</v>
      </c>
      <c r="N338" s="254" t="s">
        <v>39</v>
      </c>
      <c r="O338" s="90"/>
      <c r="P338" s="255">
        <f>O338*H338</f>
        <v>0</v>
      </c>
      <c r="Q338" s="255">
        <v>0</v>
      </c>
      <c r="R338" s="255">
        <f>Q338*H338</f>
        <v>0</v>
      </c>
      <c r="S338" s="255">
        <v>0.09</v>
      </c>
      <c r="T338" s="256">
        <f>S338*H338</f>
        <v>0.72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57" t="s">
        <v>208</v>
      </c>
      <c r="AT338" s="257" t="s">
        <v>204</v>
      </c>
      <c r="AU338" s="257" t="s">
        <v>85</v>
      </c>
      <c r="AY338" s="16" t="s">
        <v>202</v>
      </c>
      <c r="BE338" s="258">
        <f>IF(N338="základní",J338,0)</f>
        <v>0</v>
      </c>
      <c r="BF338" s="258">
        <f>IF(N338="snížená",J338,0)</f>
        <v>0</v>
      </c>
      <c r="BG338" s="258">
        <f>IF(N338="zákl. přenesená",J338,0)</f>
        <v>0</v>
      </c>
      <c r="BH338" s="258">
        <f>IF(N338="sníž. přenesená",J338,0)</f>
        <v>0</v>
      </c>
      <c r="BI338" s="258">
        <f>IF(N338="nulová",J338,0)</f>
        <v>0</v>
      </c>
      <c r="BJ338" s="16" t="s">
        <v>85</v>
      </c>
      <c r="BK338" s="258">
        <f>ROUND(I338*H338,2)</f>
        <v>0</v>
      </c>
      <c r="BL338" s="16" t="s">
        <v>208</v>
      </c>
      <c r="BM338" s="257" t="s">
        <v>386</v>
      </c>
    </row>
    <row r="339" spans="1:51" s="13" customFormat="1" ht="12">
      <c r="A339" s="13"/>
      <c r="B339" s="259"/>
      <c r="C339" s="260"/>
      <c r="D339" s="261" t="s">
        <v>210</v>
      </c>
      <c r="E339" s="262" t="s">
        <v>1</v>
      </c>
      <c r="F339" s="263" t="s">
        <v>238</v>
      </c>
      <c r="G339" s="260"/>
      <c r="H339" s="262" t="s">
        <v>1</v>
      </c>
      <c r="I339" s="264"/>
      <c r="J339" s="260"/>
      <c r="K339" s="260"/>
      <c r="L339" s="265"/>
      <c r="M339" s="266"/>
      <c r="N339" s="267"/>
      <c r="O339" s="267"/>
      <c r="P339" s="267"/>
      <c r="Q339" s="267"/>
      <c r="R339" s="267"/>
      <c r="S339" s="267"/>
      <c r="T339" s="26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9" t="s">
        <v>210</v>
      </c>
      <c r="AU339" s="269" t="s">
        <v>85</v>
      </c>
      <c r="AV339" s="13" t="s">
        <v>80</v>
      </c>
      <c r="AW339" s="13" t="s">
        <v>30</v>
      </c>
      <c r="AX339" s="13" t="s">
        <v>73</v>
      </c>
      <c r="AY339" s="269" t="s">
        <v>202</v>
      </c>
    </row>
    <row r="340" spans="1:51" s="14" customFormat="1" ht="12">
      <c r="A340" s="14"/>
      <c r="B340" s="270"/>
      <c r="C340" s="271"/>
      <c r="D340" s="261" t="s">
        <v>210</v>
      </c>
      <c r="E340" s="272" t="s">
        <v>1</v>
      </c>
      <c r="F340" s="273" t="s">
        <v>379</v>
      </c>
      <c r="G340" s="271"/>
      <c r="H340" s="274">
        <v>2</v>
      </c>
      <c r="I340" s="275"/>
      <c r="J340" s="271"/>
      <c r="K340" s="271"/>
      <c r="L340" s="276"/>
      <c r="M340" s="277"/>
      <c r="N340" s="278"/>
      <c r="O340" s="278"/>
      <c r="P340" s="278"/>
      <c r="Q340" s="278"/>
      <c r="R340" s="278"/>
      <c r="S340" s="278"/>
      <c r="T340" s="27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80" t="s">
        <v>210</v>
      </c>
      <c r="AU340" s="280" t="s">
        <v>85</v>
      </c>
      <c r="AV340" s="14" t="s">
        <v>85</v>
      </c>
      <c r="AW340" s="14" t="s">
        <v>30</v>
      </c>
      <c r="AX340" s="14" t="s">
        <v>73</v>
      </c>
      <c r="AY340" s="280" t="s">
        <v>202</v>
      </c>
    </row>
    <row r="341" spans="1:51" s="14" customFormat="1" ht="12">
      <c r="A341" s="14"/>
      <c r="B341" s="270"/>
      <c r="C341" s="271"/>
      <c r="D341" s="261" t="s">
        <v>210</v>
      </c>
      <c r="E341" s="272" t="s">
        <v>1</v>
      </c>
      <c r="F341" s="273" t="s">
        <v>380</v>
      </c>
      <c r="G341" s="271"/>
      <c r="H341" s="274">
        <v>2</v>
      </c>
      <c r="I341" s="275"/>
      <c r="J341" s="271"/>
      <c r="K341" s="271"/>
      <c r="L341" s="276"/>
      <c r="M341" s="277"/>
      <c r="N341" s="278"/>
      <c r="O341" s="278"/>
      <c r="P341" s="278"/>
      <c r="Q341" s="278"/>
      <c r="R341" s="278"/>
      <c r="S341" s="278"/>
      <c r="T341" s="27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80" t="s">
        <v>210</v>
      </c>
      <c r="AU341" s="280" t="s">
        <v>85</v>
      </c>
      <c r="AV341" s="14" t="s">
        <v>85</v>
      </c>
      <c r="AW341" s="14" t="s">
        <v>30</v>
      </c>
      <c r="AX341" s="14" t="s">
        <v>73</v>
      </c>
      <c r="AY341" s="280" t="s">
        <v>202</v>
      </c>
    </row>
    <row r="342" spans="1:51" s="14" customFormat="1" ht="12">
      <c r="A342" s="14"/>
      <c r="B342" s="270"/>
      <c r="C342" s="271"/>
      <c r="D342" s="261" t="s">
        <v>210</v>
      </c>
      <c r="E342" s="272" t="s">
        <v>1</v>
      </c>
      <c r="F342" s="273" t="s">
        <v>381</v>
      </c>
      <c r="G342" s="271"/>
      <c r="H342" s="274">
        <v>2</v>
      </c>
      <c r="I342" s="275"/>
      <c r="J342" s="271"/>
      <c r="K342" s="271"/>
      <c r="L342" s="276"/>
      <c r="M342" s="277"/>
      <c r="N342" s="278"/>
      <c r="O342" s="278"/>
      <c r="P342" s="278"/>
      <c r="Q342" s="278"/>
      <c r="R342" s="278"/>
      <c r="S342" s="278"/>
      <c r="T342" s="279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80" t="s">
        <v>210</v>
      </c>
      <c r="AU342" s="280" t="s">
        <v>85</v>
      </c>
      <c r="AV342" s="14" t="s">
        <v>85</v>
      </c>
      <c r="AW342" s="14" t="s">
        <v>30</v>
      </c>
      <c r="AX342" s="14" t="s">
        <v>73</v>
      </c>
      <c r="AY342" s="280" t="s">
        <v>202</v>
      </c>
    </row>
    <row r="343" spans="1:51" s="14" customFormat="1" ht="12">
      <c r="A343" s="14"/>
      <c r="B343" s="270"/>
      <c r="C343" s="271"/>
      <c r="D343" s="261" t="s">
        <v>210</v>
      </c>
      <c r="E343" s="272" t="s">
        <v>1</v>
      </c>
      <c r="F343" s="273" t="s">
        <v>382</v>
      </c>
      <c r="G343" s="271"/>
      <c r="H343" s="274">
        <v>2</v>
      </c>
      <c r="I343" s="275"/>
      <c r="J343" s="271"/>
      <c r="K343" s="271"/>
      <c r="L343" s="276"/>
      <c r="M343" s="277"/>
      <c r="N343" s="278"/>
      <c r="O343" s="278"/>
      <c r="P343" s="278"/>
      <c r="Q343" s="278"/>
      <c r="R343" s="278"/>
      <c r="S343" s="278"/>
      <c r="T343" s="279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80" t="s">
        <v>210</v>
      </c>
      <c r="AU343" s="280" t="s">
        <v>85</v>
      </c>
      <c r="AV343" s="14" t="s">
        <v>85</v>
      </c>
      <c r="AW343" s="14" t="s">
        <v>30</v>
      </c>
      <c r="AX343" s="14" t="s">
        <v>73</v>
      </c>
      <c r="AY343" s="280" t="s">
        <v>202</v>
      </c>
    </row>
    <row r="344" spans="1:65" s="2" customFormat="1" ht="21.75" customHeight="1">
      <c r="A344" s="37"/>
      <c r="B344" s="38"/>
      <c r="C344" s="245" t="s">
        <v>387</v>
      </c>
      <c r="D344" s="245" t="s">
        <v>204</v>
      </c>
      <c r="E344" s="246" t="s">
        <v>388</v>
      </c>
      <c r="F344" s="247" t="s">
        <v>389</v>
      </c>
      <c r="G344" s="248" t="s">
        <v>324</v>
      </c>
      <c r="H344" s="249">
        <v>14</v>
      </c>
      <c r="I344" s="250"/>
      <c r="J344" s="251">
        <f>ROUND(I344*H344,2)</f>
        <v>0</v>
      </c>
      <c r="K344" s="252"/>
      <c r="L344" s="43"/>
      <c r="M344" s="253" t="s">
        <v>1</v>
      </c>
      <c r="N344" s="254" t="s">
        <v>39</v>
      </c>
      <c r="O344" s="90"/>
      <c r="P344" s="255">
        <f>O344*H344</f>
        <v>0</v>
      </c>
      <c r="Q344" s="255">
        <v>0</v>
      </c>
      <c r="R344" s="255">
        <f>Q344*H344</f>
        <v>0</v>
      </c>
      <c r="S344" s="255">
        <v>0.027</v>
      </c>
      <c r="T344" s="256">
        <f>S344*H344</f>
        <v>0.378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57" t="s">
        <v>208</v>
      </c>
      <c r="AT344" s="257" t="s">
        <v>204</v>
      </c>
      <c r="AU344" s="257" t="s">
        <v>85</v>
      </c>
      <c r="AY344" s="16" t="s">
        <v>202</v>
      </c>
      <c r="BE344" s="258">
        <f>IF(N344="základní",J344,0)</f>
        <v>0</v>
      </c>
      <c r="BF344" s="258">
        <f>IF(N344="snížená",J344,0)</f>
        <v>0</v>
      </c>
      <c r="BG344" s="258">
        <f>IF(N344="zákl. přenesená",J344,0)</f>
        <v>0</v>
      </c>
      <c r="BH344" s="258">
        <f>IF(N344="sníž. přenesená",J344,0)</f>
        <v>0</v>
      </c>
      <c r="BI344" s="258">
        <f>IF(N344="nulová",J344,0)</f>
        <v>0</v>
      </c>
      <c r="BJ344" s="16" t="s">
        <v>85</v>
      </c>
      <c r="BK344" s="258">
        <f>ROUND(I344*H344,2)</f>
        <v>0</v>
      </c>
      <c r="BL344" s="16" t="s">
        <v>208</v>
      </c>
      <c r="BM344" s="257" t="s">
        <v>390</v>
      </c>
    </row>
    <row r="345" spans="1:51" s="13" customFormat="1" ht="12">
      <c r="A345" s="13"/>
      <c r="B345" s="259"/>
      <c r="C345" s="260"/>
      <c r="D345" s="261" t="s">
        <v>210</v>
      </c>
      <c r="E345" s="262" t="s">
        <v>1</v>
      </c>
      <c r="F345" s="263" t="s">
        <v>233</v>
      </c>
      <c r="G345" s="260"/>
      <c r="H345" s="262" t="s">
        <v>1</v>
      </c>
      <c r="I345" s="264"/>
      <c r="J345" s="260"/>
      <c r="K345" s="260"/>
      <c r="L345" s="265"/>
      <c r="M345" s="266"/>
      <c r="N345" s="267"/>
      <c r="O345" s="267"/>
      <c r="P345" s="267"/>
      <c r="Q345" s="267"/>
      <c r="R345" s="267"/>
      <c r="S345" s="267"/>
      <c r="T345" s="26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9" t="s">
        <v>210</v>
      </c>
      <c r="AU345" s="269" t="s">
        <v>85</v>
      </c>
      <c r="AV345" s="13" t="s">
        <v>80</v>
      </c>
      <c r="AW345" s="13" t="s">
        <v>30</v>
      </c>
      <c r="AX345" s="13" t="s">
        <v>73</v>
      </c>
      <c r="AY345" s="269" t="s">
        <v>202</v>
      </c>
    </row>
    <row r="346" spans="1:51" s="14" customFormat="1" ht="12">
      <c r="A346" s="14"/>
      <c r="B346" s="270"/>
      <c r="C346" s="271"/>
      <c r="D346" s="261" t="s">
        <v>210</v>
      </c>
      <c r="E346" s="272" t="s">
        <v>1</v>
      </c>
      <c r="F346" s="273" t="s">
        <v>391</v>
      </c>
      <c r="G346" s="271"/>
      <c r="H346" s="274">
        <v>3.5</v>
      </c>
      <c r="I346" s="275"/>
      <c r="J346" s="271"/>
      <c r="K346" s="271"/>
      <c r="L346" s="276"/>
      <c r="M346" s="277"/>
      <c r="N346" s="278"/>
      <c r="O346" s="278"/>
      <c r="P346" s="278"/>
      <c r="Q346" s="278"/>
      <c r="R346" s="278"/>
      <c r="S346" s="278"/>
      <c r="T346" s="27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80" t="s">
        <v>210</v>
      </c>
      <c r="AU346" s="280" t="s">
        <v>85</v>
      </c>
      <c r="AV346" s="14" t="s">
        <v>85</v>
      </c>
      <c r="AW346" s="14" t="s">
        <v>30</v>
      </c>
      <c r="AX346" s="14" t="s">
        <v>73</v>
      </c>
      <c r="AY346" s="280" t="s">
        <v>202</v>
      </c>
    </row>
    <row r="347" spans="1:51" s="14" customFormat="1" ht="12">
      <c r="A347" s="14"/>
      <c r="B347" s="270"/>
      <c r="C347" s="271"/>
      <c r="D347" s="261" t="s">
        <v>210</v>
      </c>
      <c r="E347" s="272" t="s">
        <v>1</v>
      </c>
      <c r="F347" s="273" t="s">
        <v>392</v>
      </c>
      <c r="G347" s="271"/>
      <c r="H347" s="274">
        <v>3.5</v>
      </c>
      <c r="I347" s="275"/>
      <c r="J347" s="271"/>
      <c r="K347" s="271"/>
      <c r="L347" s="276"/>
      <c r="M347" s="277"/>
      <c r="N347" s="278"/>
      <c r="O347" s="278"/>
      <c r="P347" s="278"/>
      <c r="Q347" s="278"/>
      <c r="R347" s="278"/>
      <c r="S347" s="278"/>
      <c r="T347" s="27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80" t="s">
        <v>210</v>
      </c>
      <c r="AU347" s="280" t="s">
        <v>85</v>
      </c>
      <c r="AV347" s="14" t="s">
        <v>85</v>
      </c>
      <c r="AW347" s="14" t="s">
        <v>30</v>
      </c>
      <c r="AX347" s="14" t="s">
        <v>73</v>
      </c>
      <c r="AY347" s="280" t="s">
        <v>202</v>
      </c>
    </row>
    <row r="348" spans="1:51" s="14" customFormat="1" ht="12">
      <c r="A348" s="14"/>
      <c r="B348" s="270"/>
      <c r="C348" s="271"/>
      <c r="D348" s="261" t="s">
        <v>210</v>
      </c>
      <c r="E348" s="272" t="s">
        <v>1</v>
      </c>
      <c r="F348" s="273" t="s">
        <v>393</v>
      </c>
      <c r="G348" s="271"/>
      <c r="H348" s="274">
        <v>3.5</v>
      </c>
      <c r="I348" s="275"/>
      <c r="J348" s="271"/>
      <c r="K348" s="271"/>
      <c r="L348" s="276"/>
      <c r="M348" s="277"/>
      <c r="N348" s="278"/>
      <c r="O348" s="278"/>
      <c r="P348" s="278"/>
      <c r="Q348" s="278"/>
      <c r="R348" s="278"/>
      <c r="S348" s="278"/>
      <c r="T348" s="27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80" t="s">
        <v>210</v>
      </c>
      <c r="AU348" s="280" t="s">
        <v>85</v>
      </c>
      <c r="AV348" s="14" t="s">
        <v>85</v>
      </c>
      <c r="AW348" s="14" t="s">
        <v>30</v>
      </c>
      <c r="AX348" s="14" t="s">
        <v>73</v>
      </c>
      <c r="AY348" s="280" t="s">
        <v>202</v>
      </c>
    </row>
    <row r="349" spans="1:51" s="14" customFormat="1" ht="12">
      <c r="A349" s="14"/>
      <c r="B349" s="270"/>
      <c r="C349" s="271"/>
      <c r="D349" s="261" t="s">
        <v>210</v>
      </c>
      <c r="E349" s="272" t="s">
        <v>1</v>
      </c>
      <c r="F349" s="273" t="s">
        <v>394</v>
      </c>
      <c r="G349" s="271"/>
      <c r="H349" s="274">
        <v>3.5</v>
      </c>
      <c r="I349" s="275"/>
      <c r="J349" s="271"/>
      <c r="K349" s="271"/>
      <c r="L349" s="276"/>
      <c r="M349" s="277"/>
      <c r="N349" s="278"/>
      <c r="O349" s="278"/>
      <c r="P349" s="278"/>
      <c r="Q349" s="278"/>
      <c r="R349" s="278"/>
      <c r="S349" s="278"/>
      <c r="T349" s="27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80" t="s">
        <v>210</v>
      </c>
      <c r="AU349" s="280" t="s">
        <v>85</v>
      </c>
      <c r="AV349" s="14" t="s">
        <v>85</v>
      </c>
      <c r="AW349" s="14" t="s">
        <v>30</v>
      </c>
      <c r="AX349" s="14" t="s">
        <v>73</v>
      </c>
      <c r="AY349" s="280" t="s">
        <v>202</v>
      </c>
    </row>
    <row r="350" spans="1:65" s="2" customFormat="1" ht="21.75" customHeight="1">
      <c r="A350" s="37"/>
      <c r="B350" s="38"/>
      <c r="C350" s="245" t="s">
        <v>7</v>
      </c>
      <c r="D350" s="245" t="s">
        <v>204</v>
      </c>
      <c r="E350" s="246" t="s">
        <v>395</v>
      </c>
      <c r="F350" s="247" t="s">
        <v>396</v>
      </c>
      <c r="G350" s="248" t="s">
        <v>324</v>
      </c>
      <c r="H350" s="249">
        <v>14</v>
      </c>
      <c r="I350" s="250"/>
      <c r="J350" s="251">
        <f>ROUND(I350*H350,2)</f>
        <v>0</v>
      </c>
      <c r="K350" s="252"/>
      <c r="L350" s="43"/>
      <c r="M350" s="253" t="s">
        <v>1</v>
      </c>
      <c r="N350" s="254" t="s">
        <v>39</v>
      </c>
      <c r="O350" s="90"/>
      <c r="P350" s="255">
        <f>O350*H350</f>
        <v>0</v>
      </c>
      <c r="Q350" s="255">
        <v>0</v>
      </c>
      <c r="R350" s="255">
        <f>Q350*H350</f>
        <v>0</v>
      </c>
      <c r="S350" s="255">
        <v>0.081</v>
      </c>
      <c r="T350" s="256">
        <f>S350*H350</f>
        <v>1.1340000000000001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57" t="s">
        <v>208</v>
      </c>
      <c r="AT350" s="257" t="s">
        <v>204</v>
      </c>
      <c r="AU350" s="257" t="s">
        <v>85</v>
      </c>
      <c r="AY350" s="16" t="s">
        <v>202</v>
      </c>
      <c r="BE350" s="258">
        <f>IF(N350="základní",J350,0)</f>
        <v>0</v>
      </c>
      <c r="BF350" s="258">
        <f>IF(N350="snížená",J350,0)</f>
        <v>0</v>
      </c>
      <c r="BG350" s="258">
        <f>IF(N350="zákl. přenesená",J350,0)</f>
        <v>0</v>
      </c>
      <c r="BH350" s="258">
        <f>IF(N350="sníž. přenesená",J350,0)</f>
        <v>0</v>
      </c>
      <c r="BI350" s="258">
        <f>IF(N350="nulová",J350,0)</f>
        <v>0</v>
      </c>
      <c r="BJ350" s="16" t="s">
        <v>85</v>
      </c>
      <c r="BK350" s="258">
        <f>ROUND(I350*H350,2)</f>
        <v>0</v>
      </c>
      <c r="BL350" s="16" t="s">
        <v>208</v>
      </c>
      <c r="BM350" s="257" t="s">
        <v>397</v>
      </c>
    </row>
    <row r="351" spans="1:51" s="13" customFormat="1" ht="12">
      <c r="A351" s="13"/>
      <c r="B351" s="259"/>
      <c r="C351" s="260"/>
      <c r="D351" s="261" t="s">
        <v>210</v>
      </c>
      <c r="E351" s="262" t="s">
        <v>1</v>
      </c>
      <c r="F351" s="263" t="s">
        <v>238</v>
      </c>
      <c r="G351" s="260"/>
      <c r="H351" s="262" t="s">
        <v>1</v>
      </c>
      <c r="I351" s="264"/>
      <c r="J351" s="260"/>
      <c r="K351" s="260"/>
      <c r="L351" s="265"/>
      <c r="M351" s="266"/>
      <c r="N351" s="267"/>
      <c r="O351" s="267"/>
      <c r="P351" s="267"/>
      <c r="Q351" s="267"/>
      <c r="R351" s="267"/>
      <c r="S351" s="267"/>
      <c r="T351" s="26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9" t="s">
        <v>210</v>
      </c>
      <c r="AU351" s="269" t="s">
        <v>85</v>
      </c>
      <c r="AV351" s="13" t="s">
        <v>80</v>
      </c>
      <c r="AW351" s="13" t="s">
        <v>30</v>
      </c>
      <c r="AX351" s="13" t="s">
        <v>73</v>
      </c>
      <c r="AY351" s="269" t="s">
        <v>202</v>
      </c>
    </row>
    <row r="352" spans="1:51" s="14" customFormat="1" ht="12">
      <c r="A352" s="14"/>
      <c r="B352" s="270"/>
      <c r="C352" s="271"/>
      <c r="D352" s="261" t="s">
        <v>210</v>
      </c>
      <c r="E352" s="272" t="s">
        <v>1</v>
      </c>
      <c r="F352" s="273" t="s">
        <v>391</v>
      </c>
      <c r="G352" s="271"/>
      <c r="H352" s="274">
        <v>3.5</v>
      </c>
      <c r="I352" s="275"/>
      <c r="J352" s="271"/>
      <c r="K352" s="271"/>
      <c r="L352" s="276"/>
      <c r="M352" s="277"/>
      <c r="N352" s="278"/>
      <c r="O352" s="278"/>
      <c r="P352" s="278"/>
      <c r="Q352" s="278"/>
      <c r="R352" s="278"/>
      <c r="S352" s="278"/>
      <c r="T352" s="27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80" t="s">
        <v>210</v>
      </c>
      <c r="AU352" s="280" t="s">
        <v>85</v>
      </c>
      <c r="AV352" s="14" t="s">
        <v>85</v>
      </c>
      <c r="AW352" s="14" t="s">
        <v>30</v>
      </c>
      <c r="AX352" s="14" t="s">
        <v>73</v>
      </c>
      <c r="AY352" s="280" t="s">
        <v>202</v>
      </c>
    </row>
    <row r="353" spans="1:51" s="14" customFormat="1" ht="12">
      <c r="A353" s="14"/>
      <c r="B353" s="270"/>
      <c r="C353" s="271"/>
      <c r="D353" s="261" t="s">
        <v>210</v>
      </c>
      <c r="E353" s="272" t="s">
        <v>1</v>
      </c>
      <c r="F353" s="273" t="s">
        <v>392</v>
      </c>
      <c r="G353" s="271"/>
      <c r="H353" s="274">
        <v>3.5</v>
      </c>
      <c r="I353" s="275"/>
      <c r="J353" s="271"/>
      <c r="K353" s="271"/>
      <c r="L353" s="276"/>
      <c r="M353" s="277"/>
      <c r="N353" s="278"/>
      <c r="O353" s="278"/>
      <c r="P353" s="278"/>
      <c r="Q353" s="278"/>
      <c r="R353" s="278"/>
      <c r="S353" s="278"/>
      <c r="T353" s="27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80" t="s">
        <v>210</v>
      </c>
      <c r="AU353" s="280" t="s">
        <v>85</v>
      </c>
      <c r="AV353" s="14" t="s">
        <v>85</v>
      </c>
      <c r="AW353" s="14" t="s">
        <v>30</v>
      </c>
      <c r="AX353" s="14" t="s">
        <v>73</v>
      </c>
      <c r="AY353" s="280" t="s">
        <v>202</v>
      </c>
    </row>
    <row r="354" spans="1:51" s="14" customFormat="1" ht="12">
      <c r="A354" s="14"/>
      <c r="B354" s="270"/>
      <c r="C354" s="271"/>
      <c r="D354" s="261" t="s">
        <v>210</v>
      </c>
      <c r="E354" s="272" t="s">
        <v>1</v>
      </c>
      <c r="F354" s="273" t="s">
        <v>393</v>
      </c>
      <c r="G354" s="271"/>
      <c r="H354" s="274">
        <v>3.5</v>
      </c>
      <c r="I354" s="275"/>
      <c r="J354" s="271"/>
      <c r="K354" s="271"/>
      <c r="L354" s="276"/>
      <c r="M354" s="277"/>
      <c r="N354" s="278"/>
      <c r="O354" s="278"/>
      <c r="P354" s="278"/>
      <c r="Q354" s="278"/>
      <c r="R354" s="278"/>
      <c r="S354" s="278"/>
      <c r="T354" s="279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80" t="s">
        <v>210</v>
      </c>
      <c r="AU354" s="280" t="s">
        <v>85</v>
      </c>
      <c r="AV354" s="14" t="s">
        <v>85</v>
      </c>
      <c r="AW354" s="14" t="s">
        <v>30</v>
      </c>
      <c r="AX354" s="14" t="s">
        <v>73</v>
      </c>
      <c r="AY354" s="280" t="s">
        <v>202</v>
      </c>
    </row>
    <row r="355" spans="1:51" s="14" customFormat="1" ht="12">
      <c r="A355" s="14"/>
      <c r="B355" s="270"/>
      <c r="C355" s="271"/>
      <c r="D355" s="261" t="s">
        <v>210</v>
      </c>
      <c r="E355" s="272" t="s">
        <v>1</v>
      </c>
      <c r="F355" s="273" t="s">
        <v>394</v>
      </c>
      <c r="G355" s="271"/>
      <c r="H355" s="274">
        <v>3.5</v>
      </c>
      <c r="I355" s="275"/>
      <c r="J355" s="271"/>
      <c r="K355" s="271"/>
      <c r="L355" s="276"/>
      <c r="M355" s="277"/>
      <c r="N355" s="278"/>
      <c r="O355" s="278"/>
      <c r="P355" s="278"/>
      <c r="Q355" s="278"/>
      <c r="R355" s="278"/>
      <c r="S355" s="278"/>
      <c r="T355" s="27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80" t="s">
        <v>210</v>
      </c>
      <c r="AU355" s="280" t="s">
        <v>85</v>
      </c>
      <c r="AV355" s="14" t="s">
        <v>85</v>
      </c>
      <c r="AW355" s="14" t="s">
        <v>30</v>
      </c>
      <c r="AX355" s="14" t="s">
        <v>73</v>
      </c>
      <c r="AY355" s="280" t="s">
        <v>202</v>
      </c>
    </row>
    <row r="356" spans="1:65" s="2" customFormat="1" ht="21.75" customHeight="1">
      <c r="A356" s="37"/>
      <c r="B356" s="38"/>
      <c r="C356" s="245" t="s">
        <v>398</v>
      </c>
      <c r="D356" s="245" t="s">
        <v>204</v>
      </c>
      <c r="E356" s="246" t="s">
        <v>399</v>
      </c>
      <c r="F356" s="247" t="s">
        <v>400</v>
      </c>
      <c r="G356" s="248" t="s">
        <v>324</v>
      </c>
      <c r="H356" s="249">
        <v>56</v>
      </c>
      <c r="I356" s="250"/>
      <c r="J356" s="251">
        <f>ROUND(I356*H356,2)</f>
        <v>0</v>
      </c>
      <c r="K356" s="252"/>
      <c r="L356" s="43"/>
      <c r="M356" s="253" t="s">
        <v>1</v>
      </c>
      <c r="N356" s="254" t="s">
        <v>39</v>
      </c>
      <c r="O356" s="90"/>
      <c r="P356" s="255">
        <f>O356*H356</f>
        <v>0</v>
      </c>
      <c r="Q356" s="255">
        <v>0</v>
      </c>
      <c r="R356" s="255">
        <f>Q356*H356</f>
        <v>0</v>
      </c>
      <c r="S356" s="255">
        <v>0.027</v>
      </c>
      <c r="T356" s="256">
        <f>S356*H356</f>
        <v>1.512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57" t="s">
        <v>208</v>
      </c>
      <c r="AT356" s="257" t="s">
        <v>204</v>
      </c>
      <c r="AU356" s="257" t="s">
        <v>85</v>
      </c>
      <c r="AY356" s="16" t="s">
        <v>202</v>
      </c>
      <c r="BE356" s="258">
        <f>IF(N356="základní",J356,0)</f>
        <v>0</v>
      </c>
      <c r="BF356" s="258">
        <f>IF(N356="snížená",J356,0)</f>
        <v>0</v>
      </c>
      <c r="BG356" s="258">
        <f>IF(N356="zákl. přenesená",J356,0)</f>
        <v>0</v>
      </c>
      <c r="BH356" s="258">
        <f>IF(N356="sníž. přenesená",J356,0)</f>
        <v>0</v>
      </c>
      <c r="BI356" s="258">
        <f>IF(N356="nulová",J356,0)</f>
        <v>0</v>
      </c>
      <c r="BJ356" s="16" t="s">
        <v>85</v>
      </c>
      <c r="BK356" s="258">
        <f>ROUND(I356*H356,2)</f>
        <v>0</v>
      </c>
      <c r="BL356" s="16" t="s">
        <v>208</v>
      </c>
      <c r="BM356" s="257" t="s">
        <v>401</v>
      </c>
    </row>
    <row r="357" spans="1:51" s="13" customFormat="1" ht="12">
      <c r="A357" s="13"/>
      <c r="B357" s="259"/>
      <c r="C357" s="260"/>
      <c r="D357" s="261" t="s">
        <v>210</v>
      </c>
      <c r="E357" s="262" t="s">
        <v>1</v>
      </c>
      <c r="F357" s="263" t="s">
        <v>238</v>
      </c>
      <c r="G357" s="260"/>
      <c r="H357" s="262" t="s">
        <v>1</v>
      </c>
      <c r="I357" s="264"/>
      <c r="J357" s="260"/>
      <c r="K357" s="260"/>
      <c r="L357" s="265"/>
      <c r="M357" s="266"/>
      <c r="N357" s="267"/>
      <c r="O357" s="267"/>
      <c r="P357" s="267"/>
      <c r="Q357" s="267"/>
      <c r="R357" s="267"/>
      <c r="S357" s="267"/>
      <c r="T357" s="26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9" t="s">
        <v>210</v>
      </c>
      <c r="AU357" s="269" t="s">
        <v>85</v>
      </c>
      <c r="AV357" s="13" t="s">
        <v>80</v>
      </c>
      <c r="AW357" s="13" t="s">
        <v>30</v>
      </c>
      <c r="AX357" s="13" t="s">
        <v>73</v>
      </c>
      <c r="AY357" s="269" t="s">
        <v>202</v>
      </c>
    </row>
    <row r="358" spans="1:51" s="14" customFormat="1" ht="12">
      <c r="A358" s="14"/>
      <c r="B358" s="270"/>
      <c r="C358" s="271"/>
      <c r="D358" s="261" t="s">
        <v>210</v>
      </c>
      <c r="E358" s="272" t="s">
        <v>1</v>
      </c>
      <c r="F358" s="273" t="s">
        <v>402</v>
      </c>
      <c r="G358" s="271"/>
      <c r="H358" s="274">
        <v>14</v>
      </c>
      <c r="I358" s="275"/>
      <c r="J358" s="271"/>
      <c r="K358" s="271"/>
      <c r="L358" s="276"/>
      <c r="M358" s="277"/>
      <c r="N358" s="278"/>
      <c r="O358" s="278"/>
      <c r="P358" s="278"/>
      <c r="Q358" s="278"/>
      <c r="R358" s="278"/>
      <c r="S358" s="278"/>
      <c r="T358" s="27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80" t="s">
        <v>210</v>
      </c>
      <c r="AU358" s="280" t="s">
        <v>85</v>
      </c>
      <c r="AV358" s="14" t="s">
        <v>85</v>
      </c>
      <c r="AW358" s="14" t="s">
        <v>30</v>
      </c>
      <c r="AX358" s="14" t="s">
        <v>73</v>
      </c>
      <c r="AY358" s="280" t="s">
        <v>202</v>
      </c>
    </row>
    <row r="359" spans="1:51" s="14" customFormat="1" ht="12">
      <c r="A359" s="14"/>
      <c r="B359" s="270"/>
      <c r="C359" s="271"/>
      <c r="D359" s="261" t="s">
        <v>210</v>
      </c>
      <c r="E359" s="272" t="s">
        <v>1</v>
      </c>
      <c r="F359" s="273" t="s">
        <v>403</v>
      </c>
      <c r="G359" s="271"/>
      <c r="H359" s="274">
        <v>14</v>
      </c>
      <c r="I359" s="275"/>
      <c r="J359" s="271"/>
      <c r="K359" s="271"/>
      <c r="L359" s="276"/>
      <c r="M359" s="277"/>
      <c r="N359" s="278"/>
      <c r="O359" s="278"/>
      <c r="P359" s="278"/>
      <c r="Q359" s="278"/>
      <c r="R359" s="278"/>
      <c r="S359" s="278"/>
      <c r="T359" s="27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80" t="s">
        <v>210</v>
      </c>
      <c r="AU359" s="280" t="s">
        <v>85</v>
      </c>
      <c r="AV359" s="14" t="s">
        <v>85</v>
      </c>
      <c r="AW359" s="14" t="s">
        <v>30</v>
      </c>
      <c r="AX359" s="14" t="s">
        <v>73</v>
      </c>
      <c r="AY359" s="280" t="s">
        <v>202</v>
      </c>
    </row>
    <row r="360" spans="1:51" s="14" customFormat="1" ht="12">
      <c r="A360" s="14"/>
      <c r="B360" s="270"/>
      <c r="C360" s="271"/>
      <c r="D360" s="261" t="s">
        <v>210</v>
      </c>
      <c r="E360" s="272" t="s">
        <v>1</v>
      </c>
      <c r="F360" s="273" t="s">
        <v>404</v>
      </c>
      <c r="G360" s="271"/>
      <c r="H360" s="274">
        <v>14</v>
      </c>
      <c r="I360" s="275"/>
      <c r="J360" s="271"/>
      <c r="K360" s="271"/>
      <c r="L360" s="276"/>
      <c r="M360" s="277"/>
      <c r="N360" s="278"/>
      <c r="O360" s="278"/>
      <c r="P360" s="278"/>
      <c r="Q360" s="278"/>
      <c r="R360" s="278"/>
      <c r="S360" s="278"/>
      <c r="T360" s="279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80" t="s">
        <v>210</v>
      </c>
      <c r="AU360" s="280" t="s">
        <v>85</v>
      </c>
      <c r="AV360" s="14" t="s">
        <v>85</v>
      </c>
      <c r="AW360" s="14" t="s">
        <v>30</v>
      </c>
      <c r="AX360" s="14" t="s">
        <v>73</v>
      </c>
      <c r="AY360" s="280" t="s">
        <v>202</v>
      </c>
    </row>
    <row r="361" spans="1:51" s="14" customFormat="1" ht="12">
      <c r="A361" s="14"/>
      <c r="B361" s="270"/>
      <c r="C361" s="271"/>
      <c r="D361" s="261" t="s">
        <v>210</v>
      </c>
      <c r="E361" s="272" t="s">
        <v>1</v>
      </c>
      <c r="F361" s="273" t="s">
        <v>405</v>
      </c>
      <c r="G361" s="271"/>
      <c r="H361" s="274">
        <v>14</v>
      </c>
      <c r="I361" s="275"/>
      <c r="J361" s="271"/>
      <c r="K361" s="271"/>
      <c r="L361" s="276"/>
      <c r="M361" s="277"/>
      <c r="N361" s="278"/>
      <c r="O361" s="278"/>
      <c r="P361" s="278"/>
      <c r="Q361" s="278"/>
      <c r="R361" s="278"/>
      <c r="S361" s="278"/>
      <c r="T361" s="279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80" t="s">
        <v>210</v>
      </c>
      <c r="AU361" s="280" t="s">
        <v>85</v>
      </c>
      <c r="AV361" s="14" t="s">
        <v>85</v>
      </c>
      <c r="AW361" s="14" t="s">
        <v>30</v>
      </c>
      <c r="AX361" s="14" t="s">
        <v>73</v>
      </c>
      <c r="AY361" s="280" t="s">
        <v>202</v>
      </c>
    </row>
    <row r="362" spans="1:63" s="12" customFormat="1" ht="22.8" customHeight="1">
      <c r="A362" s="12"/>
      <c r="B362" s="229"/>
      <c r="C362" s="230"/>
      <c r="D362" s="231" t="s">
        <v>72</v>
      </c>
      <c r="E362" s="243" t="s">
        <v>406</v>
      </c>
      <c r="F362" s="243" t="s">
        <v>407</v>
      </c>
      <c r="G362" s="230"/>
      <c r="H362" s="230"/>
      <c r="I362" s="233"/>
      <c r="J362" s="244">
        <f>BK362</f>
        <v>0</v>
      </c>
      <c r="K362" s="230"/>
      <c r="L362" s="235"/>
      <c r="M362" s="236"/>
      <c r="N362" s="237"/>
      <c r="O362" s="237"/>
      <c r="P362" s="238">
        <f>SUM(P363:P368)</f>
        <v>0</v>
      </c>
      <c r="Q362" s="237"/>
      <c r="R362" s="238">
        <f>SUM(R363:R368)</f>
        <v>0</v>
      </c>
      <c r="S362" s="237"/>
      <c r="T362" s="239">
        <f>SUM(T363:T368)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40" t="s">
        <v>80</v>
      </c>
      <c r="AT362" s="241" t="s">
        <v>72</v>
      </c>
      <c r="AU362" s="241" t="s">
        <v>80</v>
      </c>
      <c r="AY362" s="240" t="s">
        <v>202</v>
      </c>
      <c r="BK362" s="242">
        <f>SUM(BK363:BK368)</f>
        <v>0</v>
      </c>
    </row>
    <row r="363" spans="1:65" s="2" customFormat="1" ht="16.5" customHeight="1">
      <c r="A363" s="37"/>
      <c r="B363" s="38"/>
      <c r="C363" s="245" t="s">
        <v>408</v>
      </c>
      <c r="D363" s="245" t="s">
        <v>204</v>
      </c>
      <c r="E363" s="246" t="s">
        <v>409</v>
      </c>
      <c r="F363" s="247" t="s">
        <v>410</v>
      </c>
      <c r="G363" s="248" t="s">
        <v>411</v>
      </c>
      <c r="H363" s="249">
        <v>7.13</v>
      </c>
      <c r="I363" s="250"/>
      <c r="J363" s="251">
        <f>ROUND(I363*H363,2)</f>
        <v>0</v>
      </c>
      <c r="K363" s="252"/>
      <c r="L363" s="43"/>
      <c r="M363" s="253" t="s">
        <v>1</v>
      </c>
      <c r="N363" s="254" t="s">
        <v>39</v>
      </c>
      <c r="O363" s="90"/>
      <c r="P363" s="255">
        <f>O363*H363</f>
        <v>0</v>
      </c>
      <c r="Q363" s="255">
        <v>0</v>
      </c>
      <c r="R363" s="255">
        <f>Q363*H363</f>
        <v>0</v>
      </c>
      <c r="S363" s="255">
        <v>0</v>
      </c>
      <c r="T363" s="256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57" t="s">
        <v>208</v>
      </c>
      <c r="AT363" s="257" t="s">
        <v>204</v>
      </c>
      <c r="AU363" s="257" t="s">
        <v>85</v>
      </c>
      <c r="AY363" s="16" t="s">
        <v>202</v>
      </c>
      <c r="BE363" s="258">
        <f>IF(N363="základní",J363,0)</f>
        <v>0</v>
      </c>
      <c r="BF363" s="258">
        <f>IF(N363="snížená",J363,0)</f>
        <v>0</v>
      </c>
      <c r="BG363" s="258">
        <f>IF(N363="zákl. přenesená",J363,0)</f>
        <v>0</v>
      </c>
      <c r="BH363" s="258">
        <f>IF(N363="sníž. přenesená",J363,0)</f>
        <v>0</v>
      </c>
      <c r="BI363" s="258">
        <f>IF(N363="nulová",J363,0)</f>
        <v>0</v>
      </c>
      <c r="BJ363" s="16" t="s">
        <v>85</v>
      </c>
      <c r="BK363" s="258">
        <f>ROUND(I363*H363,2)</f>
        <v>0</v>
      </c>
      <c r="BL363" s="16" t="s">
        <v>208</v>
      </c>
      <c r="BM363" s="257" t="s">
        <v>412</v>
      </c>
    </row>
    <row r="364" spans="1:65" s="2" customFormat="1" ht="21.75" customHeight="1">
      <c r="A364" s="37"/>
      <c r="B364" s="38"/>
      <c r="C364" s="245" t="s">
        <v>413</v>
      </c>
      <c r="D364" s="245" t="s">
        <v>204</v>
      </c>
      <c r="E364" s="246" t="s">
        <v>414</v>
      </c>
      <c r="F364" s="247" t="s">
        <v>415</v>
      </c>
      <c r="G364" s="248" t="s">
        <v>411</v>
      </c>
      <c r="H364" s="249">
        <v>7.13</v>
      </c>
      <c r="I364" s="250"/>
      <c r="J364" s="251">
        <f>ROUND(I364*H364,2)</f>
        <v>0</v>
      </c>
      <c r="K364" s="252"/>
      <c r="L364" s="43"/>
      <c r="M364" s="253" t="s">
        <v>1</v>
      </c>
      <c r="N364" s="254" t="s">
        <v>39</v>
      </c>
      <c r="O364" s="90"/>
      <c r="P364" s="255">
        <f>O364*H364</f>
        <v>0</v>
      </c>
      <c r="Q364" s="255">
        <v>0</v>
      </c>
      <c r="R364" s="255">
        <f>Q364*H364</f>
        <v>0</v>
      </c>
      <c r="S364" s="255">
        <v>0</v>
      </c>
      <c r="T364" s="256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57" t="s">
        <v>208</v>
      </c>
      <c r="AT364" s="257" t="s">
        <v>204</v>
      </c>
      <c r="AU364" s="257" t="s">
        <v>85</v>
      </c>
      <c r="AY364" s="16" t="s">
        <v>202</v>
      </c>
      <c r="BE364" s="258">
        <f>IF(N364="základní",J364,0)</f>
        <v>0</v>
      </c>
      <c r="BF364" s="258">
        <f>IF(N364="snížená",J364,0)</f>
        <v>0</v>
      </c>
      <c r="BG364" s="258">
        <f>IF(N364="zákl. přenesená",J364,0)</f>
        <v>0</v>
      </c>
      <c r="BH364" s="258">
        <f>IF(N364="sníž. přenesená",J364,0)</f>
        <v>0</v>
      </c>
      <c r="BI364" s="258">
        <f>IF(N364="nulová",J364,0)</f>
        <v>0</v>
      </c>
      <c r="BJ364" s="16" t="s">
        <v>85</v>
      </c>
      <c r="BK364" s="258">
        <f>ROUND(I364*H364,2)</f>
        <v>0</v>
      </c>
      <c r="BL364" s="16" t="s">
        <v>208</v>
      </c>
      <c r="BM364" s="257" t="s">
        <v>416</v>
      </c>
    </row>
    <row r="365" spans="1:65" s="2" customFormat="1" ht="21.75" customHeight="1">
      <c r="A365" s="37"/>
      <c r="B365" s="38"/>
      <c r="C365" s="245" t="s">
        <v>417</v>
      </c>
      <c r="D365" s="245" t="s">
        <v>204</v>
      </c>
      <c r="E365" s="246" t="s">
        <v>418</v>
      </c>
      <c r="F365" s="247" t="s">
        <v>419</v>
      </c>
      <c r="G365" s="248" t="s">
        <v>411</v>
      </c>
      <c r="H365" s="249">
        <v>7.13</v>
      </c>
      <c r="I365" s="250"/>
      <c r="J365" s="251">
        <f>ROUND(I365*H365,2)</f>
        <v>0</v>
      </c>
      <c r="K365" s="252"/>
      <c r="L365" s="43"/>
      <c r="M365" s="253" t="s">
        <v>1</v>
      </c>
      <c r="N365" s="254" t="s">
        <v>39</v>
      </c>
      <c r="O365" s="90"/>
      <c r="P365" s="255">
        <f>O365*H365</f>
        <v>0</v>
      </c>
      <c r="Q365" s="255">
        <v>0</v>
      </c>
      <c r="R365" s="255">
        <f>Q365*H365</f>
        <v>0</v>
      </c>
      <c r="S365" s="255">
        <v>0</v>
      </c>
      <c r="T365" s="256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57" t="s">
        <v>208</v>
      </c>
      <c r="AT365" s="257" t="s">
        <v>204</v>
      </c>
      <c r="AU365" s="257" t="s">
        <v>85</v>
      </c>
      <c r="AY365" s="16" t="s">
        <v>202</v>
      </c>
      <c r="BE365" s="258">
        <f>IF(N365="základní",J365,0)</f>
        <v>0</v>
      </c>
      <c r="BF365" s="258">
        <f>IF(N365="snížená",J365,0)</f>
        <v>0</v>
      </c>
      <c r="BG365" s="258">
        <f>IF(N365="zákl. přenesená",J365,0)</f>
        <v>0</v>
      </c>
      <c r="BH365" s="258">
        <f>IF(N365="sníž. přenesená",J365,0)</f>
        <v>0</v>
      </c>
      <c r="BI365" s="258">
        <f>IF(N365="nulová",J365,0)</f>
        <v>0</v>
      </c>
      <c r="BJ365" s="16" t="s">
        <v>85</v>
      </c>
      <c r="BK365" s="258">
        <f>ROUND(I365*H365,2)</f>
        <v>0</v>
      </c>
      <c r="BL365" s="16" t="s">
        <v>208</v>
      </c>
      <c r="BM365" s="257" t="s">
        <v>420</v>
      </c>
    </row>
    <row r="366" spans="1:65" s="2" customFormat="1" ht="21.75" customHeight="1">
      <c r="A366" s="37"/>
      <c r="B366" s="38"/>
      <c r="C366" s="245" t="s">
        <v>421</v>
      </c>
      <c r="D366" s="245" t="s">
        <v>204</v>
      </c>
      <c r="E366" s="246" t="s">
        <v>422</v>
      </c>
      <c r="F366" s="247" t="s">
        <v>423</v>
      </c>
      <c r="G366" s="248" t="s">
        <v>411</v>
      </c>
      <c r="H366" s="249">
        <v>78.43</v>
      </c>
      <c r="I366" s="250"/>
      <c r="J366" s="251">
        <f>ROUND(I366*H366,2)</f>
        <v>0</v>
      </c>
      <c r="K366" s="252"/>
      <c r="L366" s="43"/>
      <c r="M366" s="253" t="s">
        <v>1</v>
      </c>
      <c r="N366" s="254" t="s">
        <v>39</v>
      </c>
      <c r="O366" s="90"/>
      <c r="P366" s="255">
        <f>O366*H366</f>
        <v>0</v>
      </c>
      <c r="Q366" s="255">
        <v>0</v>
      </c>
      <c r="R366" s="255">
        <f>Q366*H366</f>
        <v>0</v>
      </c>
      <c r="S366" s="255">
        <v>0</v>
      </c>
      <c r="T366" s="256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57" t="s">
        <v>208</v>
      </c>
      <c r="AT366" s="257" t="s">
        <v>204</v>
      </c>
      <c r="AU366" s="257" t="s">
        <v>85</v>
      </c>
      <c r="AY366" s="16" t="s">
        <v>202</v>
      </c>
      <c r="BE366" s="258">
        <f>IF(N366="základní",J366,0)</f>
        <v>0</v>
      </c>
      <c r="BF366" s="258">
        <f>IF(N366="snížená",J366,0)</f>
        <v>0</v>
      </c>
      <c r="BG366" s="258">
        <f>IF(N366="zákl. přenesená",J366,0)</f>
        <v>0</v>
      </c>
      <c r="BH366" s="258">
        <f>IF(N366="sníž. přenesená",J366,0)</f>
        <v>0</v>
      </c>
      <c r="BI366" s="258">
        <f>IF(N366="nulová",J366,0)</f>
        <v>0</v>
      </c>
      <c r="BJ366" s="16" t="s">
        <v>85</v>
      </c>
      <c r="BK366" s="258">
        <f>ROUND(I366*H366,2)</f>
        <v>0</v>
      </c>
      <c r="BL366" s="16" t="s">
        <v>208</v>
      </c>
      <c r="BM366" s="257" t="s">
        <v>424</v>
      </c>
    </row>
    <row r="367" spans="1:51" s="14" customFormat="1" ht="12">
      <c r="A367" s="14"/>
      <c r="B367" s="270"/>
      <c r="C367" s="271"/>
      <c r="D367" s="261" t="s">
        <v>210</v>
      </c>
      <c r="E367" s="271"/>
      <c r="F367" s="273" t="s">
        <v>425</v>
      </c>
      <c r="G367" s="271"/>
      <c r="H367" s="274">
        <v>78.43</v>
      </c>
      <c r="I367" s="275"/>
      <c r="J367" s="271"/>
      <c r="K367" s="271"/>
      <c r="L367" s="276"/>
      <c r="M367" s="277"/>
      <c r="N367" s="278"/>
      <c r="O367" s="278"/>
      <c r="P367" s="278"/>
      <c r="Q367" s="278"/>
      <c r="R367" s="278"/>
      <c r="S367" s="278"/>
      <c r="T367" s="279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80" t="s">
        <v>210</v>
      </c>
      <c r="AU367" s="280" t="s">
        <v>85</v>
      </c>
      <c r="AV367" s="14" t="s">
        <v>85</v>
      </c>
      <c r="AW367" s="14" t="s">
        <v>4</v>
      </c>
      <c r="AX367" s="14" t="s">
        <v>80</v>
      </c>
      <c r="AY367" s="280" t="s">
        <v>202</v>
      </c>
    </row>
    <row r="368" spans="1:65" s="2" customFormat="1" ht="33" customHeight="1">
      <c r="A368" s="37"/>
      <c r="B368" s="38"/>
      <c r="C368" s="245" t="s">
        <v>426</v>
      </c>
      <c r="D368" s="245" t="s">
        <v>204</v>
      </c>
      <c r="E368" s="246" t="s">
        <v>427</v>
      </c>
      <c r="F368" s="247" t="s">
        <v>428</v>
      </c>
      <c r="G368" s="248" t="s">
        <v>411</v>
      </c>
      <c r="H368" s="249">
        <v>7.13</v>
      </c>
      <c r="I368" s="250"/>
      <c r="J368" s="251">
        <f>ROUND(I368*H368,2)</f>
        <v>0</v>
      </c>
      <c r="K368" s="252"/>
      <c r="L368" s="43"/>
      <c r="M368" s="253" t="s">
        <v>1</v>
      </c>
      <c r="N368" s="254" t="s">
        <v>39</v>
      </c>
      <c r="O368" s="90"/>
      <c r="P368" s="255">
        <f>O368*H368</f>
        <v>0</v>
      </c>
      <c r="Q368" s="255">
        <v>0</v>
      </c>
      <c r="R368" s="255">
        <f>Q368*H368</f>
        <v>0</v>
      </c>
      <c r="S368" s="255">
        <v>0</v>
      </c>
      <c r="T368" s="256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57" t="s">
        <v>208</v>
      </c>
      <c r="AT368" s="257" t="s">
        <v>204</v>
      </c>
      <c r="AU368" s="257" t="s">
        <v>85</v>
      </c>
      <c r="AY368" s="16" t="s">
        <v>202</v>
      </c>
      <c r="BE368" s="258">
        <f>IF(N368="základní",J368,0)</f>
        <v>0</v>
      </c>
      <c r="BF368" s="258">
        <f>IF(N368="snížená",J368,0)</f>
        <v>0</v>
      </c>
      <c r="BG368" s="258">
        <f>IF(N368="zákl. přenesená",J368,0)</f>
        <v>0</v>
      </c>
      <c r="BH368" s="258">
        <f>IF(N368="sníž. přenesená",J368,0)</f>
        <v>0</v>
      </c>
      <c r="BI368" s="258">
        <f>IF(N368="nulová",J368,0)</f>
        <v>0</v>
      </c>
      <c r="BJ368" s="16" t="s">
        <v>85</v>
      </c>
      <c r="BK368" s="258">
        <f>ROUND(I368*H368,2)</f>
        <v>0</v>
      </c>
      <c r="BL368" s="16" t="s">
        <v>208</v>
      </c>
      <c r="BM368" s="257" t="s">
        <v>429</v>
      </c>
    </row>
    <row r="369" spans="1:63" s="12" customFormat="1" ht="22.8" customHeight="1">
      <c r="A369" s="12"/>
      <c r="B369" s="229"/>
      <c r="C369" s="230"/>
      <c r="D369" s="231" t="s">
        <v>72</v>
      </c>
      <c r="E369" s="243" t="s">
        <v>430</v>
      </c>
      <c r="F369" s="243" t="s">
        <v>431</v>
      </c>
      <c r="G369" s="230"/>
      <c r="H369" s="230"/>
      <c r="I369" s="233"/>
      <c r="J369" s="244">
        <f>BK369</f>
        <v>0</v>
      </c>
      <c r="K369" s="230"/>
      <c r="L369" s="235"/>
      <c r="M369" s="236"/>
      <c r="N369" s="237"/>
      <c r="O369" s="237"/>
      <c r="P369" s="238">
        <f>SUM(P370:P371)</f>
        <v>0</v>
      </c>
      <c r="Q369" s="237"/>
      <c r="R369" s="238">
        <f>SUM(R370:R371)</f>
        <v>0</v>
      </c>
      <c r="S369" s="237"/>
      <c r="T369" s="239">
        <f>SUM(T370:T371)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40" t="s">
        <v>80</v>
      </c>
      <c r="AT369" s="241" t="s">
        <v>72</v>
      </c>
      <c r="AU369" s="241" t="s">
        <v>80</v>
      </c>
      <c r="AY369" s="240" t="s">
        <v>202</v>
      </c>
      <c r="BK369" s="242">
        <f>SUM(BK370:BK371)</f>
        <v>0</v>
      </c>
    </row>
    <row r="370" spans="1:65" s="2" customFormat="1" ht="21.75" customHeight="1">
      <c r="A370" s="37"/>
      <c r="B370" s="38"/>
      <c r="C370" s="245" t="s">
        <v>432</v>
      </c>
      <c r="D370" s="245" t="s">
        <v>204</v>
      </c>
      <c r="E370" s="246" t="s">
        <v>433</v>
      </c>
      <c r="F370" s="247" t="s">
        <v>434</v>
      </c>
      <c r="G370" s="248" t="s">
        <v>411</v>
      </c>
      <c r="H370" s="249">
        <v>18.565</v>
      </c>
      <c r="I370" s="250"/>
      <c r="J370" s="251">
        <f>ROUND(I370*H370,2)</f>
        <v>0</v>
      </c>
      <c r="K370" s="252"/>
      <c r="L370" s="43"/>
      <c r="M370" s="253" t="s">
        <v>1</v>
      </c>
      <c r="N370" s="254" t="s">
        <v>39</v>
      </c>
      <c r="O370" s="90"/>
      <c r="P370" s="255">
        <f>O370*H370</f>
        <v>0</v>
      </c>
      <c r="Q370" s="255">
        <v>0</v>
      </c>
      <c r="R370" s="255">
        <f>Q370*H370</f>
        <v>0</v>
      </c>
      <c r="S370" s="255">
        <v>0</v>
      </c>
      <c r="T370" s="256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57" t="s">
        <v>208</v>
      </c>
      <c r="AT370" s="257" t="s">
        <v>204</v>
      </c>
      <c r="AU370" s="257" t="s">
        <v>85</v>
      </c>
      <c r="AY370" s="16" t="s">
        <v>202</v>
      </c>
      <c r="BE370" s="258">
        <f>IF(N370="základní",J370,0)</f>
        <v>0</v>
      </c>
      <c r="BF370" s="258">
        <f>IF(N370="snížená",J370,0)</f>
        <v>0</v>
      </c>
      <c r="BG370" s="258">
        <f>IF(N370="zákl. přenesená",J370,0)</f>
        <v>0</v>
      </c>
      <c r="BH370" s="258">
        <f>IF(N370="sníž. přenesená",J370,0)</f>
        <v>0</v>
      </c>
      <c r="BI370" s="258">
        <f>IF(N370="nulová",J370,0)</f>
        <v>0</v>
      </c>
      <c r="BJ370" s="16" t="s">
        <v>85</v>
      </c>
      <c r="BK370" s="258">
        <f>ROUND(I370*H370,2)</f>
        <v>0</v>
      </c>
      <c r="BL370" s="16" t="s">
        <v>208</v>
      </c>
      <c r="BM370" s="257" t="s">
        <v>435</v>
      </c>
    </row>
    <row r="371" spans="1:65" s="2" customFormat="1" ht="21.75" customHeight="1">
      <c r="A371" s="37"/>
      <c r="B371" s="38"/>
      <c r="C371" s="245" t="s">
        <v>436</v>
      </c>
      <c r="D371" s="245" t="s">
        <v>204</v>
      </c>
      <c r="E371" s="246" t="s">
        <v>437</v>
      </c>
      <c r="F371" s="247" t="s">
        <v>438</v>
      </c>
      <c r="G371" s="248" t="s">
        <v>439</v>
      </c>
      <c r="H371" s="249">
        <v>1</v>
      </c>
      <c r="I371" s="250"/>
      <c r="J371" s="251">
        <f>ROUND(I371*H371,2)</f>
        <v>0</v>
      </c>
      <c r="K371" s="252"/>
      <c r="L371" s="43"/>
      <c r="M371" s="253" t="s">
        <v>1</v>
      </c>
      <c r="N371" s="254" t="s">
        <v>39</v>
      </c>
      <c r="O371" s="90"/>
      <c r="P371" s="255">
        <f>O371*H371</f>
        <v>0</v>
      </c>
      <c r="Q371" s="255">
        <v>0</v>
      </c>
      <c r="R371" s="255">
        <f>Q371*H371</f>
        <v>0</v>
      </c>
      <c r="S371" s="255">
        <v>0</v>
      </c>
      <c r="T371" s="256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57" t="s">
        <v>208</v>
      </c>
      <c r="AT371" s="257" t="s">
        <v>204</v>
      </c>
      <c r="AU371" s="257" t="s">
        <v>85</v>
      </c>
      <c r="AY371" s="16" t="s">
        <v>202</v>
      </c>
      <c r="BE371" s="258">
        <f>IF(N371="základní",J371,0)</f>
        <v>0</v>
      </c>
      <c r="BF371" s="258">
        <f>IF(N371="snížená",J371,0)</f>
        <v>0</v>
      </c>
      <c r="BG371" s="258">
        <f>IF(N371="zákl. přenesená",J371,0)</f>
        <v>0</v>
      </c>
      <c r="BH371" s="258">
        <f>IF(N371="sníž. přenesená",J371,0)</f>
        <v>0</v>
      </c>
      <c r="BI371" s="258">
        <f>IF(N371="nulová",J371,0)</f>
        <v>0</v>
      </c>
      <c r="BJ371" s="16" t="s">
        <v>85</v>
      </c>
      <c r="BK371" s="258">
        <f>ROUND(I371*H371,2)</f>
        <v>0</v>
      </c>
      <c r="BL371" s="16" t="s">
        <v>208</v>
      </c>
      <c r="BM371" s="257" t="s">
        <v>440</v>
      </c>
    </row>
    <row r="372" spans="1:63" s="12" customFormat="1" ht="25.9" customHeight="1">
      <c r="A372" s="12"/>
      <c r="B372" s="229"/>
      <c r="C372" s="230"/>
      <c r="D372" s="231" t="s">
        <v>72</v>
      </c>
      <c r="E372" s="232" t="s">
        <v>441</v>
      </c>
      <c r="F372" s="232" t="s">
        <v>442</v>
      </c>
      <c r="G372" s="230"/>
      <c r="H372" s="230"/>
      <c r="I372" s="233"/>
      <c r="J372" s="234">
        <f>BK372</f>
        <v>0</v>
      </c>
      <c r="K372" s="230"/>
      <c r="L372" s="235"/>
      <c r="M372" s="236"/>
      <c r="N372" s="237"/>
      <c r="O372" s="237"/>
      <c r="P372" s="238">
        <f>P373+P386+P397+P408+P411+P427</f>
        <v>0</v>
      </c>
      <c r="Q372" s="237"/>
      <c r="R372" s="238">
        <f>R373+R386+R397+R408+R411+R427</f>
        <v>3.9412832</v>
      </c>
      <c r="S372" s="237"/>
      <c r="T372" s="239">
        <f>T373+T386+T397+T408+T411+T427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40" t="s">
        <v>85</v>
      </c>
      <c r="AT372" s="241" t="s">
        <v>72</v>
      </c>
      <c r="AU372" s="241" t="s">
        <v>73</v>
      </c>
      <c r="AY372" s="240" t="s">
        <v>202</v>
      </c>
      <c r="BK372" s="242">
        <f>BK373+BK386+BK397+BK408+BK411+BK427</f>
        <v>0</v>
      </c>
    </row>
    <row r="373" spans="1:63" s="12" customFormat="1" ht="22.8" customHeight="1">
      <c r="A373" s="12"/>
      <c r="B373" s="229"/>
      <c r="C373" s="230"/>
      <c r="D373" s="231" t="s">
        <v>72</v>
      </c>
      <c r="E373" s="243" t="s">
        <v>443</v>
      </c>
      <c r="F373" s="243" t="s">
        <v>444</v>
      </c>
      <c r="G373" s="230"/>
      <c r="H373" s="230"/>
      <c r="I373" s="233"/>
      <c r="J373" s="244">
        <f>BK373</f>
        <v>0</v>
      </c>
      <c r="K373" s="230"/>
      <c r="L373" s="235"/>
      <c r="M373" s="236"/>
      <c r="N373" s="237"/>
      <c r="O373" s="237"/>
      <c r="P373" s="238">
        <f>SUM(P374:P385)</f>
        <v>0</v>
      </c>
      <c r="Q373" s="237"/>
      <c r="R373" s="238">
        <f>SUM(R374:R385)</f>
        <v>0.027319999999999997</v>
      </c>
      <c r="S373" s="237"/>
      <c r="T373" s="239">
        <f>SUM(T374:T385)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40" t="s">
        <v>85</v>
      </c>
      <c r="AT373" s="241" t="s">
        <v>72</v>
      </c>
      <c r="AU373" s="241" t="s">
        <v>80</v>
      </c>
      <c r="AY373" s="240" t="s">
        <v>202</v>
      </c>
      <c r="BK373" s="242">
        <f>SUM(BK374:BK385)</f>
        <v>0</v>
      </c>
    </row>
    <row r="374" spans="1:65" s="2" customFormat="1" ht="21.75" customHeight="1">
      <c r="A374" s="37"/>
      <c r="B374" s="38"/>
      <c r="C374" s="245" t="s">
        <v>445</v>
      </c>
      <c r="D374" s="245" t="s">
        <v>204</v>
      </c>
      <c r="E374" s="246" t="s">
        <v>446</v>
      </c>
      <c r="F374" s="247" t="s">
        <v>447</v>
      </c>
      <c r="G374" s="248" t="s">
        <v>207</v>
      </c>
      <c r="H374" s="249">
        <v>4</v>
      </c>
      <c r="I374" s="250"/>
      <c r="J374" s="251">
        <f>ROUND(I374*H374,2)</f>
        <v>0</v>
      </c>
      <c r="K374" s="252"/>
      <c r="L374" s="43"/>
      <c r="M374" s="253" t="s">
        <v>1</v>
      </c>
      <c r="N374" s="254" t="s">
        <v>39</v>
      </c>
      <c r="O374" s="90"/>
      <c r="P374" s="255">
        <f>O374*H374</f>
        <v>0</v>
      </c>
      <c r="Q374" s="255">
        <v>0.00187</v>
      </c>
      <c r="R374" s="255">
        <f>Q374*H374</f>
        <v>0.00748</v>
      </c>
      <c r="S374" s="255">
        <v>0</v>
      </c>
      <c r="T374" s="256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57" t="s">
        <v>366</v>
      </c>
      <c r="AT374" s="257" t="s">
        <v>204</v>
      </c>
      <c r="AU374" s="257" t="s">
        <v>85</v>
      </c>
      <c r="AY374" s="16" t="s">
        <v>202</v>
      </c>
      <c r="BE374" s="258">
        <f>IF(N374="základní",J374,0)</f>
        <v>0</v>
      </c>
      <c r="BF374" s="258">
        <f>IF(N374="snížená",J374,0)</f>
        <v>0</v>
      </c>
      <c r="BG374" s="258">
        <f>IF(N374="zákl. přenesená",J374,0)</f>
        <v>0</v>
      </c>
      <c r="BH374" s="258">
        <f>IF(N374="sníž. přenesená",J374,0)</f>
        <v>0</v>
      </c>
      <c r="BI374" s="258">
        <f>IF(N374="nulová",J374,0)</f>
        <v>0</v>
      </c>
      <c r="BJ374" s="16" t="s">
        <v>85</v>
      </c>
      <c r="BK374" s="258">
        <f>ROUND(I374*H374,2)</f>
        <v>0</v>
      </c>
      <c r="BL374" s="16" t="s">
        <v>366</v>
      </c>
      <c r="BM374" s="257" t="s">
        <v>448</v>
      </c>
    </row>
    <row r="375" spans="1:65" s="2" customFormat="1" ht="16.5" customHeight="1">
      <c r="A375" s="37"/>
      <c r="B375" s="38"/>
      <c r="C375" s="245" t="s">
        <v>449</v>
      </c>
      <c r="D375" s="245" t="s">
        <v>204</v>
      </c>
      <c r="E375" s="246" t="s">
        <v>450</v>
      </c>
      <c r="F375" s="247" t="s">
        <v>451</v>
      </c>
      <c r="G375" s="248" t="s">
        <v>324</v>
      </c>
      <c r="H375" s="249">
        <v>16</v>
      </c>
      <c r="I375" s="250"/>
      <c r="J375" s="251">
        <f>ROUND(I375*H375,2)</f>
        <v>0</v>
      </c>
      <c r="K375" s="252"/>
      <c r="L375" s="43"/>
      <c r="M375" s="253" t="s">
        <v>1</v>
      </c>
      <c r="N375" s="254" t="s">
        <v>39</v>
      </c>
      <c r="O375" s="90"/>
      <c r="P375" s="255">
        <f>O375*H375</f>
        <v>0</v>
      </c>
      <c r="Q375" s="255">
        <v>0.00029</v>
      </c>
      <c r="R375" s="255">
        <f>Q375*H375</f>
        <v>0.00464</v>
      </c>
      <c r="S375" s="255">
        <v>0</v>
      </c>
      <c r="T375" s="256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57" t="s">
        <v>366</v>
      </c>
      <c r="AT375" s="257" t="s">
        <v>204</v>
      </c>
      <c r="AU375" s="257" t="s">
        <v>85</v>
      </c>
      <c r="AY375" s="16" t="s">
        <v>202</v>
      </c>
      <c r="BE375" s="258">
        <f>IF(N375="základní",J375,0)</f>
        <v>0</v>
      </c>
      <c r="BF375" s="258">
        <f>IF(N375="snížená",J375,0)</f>
        <v>0</v>
      </c>
      <c r="BG375" s="258">
        <f>IF(N375="zákl. přenesená",J375,0)</f>
        <v>0</v>
      </c>
      <c r="BH375" s="258">
        <f>IF(N375="sníž. přenesená",J375,0)</f>
        <v>0</v>
      </c>
      <c r="BI375" s="258">
        <f>IF(N375="nulová",J375,0)</f>
        <v>0</v>
      </c>
      <c r="BJ375" s="16" t="s">
        <v>85</v>
      </c>
      <c r="BK375" s="258">
        <f>ROUND(I375*H375,2)</f>
        <v>0</v>
      </c>
      <c r="BL375" s="16" t="s">
        <v>366</v>
      </c>
      <c r="BM375" s="257" t="s">
        <v>452</v>
      </c>
    </row>
    <row r="376" spans="1:51" s="14" customFormat="1" ht="12">
      <c r="A376" s="14"/>
      <c r="B376" s="270"/>
      <c r="C376" s="271"/>
      <c r="D376" s="261" t="s">
        <v>210</v>
      </c>
      <c r="E376" s="272" t="s">
        <v>1</v>
      </c>
      <c r="F376" s="273" t="s">
        <v>453</v>
      </c>
      <c r="G376" s="271"/>
      <c r="H376" s="274">
        <v>16</v>
      </c>
      <c r="I376" s="275"/>
      <c r="J376" s="271"/>
      <c r="K376" s="271"/>
      <c r="L376" s="276"/>
      <c r="M376" s="277"/>
      <c r="N376" s="278"/>
      <c r="O376" s="278"/>
      <c r="P376" s="278"/>
      <c r="Q376" s="278"/>
      <c r="R376" s="278"/>
      <c r="S376" s="278"/>
      <c r="T376" s="27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80" t="s">
        <v>210</v>
      </c>
      <c r="AU376" s="280" t="s">
        <v>85</v>
      </c>
      <c r="AV376" s="14" t="s">
        <v>85</v>
      </c>
      <c r="AW376" s="14" t="s">
        <v>30</v>
      </c>
      <c r="AX376" s="14" t="s">
        <v>73</v>
      </c>
      <c r="AY376" s="280" t="s">
        <v>202</v>
      </c>
    </row>
    <row r="377" spans="1:65" s="2" customFormat="1" ht="16.5" customHeight="1">
      <c r="A377" s="37"/>
      <c r="B377" s="38"/>
      <c r="C377" s="245" t="s">
        <v>454</v>
      </c>
      <c r="D377" s="245" t="s">
        <v>204</v>
      </c>
      <c r="E377" s="246" t="s">
        <v>455</v>
      </c>
      <c r="F377" s="247" t="s">
        <v>456</v>
      </c>
      <c r="G377" s="248" t="s">
        <v>324</v>
      </c>
      <c r="H377" s="249">
        <v>32</v>
      </c>
      <c r="I377" s="250"/>
      <c r="J377" s="251">
        <f>ROUND(I377*H377,2)</f>
        <v>0</v>
      </c>
      <c r="K377" s="252"/>
      <c r="L377" s="43"/>
      <c r="M377" s="253" t="s">
        <v>1</v>
      </c>
      <c r="N377" s="254" t="s">
        <v>39</v>
      </c>
      <c r="O377" s="90"/>
      <c r="P377" s="255">
        <f>O377*H377</f>
        <v>0</v>
      </c>
      <c r="Q377" s="255">
        <v>0.00035</v>
      </c>
      <c r="R377" s="255">
        <f>Q377*H377</f>
        <v>0.0112</v>
      </c>
      <c r="S377" s="255">
        <v>0</v>
      </c>
      <c r="T377" s="256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57" t="s">
        <v>366</v>
      </c>
      <c r="AT377" s="257" t="s">
        <v>204</v>
      </c>
      <c r="AU377" s="257" t="s">
        <v>85</v>
      </c>
      <c r="AY377" s="16" t="s">
        <v>202</v>
      </c>
      <c r="BE377" s="258">
        <f>IF(N377="základní",J377,0)</f>
        <v>0</v>
      </c>
      <c r="BF377" s="258">
        <f>IF(N377="snížená",J377,0)</f>
        <v>0</v>
      </c>
      <c r="BG377" s="258">
        <f>IF(N377="zákl. přenesená",J377,0)</f>
        <v>0</v>
      </c>
      <c r="BH377" s="258">
        <f>IF(N377="sníž. přenesená",J377,0)</f>
        <v>0</v>
      </c>
      <c r="BI377" s="258">
        <f>IF(N377="nulová",J377,0)</f>
        <v>0</v>
      </c>
      <c r="BJ377" s="16" t="s">
        <v>85</v>
      </c>
      <c r="BK377" s="258">
        <f>ROUND(I377*H377,2)</f>
        <v>0</v>
      </c>
      <c r="BL377" s="16" t="s">
        <v>366</v>
      </c>
      <c r="BM377" s="257" t="s">
        <v>457</v>
      </c>
    </row>
    <row r="378" spans="1:51" s="14" customFormat="1" ht="12">
      <c r="A378" s="14"/>
      <c r="B378" s="270"/>
      <c r="C378" s="271"/>
      <c r="D378" s="261" t="s">
        <v>210</v>
      </c>
      <c r="E378" s="272" t="s">
        <v>1</v>
      </c>
      <c r="F378" s="273" t="s">
        <v>458</v>
      </c>
      <c r="G378" s="271"/>
      <c r="H378" s="274">
        <v>32</v>
      </c>
      <c r="I378" s="275"/>
      <c r="J378" s="271"/>
      <c r="K378" s="271"/>
      <c r="L378" s="276"/>
      <c r="M378" s="277"/>
      <c r="N378" s="278"/>
      <c r="O378" s="278"/>
      <c r="P378" s="278"/>
      <c r="Q378" s="278"/>
      <c r="R378" s="278"/>
      <c r="S378" s="278"/>
      <c r="T378" s="279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80" t="s">
        <v>210</v>
      </c>
      <c r="AU378" s="280" t="s">
        <v>85</v>
      </c>
      <c r="AV378" s="14" t="s">
        <v>85</v>
      </c>
      <c r="AW378" s="14" t="s">
        <v>30</v>
      </c>
      <c r="AX378" s="14" t="s">
        <v>73</v>
      </c>
      <c r="AY378" s="280" t="s">
        <v>202</v>
      </c>
    </row>
    <row r="379" spans="1:65" s="2" customFormat="1" ht="21.75" customHeight="1">
      <c r="A379" s="37"/>
      <c r="B379" s="38"/>
      <c r="C379" s="245" t="s">
        <v>459</v>
      </c>
      <c r="D379" s="245" t="s">
        <v>204</v>
      </c>
      <c r="E379" s="246" t="s">
        <v>460</v>
      </c>
      <c r="F379" s="247" t="s">
        <v>461</v>
      </c>
      <c r="G379" s="248" t="s">
        <v>207</v>
      </c>
      <c r="H379" s="249">
        <v>8</v>
      </c>
      <c r="I379" s="250"/>
      <c r="J379" s="251">
        <f>ROUND(I379*H379,2)</f>
        <v>0</v>
      </c>
      <c r="K379" s="252"/>
      <c r="L379" s="43"/>
      <c r="M379" s="253" t="s">
        <v>1</v>
      </c>
      <c r="N379" s="254" t="s">
        <v>39</v>
      </c>
      <c r="O379" s="90"/>
      <c r="P379" s="255">
        <f>O379*H379</f>
        <v>0</v>
      </c>
      <c r="Q379" s="255">
        <v>0.0005</v>
      </c>
      <c r="R379" s="255">
        <f>Q379*H379</f>
        <v>0.004</v>
      </c>
      <c r="S379" s="255">
        <v>0</v>
      </c>
      <c r="T379" s="256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57" t="s">
        <v>366</v>
      </c>
      <c r="AT379" s="257" t="s">
        <v>204</v>
      </c>
      <c r="AU379" s="257" t="s">
        <v>85</v>
      </c>
      <c r="AY379" s="16" t="s">
        <v>202</v>
      </c>
      <c r="BE379" s="258">
        <f>IF(N379="základní",J379,0)</f>
        <v>0</v>
      </c>
      <c r="BF379" s="258">
        <f>IF(N379="snížená",J379,0)</f>
        <v>0</v>
      </c>
      <c r="BG379" s="258">
        <f>IF(N379="zákl. přenesená",J379,0)</f>
        <v>0</v>
      </c>
      <c r="BH379" s="258">
        <f>IF(N379="sníž. přenesená",J379,0)</f>
        <v>0</v>
      </c>
      <c r="BI379" s="258">
        <f>IF(N379="nulová",J379,0)</f>
        <v>0</v>
      </c>
      <c r="BJ379" s="16" t="s">
        <v>85</v>
      </c>
      <c r="BK379" s="258">
        <f>ROUND(I379*H379,2)</f>
        <v>0</v>
      </c>
      <c r="BL379" s="16" t="s">
        <v>366</v>
      </c>
      <c r="BM379" s="257" t="s">
        <v>462</v>
      </c>
    </row>
    <row r="380" spans="1:51" s="14" customFormat="1" ht="12">
      <c r="A380" s="14"/>
      <c r="B380" s="270"/>
      <c r="C380" s="271"/>
      <c r="D380" s="261" t="s">
        <v>210</v>
      </c>
      <c r="E380" s="272" t="s">
        <v>1</v>
      </c>
      <c r="F380" s="273" t="s">
        <v>463</v>
      </c>
      <c r="G380" s="271"/>
      <c r="H380" s="274">
        <v>8</v>
      </c>
      <c r="I380" s="275"/>
      <c r="J380" s="271"/>
      <c r="K380" s="271"/>
      <c r="L380" s="276"/>
      <c r="M380" s="277"/>
      <c r="N380" s="278"/>
      <c r="O380" s="278"/>
      <c r="P380" s="278"/>
      <c r="Q380" s="278"/>
      <c r="R380" s="278"/>
      <c r="S380" s="278"/>
      <c r="T380" s="279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80" t="s">
        <v>210</v>
      </c>
      <c r="AU380" s="280" t="s">
        <v>85</v>
      </c>
      <c r="AV380" s="14" t="s">
        <v>85</v>
      </c>
      <c r="AW380" s="14" t="s">
        <v>30</v>
      </c>
      <c r="AX380" s="14" t="s">
        <v>73</v>
      </c>
      <c r="AY380" s="280" t="s">
        <v>202</v>
      </c>
    </row>
    <row r="381" spans="1:65" s="2" customFormat="1" ht="16.5" customHeight="1">
      <c r="A381" s="37"/>
      <c r="B381" s="38"/>
      <c r="C381" s="245" t="s">
        <v>464</v>
      </c>
      <c r="D381" s="245" t="s">
        <v>204</v>
      </c>
      <c r="E381" s="246" t="s">
        <v>465</v>
      </c>
      <c r="F381" s="247" t="s">
        <v>466</v>
      </c>
      <c r="G381" s="248" t="s">
        <v>324</v>
      </c>
      <c r="H381" s="249">
        <v>48</v>
      </c>
      <c r="I381" s="250"/>
      <c r="J381" s="251">
        <f>ROUND(I381*H381,2)</f>
        <v>0</v>
      </c>
      <c r="K381" s="252"/>
      <c r="L381" s="43"/>
      <c r="M381" s="253" t="s">
        <v>1</v>
      </c>
      <c r="N381" s="254" t="s">
        <v>39</v>
      </c>
      <c r="O381" s="90"/>
      <c r="P381" s="255">
        <f>O381*H381</f>
        <v>0</v>
      </c>
      <c r="Q381" s="255">
        <v>0</v>
      </c>
      <c r="R381" s="255">
        <f>Q381*H381</f>
        <v>0</v>
      </c>
      <c r="S381" s="255">
        <v>0</v>
      </c>
      <c r="T381" s="256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57" t="s">
        <v>366</v>
      </c>
      <c r="AT381" s="257" t="s">
        <v>204</v>
      </c>
      <c r="AU381" s="257" t="s">
        <v>85</v>
      </c>
      <c r="AY381" s="16" t="s">
        <v>202</v>
      </c>
      <c r="BE381" s="258">
        <f>IF(N381="základní",J381,0)</f>
        <v>0</v>
      </c>
      <c r="BF381" s="258">
        <f>IF(N381="snížená",J381,0)</f>
        <v>0</v>
      </c>
      <c r="BG381" s="258">
        <f>IF(N381="zákl. přenesená",J381,0)</f>
        <v>0</v>
      </c>
      <c r="BH381" s="258">
        <f>IF(N381="sníž. přenesená",J381,0)</f>
        <v>0</v>
      </c>
      <c r="BI381" s="258">
        <f>IF(N381="nulová",J381,0)</f>
        <v>0</v>
      </c>
      <c r="BJ381" s="16" t="s">
        <v>85</v>
      </c>
      <c r="BK381" s="258">
        <f>ROUND(I381*H381,2)</f>
        <v>0</v>
      </c>
      <c r="BL381" s="16" t="s">
        <v>366</v>
      </c>
      <c r="BM381" s="257" t="s">
        <v>467</v>
      </c>
    </row>
    <row r="382" spans="1:51" s="14" customFormat="1" ht="12">
      <c r="A382" s="14"/>
      <c r="B382" s="270"/>
      <c r="C382" s="271"/>
      <c r="D382" s="261" t="s">
        <v>210</v>
      </c>
      <c r="E382" s="272" t="s">
        <v>1</v>
      </c>
      <c r="F382" s="273" t="s">
        <v>468</v>
      </c>
      <c r="G382" s="271"/>
      <c r="H382" s="274">
        <v>48</v>
      </c>
      <c r="I382" s="275"/>
      <c r="J382" s="271"/>
      <c r="K382" s="271"/>
      <c r="L382" s="276"/>
      <c r="M382" s="277"/>
      <c r="N382" s="278"/>
      <c r="O382" s="278"/>
      <c r="P382" s="278"/>
      <c r="Q382" s="278"/>
      <c r="R382" s="278"/>
      <c r="S382" s="278"/>
      <c r="T382" s="279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80" t="s">
        <v>210</v>
      </c>
      <c r="AU382" s="280" t="s">
        <v>85</v>
      </c>
      <c r="AV382" s="14" t="s">
        <v>85</v>
      </c>
      <c r="AW382" s="14" t="s">
        <v>30</v>
      </c>
      <c r="AX382" s="14" t="s">
        <v>73</v>
      </c>
      <c r="AY382" s="280" t="s">
        <v>202</v>
      </c>
    </row>
    <row r="383" spans="1:65" s="2" customFormat="1" ht="16.5" customHeight="1">
      <c r="A383" s="37"/>
      <c r="B383" s="38"/>
      <c r="C383" s="245" t="s">
        <v>469</v>
      </c>
      <c r="D383" s="245" t="s">
        <v>204</v>
      </c>
      <c r="E383" s="246" t="s">
        <v>470</v>
      </c>
      <c r="F383" s="247" t="s">
        <v>471</v>
      </c>
      <c r="G383" s="248" t="s">
        <v>324</v>
      </c>
      <c r="H383" s="249">
        <v>48</v>
      </c>
      <c r="I383" s="250"/>
      <c r="J383" s="251">
        <f>ROUND(I383*H383,2)</f>
        <v>0</v>
      </c>
      <c r="K383" s="252"/>
      <c r="L383" s="43"/>
      <c r="M383" s="253" t="s">
        <v>1</v>
      </c>
      <c r="N383" s="254" t="s">
        <v>39</v>
      </c>
      <c r="O383" s="90"/>
      <c r="P383" s="255">
        <f>O383*H383</f>
        <v>0</v>
      </c>
      <c r="Q383" s="255">
        <v>0</v>
      </c>
      <c r="R383" s="255">
        <f>Q383*H383</f>
        <v>0</v>
      </c>
      <c r="S383" s="255">
        <v>0</v>
      </c>
      <c r="T383" s="256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57" t="s">
        <v>366</v>
      </c>
      <c r="AT383" s="257" t="s">
        <v>204</v>
      </c>
      <c r="AU383" s="257" t="s">
        <v>85</v>
      </c>
      <c r="AY383" s="16" t="s">
        <v>202</v>
      </c>
      <c r="BE383" s="258">
        <f>IF(N383="základní",J383,0)</f>
        <v>0</v>
      </c>
      <c r="BF383" s="258">
        <f>IF(N383="snížená",J383,0)</f>
        <v>0</v>
      </c>
      <c r="BG383" s="258">
        <f>IF(N383="zákl. přenesená",J383,0)</f>
        <v>0</v>
      </c>
      <c r="BH383" s="258">
        <f>IF(N383="sníž. přenesená",J383,0)</f>
        <v>0</v>
      </c>
      <c r="BI383" s="258">
        <f>IF(N383="nulová",J383,0)</f>
        <v>0</v>
      </c>
      <c r="BJ383" s="16" t="s">
        <v>85</v>
      </c>
      <c r="BK383" s="258">
        <f>ROUND(I383*H383,2)</f>
        <v>0</v>
      </c>
      <c r="BL383" s="16" t="s">
        <v>366</v>
      </c>
      <c r="BM383" s="257" t="s">
        <v>472</v>
      </c>
    </row>
    <row r="384" spans="1:51" s="14" customFormat="1" ht="12">
      <c r="A384" s="14"/>
      <c r="B384" s="270"/>
      <c r="C384" s="271"/>
      <c r="D384" s="261" t="s">
        <v>210</v>
      </c>
      <c r="E384" s="272" t="s">
        <v>1</v>
      </c>
      <c r="F384" s="273" t="s">
        <v>468</v>
      </c>
      <c r="G384" s="271"/>
      <c r="H384" s="274">
        <v>48</v>
      </c>
      <c r="I384" s="275"/>
      <c r="J384" s="271"/>
      <c r="K384" s="271"/>
      <c r="L384" s="276"/>
      <c r="M384" s="277"/>
      <c r="N384" s="278"/>
      <c r="O384" s="278"/>
      <c r="P384" s="278"/>
      <c r="Q384" s="278"/>
      <c r="R384" s="278"/>
      <c r="S384" s="278"/>
      <c r="T384" s="279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80" t="s">
        <v>210</v>
      </c>
      <c r="AU384" s="280" t="s">
        <v>85</v>
      </c>
      <c r="AV384" s="14" t="s">
        <v>85</v>
      </c>
      <c r="AW384" s="14" t="s">
        <v>30</v>
      </c>
      <c r="AX384" s="14" t="s">
        <v>73</v>
      </c>
      <c r="AY384" s="280" t="s">
        <v>202</v>
      </c>
    </row>
    <row r="385" spans="1:65" s="2" customFormat="1" ht="21.75" customHeight="1">
      <c r="A385" s="37"/>
      <c r="B385" s="38"/>
      <c r="C385" s="245" t="s">
        <v>473</v>
      </c>
      <c r="D385" s="245" t="s">
        <v>204</v>
      </c>
      <c r="E385" s="246" t="s">
        <v>474</v>
      </c>
      <c r="F385" s="247" t="s">
        <v>475</v>
      </c>
      <c r="G385" s="248" t="s">
        <v>411</v>
      </c>
      <c r="H385" s="249">
        <v>0.027</v>
      </c>
      <c r="I385" s="250"/>
      <c r="J385" s="251">
        <f>ROUND(I385*H385,2)</f>
        <v>0</v>
      </c>
      <c r="K385" s="252"/>
      <c r="L385" s="43"/>
      <c r="M385" s="253" t="s">
        <v>1</v>
      </c>
      <c r="N385" s="254" t="s">
        <v>39</v>
      </c>
      <c r="O385" s="90"/>
      <c r="P385" s="255">
        <f>O385*H385</f>
        <v>0</v>
      </c>
      <c r="Q385" s="255">
        <v>0</v>
      </c>
      <c r="R385" s="255">
        <f>Q385*H385</f>
        <v>0</v>
      </c>
      <c r="S385" s="255">
        <v>0</v>
      </c>
      <c r="T385" s="256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57" t="s">
        <v>208</v>
      </c>
      <c r="AT385" s="257" t="s">
        <v>204</v>
      </c>
      <c r="AU385" s="257" t="s">
        <v>85</v>
      </c>
      <c r="AY385" s="16" t="s">
        <v>202</v>
      </c>
      <c r="BE385" s="258">
        <f>IF(N385="základní",J385,0)</f>
        <v>0</v>
      </c>
      <c r="BF385" s="258">
        <f>IF(N385="snížená",J385,0)</f>
        <v>0</v>
      </c>
      <c r="BG385" s="258">
        <f>IF(N385="zákl. přenesená",J385,0)</f>
        <v>0</v>
      </c>
      <c r="BH385" s="258">
        <f>IF(N385="sníž. přenesená",J385,0)</f>
        <v>0</v>
      </c>
      <c r="BI385" s="258">
        <f>IF(N385="nulová",J385,0)</f>
        <v>0</v>
      </c>
      <c r="BJ385" s="16" t="s">
        <v>85</v>
      </c>
      <c r="BK385" s="258">
        <f>ROUND(I385*H385,2)</f>
        <v>0</v>
      </c>
      <c r="BL385" s="16" t="s">
        <v>208</v>
      </c>
      <c r="BM385" s="257" t="s">
        <v>476</v>
      </c>
    </row>
    <row r="386" spans="1:63" s="12" customFormat="1" ht="22.8" customHeight="1">
      <c r="A386" s="12"/>
      <c r="B386" s="229"/>
      <c r="C386" s="230"/>
      <c r="D386" s="231" t="s">
        <v>72</v>
      </c>
      <c r="E386" s="243" t="s">
        <v>477</v>
      </c>
      <c r="F386" s="243" t="s">
        <v>478</v>
      </c>
      <c r="G386" s="230"/>
      <c r="H386" s="230"/>
      <c r="I386" s="233"/>
      <c r="J386" s="244">
        <f>BK386</f>
        <v>0</v>
      </c>
      <c r="K386" s="230"/>
      <c r="L386" s="235"/>
      <c r="M386" s="236"/>
      <c r="N386" s="237"/>
      <c r="O386" s="237"/>
      <c r="P386" s="238">
        <f>SUM(P387:P396)</f>
        <v>0</v>
      </c>
      <c r="Q386" s="237"/>
      <c r="R386" s="238">
        <f>SUM(R387:R396)</f>
        <v>0.0588</v>
      </c>
      <c r="S386" s="237"/>
      <c r="T386" s="239">
        <f>SUM(T387:T396)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40" t="s">
        <v>85</v>
      </c>
      <c r="AT386" s="241" t="s">
        <v>72</v>
      </c>
      <c r="AU386" s="241" t="s">
        <v>80</v>
      </c>
      <c r="AY386" s="240" t="s">
        <v>202</v>
      </c>
      <c r="BK386" s="242">
        <f>SUM(BK387:BK396)</f>
        <v>0</v>
      </c>
    </row>
    <row r="387" spans="1:65" s="2" customFormat="1" ht="16.5" customHeight="1">
      <c r="A387" s="37"/>
      <c r="B387" s="38"/>
      <c r="C387" s="245" t="s">
        <v>479</v>
      </c>
      <c r="D387" s="245" t="s">
        <v>204</v>
      </c>
      <c r="E387" s="246" t="s">
        <v>480</v>
      </c>
      <c r="F387" s="247" t="s">
        <v>481</v>
      </c>
      <c r="G387" s="248" t="s">
        <v>207</v>
      </c>
      <c r="H387" s="249">
        <v>1</v>
      </c>
      <c r="I387" s="250"/>
      <c r="J387" s="251">
        <f>ROUND(I387*H387,2)</f>
        <v>0</v>
      </c>
      <c r="K387" s="252"/>
      <c r="L387" s="43"/>
      <c r="M387" s="253" t="s">
        <v>1</v>
      </c>
      <c r="N387" s="254" t="s">
        <v>39</v>
      </c>
      <c r="O387" s="90"/>
      <c r="P387" s="255">
        <f>O387*H387</f>
        <v>0</v>
      </c>
      <c r="Q387" s="255">
        <v>0.00245</v>
      </c>
      <c r="R387" s="255">
        <f>Q387*H387</f>
        <v>0.00245</v>
      </c>
      <c r="S387" s="255">
        <v>0</v>
      </c>
      <c r="T387" s="256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257" t="s">
        <v>366</v>
      </c>
      <c r="AT387" s="257" t="s">
        <v>204</v>
      </c>
      <c r="AU387" s="257" t="s">
        <v>85</v>
      </c>
      <c r="AY387" s="16" t="s">
        <v>202</v>
      </c>
      <c r="BE387" s="258">
        <f>IF(N387="základní",J387,0)</f>
        <v>0</v>
      </c>
      <c r="BF387" s="258">
        <f>IF(N387="snížená",J387,0)</f>
        <v>0</v>
      </c>
      <c r="BG387" s="258">
        <f>IF(N387="zákl. přenesená",J387,0)</f>
        <v>0</v>
      </c>
      <c r="BH387" s="258">
        <f>IF(N387="sníž. přenesená",J387,0)</f>
        <v>0</v>
      </c>
      <c r="BI387" s="258">
        <f>IF(N387="nulová",J387,0)</f>
        <v>0</v>
      </c>
      <c r="BJ387" s="16" t="s">
        <v>85</v>
      </c>
      <c r="BK387" s="258">
        <f>ROUND(I387*H387,2)</f>
        <v>0</v>
      </c>
      <c r="BL387" s="16" t="s">
        <v>366</v>
      </c>
      <c r="BM387" s="257" t="s">
        <v>482</v>
      </c>
    </row>
    <row r="388" spans="1:65" s="2" customFormat="1" ht="16.5" customHeight="1">
      <c r="A388" s="37"/>
      <c r="B388" s="38"/>
      <c r="C388" s="245" t="s">
        <v>483</v>
      </c>
      <c r="D388" s="245" t="s">
        <v>204</v>
      </c>
      <c r="E388" s="246" t="s">
        <v>484</v>
      </c>
      <c r="F388" s="247" t="s">
        <v>485</v>
      </c>
      <c r="G388" s="248" t="s">
        <v>324</v>
      </c>
      <c r="H388" s="249">
        <v>7</v>
      </c>
      <c r="I388" s="250"/>
      <c r="J388" s="251">
        <f>ROUND(I388*H388,2)</f>
        <v>0</v>
      </c>
      <c r="K388" s="252"/>
      <c r="L388" s="43"/>
      <c r="M388" s="253" t="s">
        <v>1</v>
      </c>
      <c r="N388" s="254" t="s">
        <v>39</v>
      </c>
      <c r="O388" s="90"/>
      <c r="P388" s="255">
        <f>O388*H388</f>
        <v>0</v>
      </c>
      <c r="Q388" s="255">
        <v>0.00245</v>
      </c>
      <c r="R388" s="255">
        <f>Q388*H388</f>
        <v>0.01715</v>
      </c>
      <c r="S388" s="255">
        <v>0</v>
      </c>
      <c r="T388" s="256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57" t="s">
        <v>366</v>
      </c>
      <c r="AT388" s="257" t="s">
        <v>204</v>
      </c>
      <c r="AU388" s="257" t="s">
        <v>85</v>
      </c>
      <c r="AY388" s="16" t="s">
        <v>202</v>
      </c>
      <c r="BE388" s="258">
        <f>IF(N388="základní",J388,0)</f>
        <v>0</v>
      </c>
      <c r="BF388" s="258">
        <f>IF(N388="snížená",J388,0)</f>
        <v>0</v>
      </c>
      <c r="BG388" s="258">
        <f>IF(N388="zákl. přenesená",J388,0)</f>
        <v>0</v>
      </c>
      <c r="BH388" s="258">
        <f>IF(N388="sníž. přenesená",J388,0)</f>
        <v>0</v>
      </c>
      <c r="BI388" s="258">
        <f>IF(N388="nulová",J388,0)</f>
        <v>0</v>
      </c>
      <c r="BJ388" s="16" t="s">
        <v>85</v>
      </c>
      <c r="BK388" s="258">
        <f>ROUND(I388*H388,2)</f>
        <v>0</v>
      </c>
      <c r="BL388" s="16" t="s">
        <v>366</v>
      </c>
      <c r="BM388" s="257" t="s">
        <v>486</v>
      </c>
    </row>
    <row r="389" spans="1:65" s="2" customFormat="1" ht="16.5" customHeight="1">
      <c r="A389" s="37"/>
      <c r="B389" s="38"/>
      <c r="C389" s="245" t="s">
        <v>487</v>
      </c>
      <c r="D389" s="245" t="s">
        <v>204</v>
      </c>
      <c r="E389" s="246" t="s">
        <v>488</v>
      </c>
      <c r="F389" s="247" t="s">
        <v>489</v>
      </c>
      <c r="G389" s="248" t="s">
        <v>324</v>
      </c>
      <c r="H389" s="249">
        <v>7</v>
      </c>
      <c r="I389" s="250"/>
      <c r="J389" s="251">
        <f>ROUND(I389*H389,2)</f>
        <v>0</v>
      </c>
      <c r="K389" s="252"/>
      <c r="L389" s="43"/>
      <c r="M389" s="253" t="s">
        <v>1</v>
      </c>
      <c r="N389" s="254" t="s">
        <v>39</v>
      </c>
      <c r="O389" s="90"/>
      <c r="P389" s="255">
        <f>O389*H389</f>
        <v>0</v>
      </c>
      <c r="Q389" s="255">
        <v>0.00245</v>
      </c>
      <c r="R389" s="255">
        <f>Q389*H389</f>
        <v>0.01715</v>
      </c>
      <c r="S389" s="255">
        <v>0</v>
      </c>
      <c r="T389" s="256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57" t="s">
        <v>366</v>
      </c>
      <c r="AT389" s="257" t="s">
        <v>204</v>
      </c>
      <c r="AU389" s="257" t="s">
        <v>85</v>
      </c>
      <c r="AY389" s="16" t="s">
        <v>202</v>
      </c>
      <c r="BE389" s="258">
        <f>IF(N389="základní",J389,0)</f>
        <v>0</v>
      </c>
      <c r="BF389" s="258">
        <f>IF(N389="snížená",J389,0)</f>
        <v>0</v>
      </c>
      <c r="BG389" s="258">
        <f>IF(N389="zákl. přenesená",J389,0)</f>
        <v>0</v>
      </c>
      <c r="BH389" s="258">
        <f>IF(N389="sníž. přenesená",J389,0)</f>
        <v>0</v>
      </c>
      <c r="BI389" s="258">
        <f>IF(N389="nulová",J389,0)</f>
        <v>0</v>
      </c>
      <c r="BJ389" s="16" t="s">
        <v>85</v>
      </c>
      <c r="BK389" s="258">
        <f>ROUND(I389*H389,2)</f>
        <v>0</v>
      </c>
      <c r="BL389" s="16" t="s">
        <v>366</v>
      </c>
      <c r="BM389" s="257" t="s">
        <v>490</v>
      </c>
    </row>
    <row r="390" spans="1:65" s="2" customFormat="1" ht="16.5" customHeight="1">
      <c r="A390" s="37"/>
      <c r="B390" s="38"/>
      <c r="C390" s="245" t="s">
        <v>491</v>
      </c>
      <c r="D390" s="245" t="s">
        <v>204</v>
      </c>
      <c r="E390" s="246" t="s">
        <v>492</v>
      </c>
      <c r="F390" s="247" t="s">
        <v>493</v>
      </c>
      <c r="G390" s="248" t="s">
        <v>207</v>
      </c>
      <c r="H390" s="249">
        <v>4</v>
      </c>
      <c r="I390" s="250"/>
      <c r="J390" s="251">
        <f>ROUND(I390*H390,2)</f>
        <v>0</v>
      </c>
      <c r="K390" s="252"/>
      <c r="L390" s="43"/>
      <c r="M390" s="253" t="s">
        <v>1</v>
      </c>
      <c r="N390" s="254" t="s">
        <v>39</v>
      </c>
      <c r="O390" s="90"/>
      <c r="P390" s="255">
        <f>O390*H390</f>
        <v>0</v>
      </c>
      <c r="Q390" s="255">
        <v>0.00245</v>
      </c>
      <c r="R390" s="255">
        <f>Q390*H390</f>
        <v>0.0098</v>
      </c>
      <c r="S390" s="255">
        <v>0</v>
      </c>
      <c r="T390" s="256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257" t="s">
        <v>366</v>
      </c>
      <c r="AT390" s="257" t="s">
        <v>204</v>
      </c>
      <c r="AU390" s="257" t="s">
        <v>85</v>
      </c>
      <c r="AY390" s="16" t="s">
        <v>202</v>
      </c>
      <c r="BE390" s="258">
        <f>IF(N390="základní",J390,0)</f>
        <v>0</v>
      </c>
      <c r="BF390" s="258">
        <f>IF(N390="snížená",J390,0)</f>
        <v>0</v>
      </c>
      <c r="BG390" s="258">
        <f>IF(N390="zákl. přenesená",J390,0)</f>
        <v>0</v>
      </c>
      <c r="BH390" s="258">
        <f>IF(N390="sníž. přenesená",J390,0)</f>
        <v>0</v>
      </c>
      <c r="BI390" s="258">
        <f>IF(N390="nulová",J390,0)</f>
        <v>0</v>
      </c>
      <c r="BJ390" s="16" t="s">
        <v>85</v>
      </c>
      <c r="BK390" s="258">
        <f>ROUND(I390*H390,2)</f>
        <v>0</v>
      </c>
      <c r="BL390" s="16" t="s">
        <v>366</v>
      </c>
      <c r="BM390" s="257" t="s">
        <v>494</v>
      </c>
    </row>
    <row r="391" spans="1:65" s="2" customFormat="1" ht="16.5" customHeight="1">
      <c r="A391" s="37"/>
      <c r="B391" s="38"/>
      <c r="C391" s="245" t="s">
        <v>495</v>
      </c>
      <c r="D391" s="245" t="s">
        <v>204</v>
      </c>
      <c r="E391" s="246" t="s">
        <v>496</v>
      </c>
      <c r="F391" s="247" t="s">
        <v>497</v>
      </c>
      <c r="G391" s="248" t="s">
        <v>207</v>
      </c>
      <c r="H391" s="249">
        <v>1</v>
      </c>
      <c r="I391" s="250"/>
      <c r="J391" s="251">
        <f>ROUND(I391*H391,2)</f>
        <v>0</v>
      </c>
      <c r="K391" s="252"/>
      <c r="L391" s="43"/>
      <c r="M391" s="253" t="s">
        <v>1</v>
      </c>
      <c r="N391" s="254" t="s">
        <v>39</v>
      </c>
      <c r="O391" s="90"/>
      <c r="P391" s="255">
        <f>O391*H391</f>
        <v>0</v>
      </c>
      <c r="Q391" s="255">
        <v>0.00245</v>
      </c>
      <c r="R391" s="255">
        <f>Q391*H391</f>
        <v>0.00245</v>
      </c>
      <c r="S391" s="255">
        <v>0</v>
      </c>
      <c r="T391" s="256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57" t="s">
        <v>366</v>
      </c>
      <c r="AT391" s="257" t="s">
        <v>204</v>
      </c>
      <c r="AU391" s="257" t="s">
        <v>85</v>
      </c>
      <c r="AY391" s="16" t="s">
        <v>202</v>
      </c>
      <c r="BE391" s="258">
        <f>IF(N391="základní",J391,0)</f>
        <v>0</v>
      </c>
      <c r="BF391" s="258">
        <f>IF(N391="snížená",J391,0)</f>
        <v>0</v>
      </c>
      <c r="BG391" s="258">
        <f>IF(N391="zákl. přenesená",J391,0)</f>
        <v>0</v>
      </c>
      <c r="BH391" s="258">
        <f>IF(N391="sníž. přenesená",J391,0)</f>
        <v>0</v>
      </c>
      <c r="BI391" s="258">
        <f>IF(N391="nulová",J391,0)</f>
        <v>0</v>
      </c>
      <c r="BJ391" s="16" t="s">
        <v>85</v>
      </c>
      <c r="BK391" s="258">
        <f>ROUND(I391*H391,2)</f>
        <v>0</v>
      </c>
      <c r="BL391" s="16" t="s">
        <v>366</v>
      </c>
      <c r="BM391" s="257" t="s">
        <v>498</v>
      </c>
    </row>
    <row r="392" spans="1:65" s="2" customFormat="1" ht="16.5" customHeight="1">
      <c r="A392" s="37"/>
      <c r="B392" s="38"/>
      <c r="C392" s="245" t="s">
        <v>499</v>
      </c>
      <c r="D392" s="245" t="s">
        <v>204</v>
      </c>
      <c r="E392" s="246" t="s">
        <v>500</v>
      </c>
      <c r="F392" s="247" t="s">
        <v>501</v>
      </c>
      <c r="G392" s="248" t="s">
        <v>207</v>
      </c>
      <c r="H392" s="249">
        <v>1</v>
      </c>
      <c r="I392" s="250"/>
      <c r="J392" s="251">
        <f>ROUND(I392*H392,2)</f>
        <v>0</v>
      </c>
      <c r="K392" s="252"/>
      <c r="L392" s="43"/>
      <c r="M392" s="253" t="s">
        <v>1</v>
      </c>
      <c r="N392" s="254" t="s">
        <v>39</v>
      </c>
      <c r="O392" s="90"/>
      <c r="P392" s="255">
        <f>O392*H392</f>
        <v>0</v>
      </c>
      <c r="Q392" s="255">
        <v>0.00245</v>
      </c>
      <c r="R392" s="255">
        <f>Q392*H392</f>
        <v>0.00245</v>
      </c>
      <c r="S392" s="255">
        <v>0</v>
      </c>
      <c r="T392" s="256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57" t="s">
        <v>366</v>
      </c>
      <c r="AT392" s="257" t="s">
        <v>204</v>
      </c>
      <c r="AU392" s="257" t="s">
        <v>85</v>
      </c>
      <c r="AY392" s="16" t="s">
        <v>202</v>
      </c>
      <c r="BE392" s="258">
        <f>IF(N392="základní",J392,0)</f>
        <v>0</v>
      </c>
      <c r="BF392" s="258">
        <f>IF(N392="snížená",J392,0)</f>
        <v>0</v>
      </c>
      <c r="BG392" s="258">
        <f>IF(N392="zákl. přenesená",J392,0)</f>
        <v>0</v>
      </c>
      <c r="BH392" s="258">
        <f>IF(N392="sníž. přenesená",J392,0)</f>
        <v>0</v>
      </c>
      <c r="BI392" s="258">
        <f>IF(N392="nulová",J392,0)</f>
        <v>0</v>
      </c>
      <c r="BJ392" s="16" t="s">
        <v>85</v>
      </c>
      <c r="BK392" s="258">
        <f>ROUND(I392*H392,2)</f>
        <v>0</v>
      </c>
      <c r="BL392" s="16" t="s">
        <v>366</v>
      </c>
      <c r="BM392" s="257" t="s">
        <v>502</v>
      </c>
    </row>
    <row r="393" spans="1:65" s="2" customFormat="1" ht="16.5" customHeight="1">
      <c r="A393" s="37"/>
      <c r="B393" s="38"/>
      <c r="C393" s="245" t="s">
        <v>503</v>
      </c>
      <c r="D393" s="245" t="s">
        <v>204</v>
      </c>
      <c r="E393" s="246" t="s">
        <v>504</v>
      </c>
      <c r="F393" s="247" t="s">
        <v>505</v>
      </c>
      <c r="G393" s="248" t="s">
        <v>207</v>
      </c>
      <c r="H393" s="249">
        <v>1</v>
      </c>
      <c r="I393" s="250"/>
      <c r="J393" s="251">
        <f>ROUND(I393*H393,2)</f>
        <v>0</v>
      </c>
      <c r="K393" s="252"/>
      <c r="L393" s="43"/>
      <c r="M393" s="253" t="s">
        <v>1</v>
      </c>
      <c r="N393" s="254" t="s">
        <v>39</v>
      </c>
      <c r="O393" s="90"/>
      <c r="P393" s="255">
        <f>O393*H393</f>
        <v>0</v>
      </c>
      <c r="Q393" s="255">
        <v>0.00245</v>
      </c>
      <c r="R393" s="255">
        <f>Q393*H393</f>
        <v>0.00245</v>
      </c>
      <c r="S393" s="255">
        <v>0</v>
      </c>
      <c r="T393" s="256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57" t="s">
        <v>366</v>
      </c>
      <c r="AT393" s="257" t="s">
        <v>204</v>
      </c>
      <c r="AU393" s="257" t="s">
        <v>85</v>
      </c>
      <c r="AY393" s="16" t="s">
        <v>202</v>
      </c>
      <c r="BE393" s="258">
        <f>IF(N393="základní",J393,0)</f>
        <v>0</v>
      </c>
      <c r="BF393" s="258">
        <f>IF(N393="snížená",J393,0)</f>
        <v>0</v>
      </c>
      <c r="BG393" s="258">
        <f>IF(N393="zákl. přenesená",J393,0)</f>
        <v>0</v>
      </c>
      <c r="BH393" s="258">
        <f>IF(N393="sníž. přenesená",J393,0)</f>
        <v>0</v>
      </c>
      <c r="BI393" s="258">
        <f>IF(N393="nulová",J393,0)</f>
        <v>0</v>
      </c>
      <c r="BJ393" s="16" t="s">
        <v>85</v>
      </c>
      <c r="BK393" s="258">
        <f>ROUND(I393*H393,2)</f>
        <v>0</v>
      </c>
      <c r="BL393" s="16" t="s">
        <v>366</v>
      </c>
      <c r="BM393" s="257" t="s">
        <v>506</v>
      </c>
    </row>
    <row r="394" spans="1:65" s="2" customFormat="1" ht="16.5" customHeight="1">
      <c r="A394" s="37"/>
      <c r="B394" s="38"/>
      <c r="C394" s="245" t="s">
        <v>507</v>
      </c>
      <c r="D394" s="245" t="s">
        <v>204</v>
      </c>
      <c r="E394" s="246" t="s">
        <v>508</v>
      </c>
      <c r="F394" s="247" t="s">
        <v>509</v>
      </c>
      <c r="G394" s="248" t="s">
        <v>207</v>
      </c>
      <c r="H394" s="249">
        <v>1</v>
      </c>
      <c r="I394" s="250"/>
      <c r="J394" s="251">
        <f>ROUND(I394*H394,2)</f>
        <v>0</v>
      </c>
      <c r="K394" s="252"/>
      <c r="L394" s="43"/>
      <c r="M394" s="253" t="s">
        <v>1</v>
      </c>
      <c r="N394" s="254" t="s">
        <v>39</v>
      </c>
      <c r="O394" s="90"/>
      <c r="P394" s="255">
        <f>O394*H394</f>
        <v>0</v>
      </c>
      <c r="Q394" s="255">
        <v>0.00245</v>
      </c>
      <c r="R394" s="255">
        <f>Q394*H394</f>
        <v>0.00245</v>
      </c>
      <c r="S394" s="255">
        <v>0</v>
      </c>
      <c r="T394" s="256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57" t="s">
        <v>366</v>
      </c>
      <c r="AT394" s="257" t="s">
        <v>204</v>
      </c>
      <c r="AU394" s="257" t="s">
        <v>85</v>
      </c>
      <c r="AY394" s="16" t="s">
        <v>202</v>
      </c>
      <c r="BE394" s="258">
        <f>IF(N394="základní",J394,0)</f>
        <v>0</v>
      </c>
      <c r="BF394" s="258">
        <f>IF(N394="snížená",J394,0)</f>
        <v>0</v>
      </c>
      <c r="BG394" s="258">
        <f>IF(N394="zákl. přenesená",J394,0)</f>
        <v>0</v>
      </c>
      <c r="BH394" s="258">
        <f>IF(N394="sníž. přenesená",J394,0)</f>
        <v>0</v>
      </c>
      <c r="BI394" s="258">
        <f>IF(N394="nulová",J394,0)</f>
        <v>0</v>
      </c>
      <c r="BJ394" s="16" t="s">
        <v>85</v>
      </c>
      <c r="BK394" s="258">
        <f>ROUND(I394*H394,2)</f>
        <v>0</v>
      </c>
      <c r="BL394" s="16" t="s">
        <v>366</v>
      </c>
      <c r="BM394" s="257" t="s">
        <v>510</v>
      </c>
    </row>
    <row r="395" spans="1:65" s="2" customFormat="1" ht="16.5" customHeight="1">
      <c r="A395" s="37"/>
      <c r="B395" s="38"/>
      <c r="C395" s="245" t="s">
        <v>511</v>
      </c>
      <c r="D395" s="245" t="s">
        <v>204</v>
      </c>
      <c r="E395" s="246" t="s">
        <v>512</v>
      </c>
      <c r="F395" s="247" t="s">
        <v>513</v>
      </c>
      <c r="G395" s="248" t="s">
        <v>207</v>
      </c>
      <c r="H395" s="249">
        <v>1</v>
      </c>
      <c r="I395" s="250"/>
      <c r="J395" s="251">
        <f>ROUND(I395*H395,2)</f>
        <v>0</v>
      </c>
      <c r="K395" s="252"/>
      <c r="L395" s="43"/>
      <c r="M395" s="253" t="s">
        <v>1</v>
      </c>
      <c r="N395" s="254" t="s">
        <v>39</v>
      </c>
      <c r="O395" s="90"/>
      <c r="P395" s="255">
        <f>O395*H395</f>
        <v>0</v>
      </c>
      <c r="Q395" s="255">
        <v>0.00245</v>
      </c>
      <c r="R395" s="255">
        <f>Q395*H395</f>
        <v>0.00245</v>
      </c>
      <c r="S395" s="255">
        <v>0</v>
      </c>
      <c r="T395" s="256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57" t="s">
        <v>366</v>
      </c>
      <c r="AT395" s="257" t="s">
        <v>204</v>
      </c>
      <c r="AU395" s="257" t="s">
        <v>85</v>
      </c>
      <c r="AY395" s="16" t="s">
        <v>202</v>
      </c>
      <c r="BE395" s="258">
        <f>IF(N395="základní",J395,0)</f>
        <v>0</v>
      </c>
      <c r="BF395" s="258">
        <f>IF(N395="snížená",J395,0)</f>
        <v>0</v>
      </c>
      <c r="BG395" s="258">
        <f>IF(N395="zákl. přenesená",J395,0)</f>
        <v>0</v>
      </c>
      <c r="BH395" s="258">
        <f>IF(N395="sníž. přenesená",J395,0)</f>
        <v>0</v>
      </c>
      <c r="BI395" s="258">
        <f>IF(N395="nulová",J395,0)</f>
        <v>0</v>
      </c>
      <c r="BJ395" s="16" t="s">
        <v>85</v>
      </c>
      <c r="BK395" s="258">
        <f>ROUND(I395*H395,2)</f>
        <v>0</v>
      </c>
      <c r="BL395" s="16" t="s">
        <v>366</v>
      </c>
      <c r="BM395" s="257" t="s">
        <v>514</v>
      </c>
    </row>
    <row r="396" spans="1:65" s="2" customFormat="1" ht="21.75" customHeight="1">
      <c r="A396" s="37"/>
      <c r="B396" s="38"/>
      <c r="C396" s="245" t="s">
        <v>515</v>
      </c>
      <c r="D396" s="245" t="s">
        <v>204</v>
      </c>
      <c r="E396" s="246" t="s">
        <v>516</v>
      </c>
      <c r="F396" s="247" t="s">
        <v>517</v>
      </c>
      <c r="G396" s="248" t="s">
        <v>411</v>
      </c>
      <c r="H396" s="249">
        <v>0.059</v>
      </c>
      <c r="I396" s="250"/>
      <c r="J396" s="251">
        <f>ROUND(I396*H396,2)</f>
        <v>0</v>
      </c>
      <c r="K396" s="252"/>
      <c r="L396" s="43"/>
      <c r="M396" s="253" t="s">
        <v>1</v>
      </c>
      <c r="N396" s="254" t="s">
        <v>39</v>
      </c>
      <c r="O396" s="90"/>
      <c r="P396" s="255">
        <f>O396*H396</f>
        <v>0</v>
      </c>
      <c r="Q396" s="255">
        <v>0</v>
      </c>
      <c r="R396" s="255">
        <f>Q396*H396</f>
        <v>0</v>
      </c>
      <c r="S396" s="255">
        <v>0</v>
      </c>
      <c r="T396" s="256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57" t="s">
        <v>366</v>
      </c>
      <c r="AT396" s="257" t="s">
        <v>204</v>
      </c>
      <c r="AU396" s="257" t="s">
        <v>85</v>
      </c>
      <c r="AY396" s="16" t="s">
        <v>202</v>
      </c>
      <c r="BE396" s="258">
        <f>IF(N396="základní",J396,0)</f>
        <v>0</v>
      </c>
      <c r="BF396" s="258">
        <f>IF(N396="snížená",J396,0)</f>
        <v>0</v>
      </c>
      <c r="BG396" s="258">
        <f>IF(N396="zákl. přenesená",J396,0)</f>
        <v>0</v>
      </c>
      <c r="BH396" s="258">
        <f>IF(N396="sníž. přenesená",J396,0)</f>
        <v>0</v>
      </c>
      <c r="BI396" s="258">
        <f>IF(N396="nulová",J396,0)</f>
        <v>0</v>
      </c>
      <c r="BJ396" s="16" t="s">
        <v>85</v>
      </c>
      <c r="BK396" s="258">
        <f>ROUND(I396*H396,2)</f>
        <v>0</v>
      </c>
      <c r="BL396" s="16" t="s">
        <v>366</v>
      </c>
      <c r="BM396" s="257" t="s">
        <v>518</v>
      </c>
    </row>
    <row r="397" spans="1:63" s="12" customFormat="1" ht="22.8" customHeight="1">
      <c r="A397" s="12"/>
      <c r="B397" s="229"/>
      <c r="C397" s="230"/>
      <c r="D397" s="231" t="s">
        <v>72</v>
      </c>
      <c r="E397" s="243" t="s">
        <v>519</v>
      </c>
      <c r="F397" s="243" t="s">
        <v>520</v>
      </c>
      <c r="G397" s="230"/>
      <c r="H397" s="230"/>
      <c r="I397" s="233"/>
      <c r="J397" s="244">
        <f>BK397</f>
        <v>0</v>
      </c>
      <c r="K397" s="230"/>
      <c r="L397" s="235"/>
      <c r="M397" s="236"/>
      <c r="N397" s="237"/>
      <c r="O397" s="237"/>
      <c r="P397" s="238">
        <f>SUM(P398:P407)</f>
        <v>0</v>
      </c>
      <c r="Q397" s="237"/>
      <c r="R397" s="238">
        <f>SUM(R398:R407)</f>
        <v>0.07919999999999996</v>
      </c>
      <c r="S397" s="237"/>
      <c r="T397" s="239">
        <f>SUM(T398:T407)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40" t="s">
        <v>85</v>
      </c>
      <c r="AT397" s="241" t="s">
        <v>72</v>
      </c>
      <c r="AU397" s="241" t="s">
        <v>80</v>
      </c>
      <c r="AY397" s="240" t="s">
        <v>202</v>
      </c>
      <c r="BK397" s="242">
        <f>SUM(BK398:BK407)</f>
        <v>0</v>
      </c>
    </row>
    <row r="398" spans="1:65" s="2" customFormat="1" ht="16.5" customHeight="1">
      <c r="A398" s="37"/>
      <c r="B398" s="38"/>
      <c r="C398" s="245" t="s">
        <v>521</v>
      </c>
      <c r="D398" s="245" t="s">
        <v>204</v>
      </c>
      <c r="E398" s="246" t="s">
        <v>522</v>
      </c>
      <c r="F398" s="247" t="s">
        <v>523</v>
      </c>
      <c r="G398" s="248" t="s">
        <v>207</v>
      </c>
      <c r="H398" s="249">
        <v>1</v>
      </c>
      <c r="I398" s="250"/>
      <c r="J398" s="251">
        <f>ROUND(I398*H398,2)</f>
        <v>0</v>
      </c>
      <c r="K398" s="252"/>
      <c r="L398" s="43"/>
      <c r="M398" s="253" t="s">
        <v>1</v>
      </c>
      <c r="N398" s="254" t="s">
        <v>39</v>
      </c>
      <c r="O398" s="90"/>
      <c r="P398" s="255">
        <f>O398*H398</f>
        <v>0</v>
      </c>
      <c r="Q398" s="255">
        <v>0.0022</v>
      </c>
      <c r="R398" s="255">
        <f>Q398*H398</f>
        <v>0.0022</v>
      </c>
      <c r="S398" s="255">
        <v>0</v>
      </c>
      <c r="T398" s="256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57" t="s">
        <v>366</v>
      </c>
      <c r="AT398" s="257" t="s">
        <v>204</v>
      </c>
      <c r="AU398" s="257" t="s">
        <v>85</v>
      </c>
      <c r="AY398" s="16" t="s">
        <v>202</v>
      </c>
      <c r="BE398" s="258">
        <f>IF(N398="základní",J398,0)</f>
        <v>0</v>
      </c>
      <c r="BF398" s="258">
        <f>IF(N398="snížená",J398,0)</f>
        <v>0</v>
      </c>
      <c r="BG398" s="258">
        <f>IF(N398="zákl. přenesená",J398,0)</f>
        <v>0</v>
      </c>
      <c r="BH398" s="258">
        <f>IF(N398="sníž. přenesená",J398,0)</f>
        <v>0</v>
      </c>
      <c r="BI398" s="258">
        <f>IF(N398="nulová",J398,0)</f>
        <v>0</v>
      </c>
      <c r="BJ398" s="16" t="s">
        <v>85</v>
      </c>
      <c r="BK398" s="258">
        <f>ROUND(I398*H398,2)</f>
        <v>0</v>
      </c>
      <c r="BL398" s="16" t="s">
        <v>366</v>
      </c>
      <c r="BM398" s="257" t="s">
        <v>524</v>
      </c>
    </row>
    <row r="399" spans="1:65" s="2" customFormat="1" ht="21.75" customHeight="1">
      <c r="A399" s="37"/>
      <c r="B399" s="38"/>
      <c r="C399" s="245" t="s">
        <v>525</v>
      </c>
      <c r="D399" s="245" t="s">
        <v>204</v>
      </c>
      <c r="E399" s="246" t="s">
        <v>526</v>
      </c>
      <c r="F399" s="247" t="s">
        <v>527</v>
      </c>
      <c r="G399" s="248" t="s">
        <v>324</v>
      </c>
      <c r="H399" s="249">
        <v>14</v>
      </c>
      <c r="I399" s="250"/>
      <c r="J399" s="251">
        <f>ROUND(I399*H399,2)</f>
        <v>0</v>
      </c>
      <c r="K399" s="252"/>
      <c r="L399" s="43"/>
      <c r="M399" s="253" t="s">
        <v>1</v>
      </c>
      <c r="N399" s="254" t="s">
        <v>39</v>
      </c>
      <c r="O399" s="90"/>
      <c r="P399" s="255">
        <f>O399*H399</f>
        <v>0</v>
      </c>
      <c r="Q399" s="255">
        <v>0.0022</v>
      </c>
      <c r="R399" s="255">
        <f>Q399*H399</f>
        <v>0.0308</v>
      </c>
      <c r="S399" s="255">
        <v>0</v>
      </c>
      <c r="T399" s="256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57" t="s">
        <v>366</v>
      </c>
      <c r="AT399" s="257" t="s">
        <v>204</v>
      </c>
      <c r="AU399" s="257" t="s">
        <v>85</v>
      </c>
      <c r="AY399" s="16" t="s">
        <v>202</v>
      </c>
      <c r="BE399" s="258">
        <f>IF(N399="základní",J399,0)</f>
        <v>0</v>
      </c>
      <c r="BF399" s="258">
        <f>IF(N399="snížená",J399,0)</f>
        <v>0</v>
      </c>
      <c r="BG399" s="258">
        <f>IF(N399="zákl. přenesená",J399,0)</f>
        <v>0</v>
      </c>
      <c r="BH399" s="258">
        <f>IF(N399="sníž. přenesená",J399,0)</f>
        <v>0</v>
      </c>
      <c r="BI399" s="258">
        <f>IF(N399="nulová",J399,0)</f>
        <v>0</v>
      </c>
      <c r="BJ399" s="16" t="s">
        <v>85</v>
      </c>
      <c r="BK399" s="258">
        <f>ROUND(I399*H399,2)</f>
        <v>0</v>
      </c>
      <c r="BL399" s="16" t="s">
        <v>366</v>
      </c>
      <c r="BM399" s="257" t="s">
        <v>528</v>
      </c>
    </row>
    <row r="400" spans="1:65" s="2" customFormat="1" ht="21.75" customHeight="1">
      <c r="A400" s="37"/>
      <c r="B400" s="38"/>
      <c r="C400" s="245" t="s">
        <v>529</v>
      </c>
      <c r="D400" s="245" t="s">
        <v>204</v>
      </c>
      <c r="E400" s="246" t="s">
        <v>530</v>
      </c>
      <c r="F400" s="247" t="s">
        <v>531</v>
      </c>
      <c r="G400" s="248" t="s">
        <v>324</v>
      </c>
      <c r="H400" s="249">
        <v>14</v>
      </c>
      <c r="I400" s="250"/>
      <c r="J400" s="251">
        <f>ROUND(I400*H400,2)</f>
        <v>0</v>
      </c>
      <c r="K400" s="252"/>
      <c r="L400" s="43"/>
      <c r="M400" s="253" t="s">
        <v>1</v>
      </c>
      <c r="N400" s="254" t="s">
        <v>39</v>
      </c>
      <c r="O400" s="90"/>
      <c r="P400" s="255">
        <f>O400*H400</f>
        <v>0</v>
      </c>
      <c r="Q400" s="255">
        <v>0.0022</v>
      </c>
      <c r="R400" s="255">
        <f>Q400*H400</f>
        <v>0.0308</v>
      </c>
      <c r="S400" s="255">
        <v>0</v>
      </c>
      <c r="T400" s="256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257" t="s">
        <v>366</v>
      </c>
      <c r="AT400" s="257" t="s">
        <v>204</v>
      </c>
      <c r="AU400" s="257" t="s">
        <v>85</v>
      </c>
      <c r="AY400" s="16" t="s">
        <v>202</v>
      </c>
      <c r="BE400" s="258">
        <f>IF(N400="základní",J400,0)</f>
        <v>0</v>
      </c>
      <c r="BF400" s="258">
        <f>IF(N400="snížená",J400,0)</f>
        <v>0</v>
      </c>
      <c r="BG400" s="258">
        <f>IF(N400="zákl. přenesená",J400,0)</f>
        <v>0</v>
      </c>
      <c r="BH400" s="258">
        <f>IF(N400="sníž. přenesená",J400,0)</f>
        <v>0</v>
      </c>
      <c r="BI400" s="258">
        <f>IF(N400="nulová",J400,0)</f>
        <v>0</v>
      </c>
      <c r="BJ400" s="16" t="s">
        <v>85</v>
      </c>
      <c r="BK400" s="258">
        <f>ROUND(I400*H400,2)</f>
        <v>0</v>
      </c>
      <c r="BL400" s="16" t="s">
        <v>366</v>
      </c>
      <c r="BM400" s="257" t="s">
        <v>532</v>
      </c>
    </row>
    <row r="401" spans="1:65" s="2" customFormat="1" ht="16.5" customHeight="1">
      <c r="A401" s="37"/>
      <c r="B401" s="38"/>
      <c r="C401" s="245" t="s">
        <v>533</v>
      </c>
      <c r="D401" s="245" t="s">
        <v>204</v>
      </c>
      <c r="E401" s="246" t="s">
        <v>534</v>
      </c>
      <c r="F401" s="247" t="s">
        <v>535</v>
      </c>
      <c r="G401" s="248" t="s">
        <v>207</v>
      </c>
      <c r="H401" s="249">
        <v>2</v>
      </c>
      <c r="I401" s="250"/>
      <c r="J401" s="251">
        <f>ROUND(I401*H401,2)</f>
        <v>0</v>
      </c>
      <c r="K401" s="252"/>
      <c r="L401" s="43"/>
      <c r="M401" s="253" t="s">
        <v>1</v>
      </c>
      <c r="N401" s="254" t="s">
        <v>39</v>
      </c>
      <c r="O401" s="90"/>
      <c r="P401" s="255">
        <f>O401*H401</f>
        <v>0</v>
      </c>
      <c r="Q401" s="255">
        <v>0.0022</v>
      </c>
      <c r="R401" s="255">
        <f>Q401*H401</f>
        <v>0.0044</v>
      </c>
      <c r="S401" s="255">
        <v>0</v>
      </c>
      <c r="T401" s="256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57" t="s">
        <v>366</v>
      </c>
      <c r="AT401" s="257" t="s">
        <v>204</v>
      </c>
      <c r="AU401" s="257" t="s">
        <v>85</v>
      </c>
      <c r="AY401" s="16" t="s">
        <v>202</v>
      </c>
      <c r="BE401" s="258">
        <f>IF(N401="základní",J401,0)</f>
        <v>0</v>
      </c>
      <c r="BF401" s="258">
        <f>IF(N401="snížená",J401,0)</f>
        <v>0</v>
      </c>
      <c r="BG401" s="258">
        <f>IF(N401="zákl. přenesená",J401,0)</f>
        <v>0</v>
      </c>
      <c r="BH401" s="258">
        <f>IF(N401="sníž. přenesená",J401,0)</f>
        <v>0</v>
      </c>
      <c r="BI401" s="258">
        <f>IF(N401="nulová",J401,0)</f>
        <v>0</v>
      </c>
      <c r="BJ401" s="16" t="s">
        <v>85</v>
      </c>
      <c r="BK401" s="258">
        <f>ROUND(I401*H401,2)</f>
        <v>0</v>
      </c>
      <c r="BL401" s="16" t="s">
        <v>366</v>
      </c>
      <c r="BM401" s="257" t="s">
        <v>536</v>
      </c>
    </row>
    <row r="402" spans="1:65" s="2" customFormat="1" ht="16.5" customHeight="1">
      <c r="A402" s="37"/>
      <c r="B402" s="38"/>
      <c r="C402" s="245" t="s">
        <v>537</v>
      </c>
      <c r="D402" s="245" t="s">
        <v>204</v>
      </c>
      <c r="E402" s="246" t="s">
        <v>538</v>
      </c>
      <c r="F402" s="247" t="s">
        <v>539</v>
      </c>
      <c r="G402" s="248" t="s">
        <v>207</v>
      </c>
      <c r="H402" s="249">
        <v>1</v>
      </c>
      <c r="I402" s="250"/>
      <c r="J402" s="251">
        <f>ROUND(I402*H402,2)</f>
        <v>0</v>
      </c>
      <c r="K402" s="252"/>
      <c r="L402" s="43"/>
      <c r="M402" s="253" t="s">
        <v>1</v>
      </c>
      <c r="N402" s="254" t="s">
        <v>39</v>
      </c>
      <c r="O402" s="90"/>
      <c r="P402" s="255">
        <f>O402*H402</f>
        <v>0</v>
      </c>
      <c r="Q402" s="255">
        <v>0.0022</v>
      </c>
      <c r="R402" s="255">
        <f>Q402*H402</f>
        <v>0.0022</v>
      </c>
      <c r="S402" s="255">
        <v>0</v>
      </c>
      <c r="T402" s="256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257" t="s">
        <v>366</v>
      </c>
      <c r="AT402" s="257" t="s">
        <v>204</v>
      </c>
      <c r="AU402" s="257" t="s">
        <v>85</v>
      </c>
      <c r="AY402" s="16" t="s">
        <v>202</v>
      </c>
      <c r="BE402" s="258">
        <f>IF(N402="základní",J402,0)</f>
        <v>0</v>
      </c>
      <c r="BF402" s="258">
        <f>IF(N402="snížená",J402,0)</f>
        <v>0</v>
      </c>
      <c r="BG402" s="258">
        <f>IF(N402="zákl. přenesená",J402,0)</f>
        <v>0</v>
      </c>
      <c r="BH402" s="258">
        <f>IF(N402="sníž. přenesená",J402,0)</f>
        <v>0</v>
      </c>
      <c r="BI402" s="258">
        <f>IF(N402="nulová",J402,0)</f>
        <v>0</v>
      </c>
      <c r="BJ402" s="16" t="s">
        <v>85</v>
      </c>
      <c r="BK402" s="258">
        <f>ROUND(I402*H402,2)</f>
        <v>0</v>
      </c>
      <c r="BL402" s="16" t="s">
        <v>366</v>
      </c>
      <c r="BM402" s="257" t="s">
        <v>540</v>
      </c>
    </row>
    <row r="403" spans="1:65" s="2" customFormat="1" ht="16.5" customHeight="1">
      <c r="A403" s="37"/>
      <c r="B403" s="38"/>
      <c r="C403" s="245" t="s">
        <v>541</v>
      </c>
      <c r="D403" s="245" t="s">
        <v>204</v>
      </c>
      <c r="E403" s="246" t="s">
        <v>542</v>
      </c>
      <c r="F403" s="247" t="s">
        <v>543</v>
      </c>
      <c r="G403" s="248" t="s">
        <v>207</v>
      </c>
      <c r="H403" s="249">
        <v>1</v>
      </c>
      <c r="I403" s="250"/>
      <c r="J403" s="251">
        <f>ROUND(I403*H403,2)</f>
        <v>0</v>
      </c>
      <c r="K403" s="252"/>
      <c r="L403" s="43"/>
      <c r="M403" s="253" t="s">
        <v>1</v>
      </c>
      <c r="N403" s="254" t="s">
        <v>39</v>
      </c>
      <c r="O403" s="90"/>
      <c r="P403" s="255">
        <f>O403*H403</f>
        <v>0</v>
      </c>
      <c r="Q403" s="255">
        <v>0.0022</v>
      </c>
      <c r="R403" s="255">
        <f>Q403*H403</f>
        <v>0.0022</v>
      </c>
      <c r="S403" s="255">
        <v>0</v>
      </c>
      <c r="T403" s="256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57" t="s">
        <v>366</v>
      </c>
      <c r="AT403" s="257" t="s">
        <v>204</v>
      </c>
      <c r="AU403" s="257" t="s">
        <v>85</v>
      </c>
      <c r="AY403" s="16" t="s">
        <v>202</v>
      </c>
      <c r="BE403" s="258">
        <f>IF(N403="základní",J403,0)</f>
        <v>0</v>
      </c>
      <c r="BF403" s="258">
        <f>IF(N403="snížená",J403,0)</f>
        <v>0</v>
      </c>
      <c r="BG403" s="258">
        <f>IF(N403="zákl. přenesená",J403,0)</f>
        <v>0</v>
      </c>
      <c r="BH403" s="258">
        <f>IF(N403="sníž. přenesená",J403,0)</f>
        <v>0</v>
      </c>
      <c r="BI403" s="258">
        <f>IF(N403="nulová",J403,0)</f>
        <v>0</v>
      </c>
      <c r="BJ403" s="16" t="s">
        <v>85</v>
      </c>
      <c r="BK403" s="258">
        <f>ROUND(I403*H403,2)</f>
        <v>0</v>
      </c>
      <c r="BL403" s="16" t="s">
        <v>366</v>
      </c>
      <c r="BM403" s="257" t="s">
        <v>544</v>
      </c>
    </row>
    <row r="404" spans="1:65" s="2" customFormat="1" ht="16.5" customHeight="1">
      <c r="A404" s="37"/>
      <c r="B404" s="38"/>
      <c r="C404" s="245" t="s">
        <v>545</v>
      </c>
      <c r="D404" s="245" t="s">
        <v>204</v>
      </c>
      <c r="E404" s="246" t="s">
        <v>546</v>
      </c>
      <c r="F404" s="247" t="s">
        <v>547</v>
      </c>
      <c r="G404" s="248" t="s">
        <v>207</v>
      </c>
      <c r="H404" s="249">
        <v>1</v>
      </c>
      <c r="I404" s="250"/>
      <c r="J404" s="251">
        <f>ROUND(I404*H404,2)</f>
        <v>0</v>
      </c>
      <c r="K404" s="252"/>
      <c r="L404" s="43"/>
      <c r="M404" s="253" t="s">
        <v>1</v>
      </c>
      <c r="N404" s="254" t="s">
        <v>39</v>
      </c>
      <c r="O404" s="90"/>
      <c r="P404" s="255">
        <f>O404*H404</f>
        <v>0</v>
      </c>
      <c r="Q404" s="255">
        <v>0.0022</v>
      </c>
      <c r="R404" s="255">
        <f>Q404*H404</f>
        <v>0.0022</v>
      </c>
      <c r="S404" s="255">
        <v>0</v>
      </c>
      <c r="T404" s="256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57" t="s">
        <v>366</v>
      </c>
      <c r="AT404" s="257" t="s">
        <v>204</v>
      </c>
      <c r="AU404" s="257" t="s">
        <v>85</v>
      </c>
      <c r="AY404" s="16" t="s">
        <v>202</v>
      </c>
      <c r="BE404" s="258">
        <f>IF(N404="základní",J404,0)</f>
        <v>0</v>
      </c>
      <c r="BF404" s="258">
        <f>IF(N404="snížená",J404,0)</f>
        <v>0</v>
      </c>
      <c r="BG404" s="258">
        <f>IF(N404="zákl. přenesená",J404,0)</f>
        <v>0</v>
      </c>
      <c r="BH404" s="258">
        <f>IF(N404="sníž. přenesená",J404,0)</f>
        <v>0</v>
      </c>
      <c r="BI404" s="258">
        <f>IF(N404="nulová",J404,0)</f>
        <v>0</v>
      </c>
      <c r="BJ404" s="16" t="s">
        <v>85</v>
      </c>
      <c r="BK404" s="258">
        <f>ROUND(I404*H404,2)</f>
        <v>0</v>
      </c>
      <c r="BL404" s="16" t="s">
        <v>366</v>
      </c>
      <c r="BM404" s="257" t="s">
        <v>548</v>
      </c>
    </row>
    <row r="405" spans="1:65" s="2" customFormat="1" ht="33" customHeight="1">
      <c r="A405" s="37"/>
      <c r="B405" s="38"/>
      <c r="C405" s="245" t="s">
        <v>549</v>
      </c>
      <c r="D405" s="245" t="s">
        <v>204</v>
      </c>
      <c r="E405" s="246" t="s">
        <v>550</v>
      </c>
      <c r="F405" s="247" t="s">
        <v>551</v>
      </c>
      <c r="G405" s="248" t="s">
        <v>207</v>
      </c>
      <c r="H405" s="249">
        <v>1</v>
      </c>
      <c r="I405" s="250"/>
      <c r="J405" s="251">
        <f>ROUND(I405*H405,2)</f>
        <v>0</v>
      </c>
      <c r="K405" s="252"/>
      <c r="L405" s="43"/>
      <c r="M405" s="253" t="s">
        <v>1</v>
      </c>
      <c r="N405" s="254" t="s">
        <v>39</v>
      </c>
      <c r="O405" s="90"/>
      <c r="P405" s="255">
        <f>O405*H405</f>
        <v>0</v>
      </c>
      <c r="Q405" s="255">
        <v>0.0022</v>
      </c>
      <c r="R405" s="255">
        <f>Q405*H405</f>
        <v>0.0022</v>
      </c>
      <c r="S405" s="255">
        <v>0</v>
      </c>
      <c r="T405" s="256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57" t="s">
        <v>366</v>
      </c>
      <c r="AT405" s="257" t="s">
        <v>204</v>
      </c>
      <c r="AU405" s="257" t="s">
        <v>85</v>
      </c>
      <c r="AY405" s="16" t="s">
        <v>202</v>
      </c>
      <c r="BE405" s="258">
        <f>IF(N405="základní",J405,0)</f>
        <v>0</v>
      </c>
      <c r="BF405" s="258">
        <f>IF(N405="snížená",J405,0)</f>
        <v>0</v>
      </c>
      <c r="BG405" s="258">
        <f>IF(N405="zákl. přenesená",J405,0)</f>
        <v>0</v>
      </c>
      <c r="BH405" s="258">
        <f>IF(N405="sníž. přenesená",J405,0)</f>
        <v>0</v>
      </c>
      <c r="BI405" s="258">
        <f>IF(N405="nulová",J405,0)</f>
        <v>0</v>
      </c>
      <c r="BJ405" s="16" t="s">
        <v>85</v>
      </c>
      <c r="BK405" s="258">
        <f>ROUND(I405*H405,2)</f>
        <v>0</v>
      </c>
      <c r="BL405" s="16" t="s">
        <v>366</v>
      </c>
      <c r="BM405" s="257" t="s">
        <v>552</v>
      </c>
    </row>
    <row r="406" spans="1:65" s="2" customFormat="1" ht="21.75" customHeight="1">
      <c r="A406" s="37"/>
      <c r="B406" s="38"/>
      <c r="C406" s="245" t="s">
        <v>553</v>
      </c>
      <c r="D406" s="245" t="s">
        <v>204</v>
      </c>
      <c r="E406" s="246" t="s">
        <v>554</v>
      </c>
      <c r="F406" s="247" t="s">
        <v>555</v>
      </c>
      <c r="G406" s="248" t="s">
        <v>207</v>
      </c>
      <c r="H406" s="249">
        <v>1</v>
      </c>
      <c r="I406" s="250"/>
      <c r="J406" s="251">
        <f>ROUND(I406*H406,2)</f>
        <v>0</v>
      </c>
      <c r="K406" s="252"/>
      <c r="L406" s="43"/>
      <c r="M406" s="253" t="s">
        <v>1</v>
      </c>
      <c r="N406" s="254" t="s">
        <v>39</v>
      </c>
      <c r="O406" s="90"/>
      <c r="P406" s="255">
        <f>O406*H406</f>
        <v>0</v>
      </c>
      <c r="Q406" s="255">
        <v>0.0022</v>
      </c>
      <c r="R406" s="255">
        <f>Q406*H406</f>
        <v>0.0022</v>
      </c>
      <c r="S406" s="255">
        <v>0</v>
      </c>
      <c r="T406" s="256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57" t="s">
        <v>366</v>
      </c>
      <c r="AT406" s="257" t="s">
        <v>204</v>
      </c>
      <c r="AU406" s="257" t="s">
        <v>85</v>
      </c>
      <c r="AY406" s="16" t="s">
        <v>202</v>
      </c>
      <c r="BE406" s="258">
        <f>IF(N406="základní",J406,0)</f>
        <v>0</v>
      </c>
      <c r="BF406" s="258">
        <f>IF(N406="snížená",J406,0)</f>
        <v>0</v>
      </c>
      <c r="BG406" s="258">
        <f>IF(N406="zákl. přenesená",J406,0)</f>
        <v>0</v>
      </c>
      <c r="BH406" s="258">
        <f>IF(N406="sníž. přenesená",J406,0)</f>
        <v>0</v>
      </c>
      <c r="BI406" s="258">
        <f>IF(N406="nulová",J406,0)</f>
        <v>0</v>
      </c>
      <c r="BJ406" s="16" t="s">
        <v>85</v>
      </c>
      <c r="BK406" s="258">
        <f>ROUND(I406*H406,2)</f>
        <v>0</v>
      </c>
      <c r="BL406" s="16" t="s">
        <v>366</v>
      </c>
      <c r="BM406" s="257" t="s">
        <v>556</v>
      </c>
    </row>
    <row r="407" spans="1:65" s="2" customFormat="1" ht="21.75" customHeight="1">
      <c r="A407" s="37"/>
      <c r="B407" s="38"/>
      <c r="C407" s="245" t="s">
        <v>557</v>
      </c>
      <c r="D407" s="245" t="s">
        <v>204</v>
      </c>
      <c r="E407" s="246" t="s">
        <v>558</v>
      </c>
      <c r="F407" s="247" t="s">
        <v>559</v>
      </c>
      <c r="G407" s="248" t="s">
        <v>411</v>
      </c>
      <c r="H407" s="249">
        <v>0.079</v>
      </c>
      <c r="I407" s="250"/>
      <c r="J407" s="251">
        <f>ROUND(I407*H407,2)</f>
        <v>0</v>
      </c>
      <c r="K407" s="252"/>
      <c r="L407" s="43"/>
      <c r="M407" s="253" t="s">
        <v>1</v>
      </c>
      <c r="N407" s="254" t="s">
        <v>39</v>
      </c>
      <c r="O407" s="90"/>
      <c r="P407" s="255">
        <f>O407*H407</f>
        <v>0</v>
      </c>
      <c r="Q407" s="255">
        <v>0</v>
      </c>
      <c r="R407" s="255">
        <f>Q407*H407</f>
        <v>0</v>
      </c>
      <c r="S407" s="255">
        <v>0</v>
      </c>
      <c r="T407" s="256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57" t="s">
        <v>366</v>
      </c>
      <c r="AT407" s="257" t="s">
        <v>204</v>
      </c>
      <c r="AU407" s="257" t="s">
        <v>85</v>
      </c>
      <c r="AY407" s="16" t="s">
        <v>202</v>
      </c>
      <c r="BE407" s="258">
        <f>IF(N407="základní",J407,0)</f>
        <v>0</v>
      </c>
      <c r="BF407" s="258">
        <f>IF(N407="snížená",J407,0)</f>
        <v>0</v>
      </c>
      <c r="BG407" s="258">
        <f>IF(N407="zákl. přenesená",J407,0)</f>
        <v>0</v>
      </c>
      <c r="BH407" s="258">
        <f>IF(N407="sníž. přenesená",J407,0)</f>
        <v>0</v>
      </c>
      <c r="BI407" s="258">
        <f>IF(N407="nulová",J407,0)</f>
        <v>0</v>
      </c>
      <c r="BJ407" s="16" t="s">
        <v>85</v>
      </c>
      <c r="BK407" s="258">
        <f>ROUND(I407*H407,2)</f>
        <v>0</v>
      </c>
      <c r="BL407" s="16" t="s">
        <v>366</v>
      </c>
      <c r="BM407" s="257" t="s">
        <v>560</v>
      </c>
    </row>
    <row r="408" spans="1:63" s="12" customFormat="1" ht="22.8" customHeight="1">
      <c r="A408" s="12"/>
      <c r="B408" s="229"/>
      <c r="C408" s="230"/>
      <c r="D408" s="231" t="s">
        <v>72</v>
      </c>
      <c r="E408" s="243" t="s">
        <v>561</v>
      </c>
      <c r="F408" s="243" t="s">
        <v>562</v>
      </c>
      <c r="G408" s="230"/>
      <c r="H408" s="230"/>
      <c r="I408" s="233"/>
      <c r="J408" s="244">
        <f>BK408</f>
        <v>0</v>
      </c>
      <c r="K408" s="230"/>
      <c r="L408" s="235"/>
      <c r="M408" s="236"/>
      <c r="N408" s="237"/>
      <c r="O408" s="237"/>
      <c r="P408" s="238">
        <f>SUM(P409:P410)</f>
        <v>0</v>
      </c>
      <c r="Q408" s="237"/>
      <c r="R408" s="238">
        <f>SUM(R409:R410)</f>
        <v>0.05376</v>
      </c>
      <c r="S408" s="237"/>
      <c r="T408" s="239">
        <f>SUM(T409:T410)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40" t="s">
        <v>85</v>
      </c>
      <c r="AT408" s="241" t="s">
        <v>72</v>
      </c>
      <c r="AU408" s="241" t="s">
        <v>80</v>
      </c>
      <c r="AY408" s="240" t="s">
        <v>202</v>
      </c>
      <c r="BK408" s="242">
        <f>SUM(BK409:BK410)</f>
        <v>0</v>
      </c>
    </row>
    <row r="409" spans="1:65" s="2" customFormat="1" ht="21.75" customHeight="1">
      <c r="A409" s="37"/>
      <c r="B409" s="38"/>
      <c r="C409" s="245" t="s">
        <v>563</v>
      </c>
      <c r="D409" s="245" t="s">
        <v>204</v>
      </c>
      <c r="E409" s="246" t="s">
        <v>564</v>
      </c>
      <c r="F409" s="247" t="s">
        <v>565</v>
      </c>
      <c r="G409" s="248" t="s">
        <v>207</v>
      </c>
      <c r="H409" s="249">
        <v>32</v>
      </c>
      <c r="I409" s="250"/>
      <c r="J409" s="251">
        <f>ROUND(I409*H409,2)</f>
        <v>0</v>
      </c>
      <c r="K409" s="252"/>
      <c r="L409" s="43"/>
      <c r="M409" s="253" t="s">
        <v>1</v>
      </c>
      <c r="N409" s="254" t="s">
        <v>39</v>
      </c>
      <c r="O409" s="90"/>
      <c r="P409" s="255">
        <f>O409*H409</f>
        <v>0</v>
      </c>
      <c r="Q409" s="255">
        <v>0.00168</v>
      </c>
      <c r="R409" s="255">
        <f>Q409*H409</f>
        <v>0.05376</v>
      </c>
      <c r="S409" s="255">
        <v>0</v>
      </c>
      <c r="T409" s="256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57" t="s">
        <v>366</v>
      </c>
      <c r="AT409" s="257" t="s">
        <v>204</v>
      </c>
      <c r="AU409" s="257" t="s">
        <v>85</v>
      </c>
      <c r="AY409" s="16" t="s">
        <v>202</v>
      </c>
      <c r="BE409" s="258">
        <f>IF(N409="základní",J409,0)</f>
        <v>0</v>
      </c>
      <c r="BF409" s="258">
        <f>IF(N409="snížená",J409,0)</f>
        <v>0</v>
      </c>
      <c r="BG409" s="258">
        <f>IF(N409="zákl. přenesená",J409,0)</f>
        <v>0</v>
      </c>
      <c r="BH409" s="258">
        <f>IF(N409="sníž. přenesená",J409,0)</f>
        <v>0</v>
      </c>
      <c r="BI409" s="258">
        <f>IF(N409="nulová",J409,0)</f>
        <v>0</v>
      </c>
      <c r="BJ409" s="16" t="s">
        <v>85</v>
      </c>
      <c r="BK409" s="258">
        <f>ROUND(I409*H409,2)</f>
        <v>0</v>
      </c>
      <c r="BL409" s="16" t="s">
        <v>366</v>
      </c>
      <c r="BM409" s="257" t="s">
        <v>566</v>
      </c>
    </row>
    <row r="410" spans="1:51" s="14" customFormat="1" ht="12">
      <c r="A410" s="14"/>
      <c r="B410" s="270"/>
      <c r="C410" s="271"/>
      <c r="D410" s="261" t="s">
        <v>210</v>
      </c>
      <c r="E410" s="272" t="s">
        <v>1</v>
      </c>
      <c r="F410" s="273" t="s">
        <v>567</v>
      </c>
      <c r="G410" s="271"/>
      <c r="H410" s="274">
        <v>32</v>
      </c>
      <c r="I410" s="275"/>
      <c r="J410" s="271"/>
      <c r="K410" s="271"/>
      <c r="L410" s="276"/>
      <c r="M410" s="277"/>
      <c r="N410" s="278"/>
      <c r="O410" s="278"/>
      <c r="P410" s="278"/>
      <c r="Q410" s="278"/>
      <c r="R410" s="278"/>
      <c r="S410" s="278"/>
      <c r="T410" s="279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80" t="s">
        <v>210</v>
      </c>
      <c r="AU410" s="280" t="s">
        <v>85</v>
      </c>
      <c r="AV410" s="14" t="s">
        <v>85</v>
      </c>
      <c r="AW410" s="14" t="s">
        <v>30</v>
      </c>
      <c r="AX410" s="14" t="s">
        <v>73</v>
      </c>
      <c r="AY410" s="280" t="s">
        <v>202</v>
      </c>
    </row>
    <row r="411" spans="1:63" s="12" customFormat="1" ht="22.8" customHeight="1">
      <c r="A411" s="12"/>
      <c r="B411" s="229"/>
      <c r="C411" s="230"/>
      <c r="D411" s="231" t="s">
        <v>72</v>
      </c>
      <c r="E411" s="243" t="s">
        <v>568</v>
      </c>
      <c r="F411" s="243" t="s">
        <v>569</v>
      </c>
      <c r="G411" s="230"/>
      <c r="H411" s="230"/>
      <c r="I411" s="233"/>
      <c r="J411" s="244">
        <f>BK411</f>
        <v>0</v>
      </c>
      <c r="K411" s="230"/>
      <c r="L411" s="235"/>
      <c r="M411" s="236"/>
      <c r="N411" s="237"/>
      <c r="O411" s="237"/>
      <c r="P411" s="238">
        <f>SUM(P412:P426)</f>
        <v>0</v>
      </c>
      <c r="Q411" s="237"/>
      <c r="R411" s="238">
        <f>SUM(R412:R426)</f>
        <v>3.2112018</v>
      </c>
      <c r="S411" s="237"/>
      <c r="T411" s="239">
        <f>SUM(T412:T426)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240" t="s">
        <v>85</v>
      </c>
      <c r="AT411" s="241" t="s">
        <v>72</v>
      </c>
      <c r="AU411" s="241" t="s">
        <v>80</v>
      </c>
      <c r="AY411" s="240" t="s">
        <v>202</v>
      </c>
      <c r="BK411" s="242">
        <f>SUM(BK412:BK426)</f>
        <v>0</v>
      </c>
    </row>
    <row r="412" spans="1:65" s="2" customFormat="1" ht="21.75" customHeight="1">
      <c r="A412" s="37"/>
      <c r="B412" s="38"/>
      <c r="C412" s="245" t="s">
        <v>570</v>
      </c>
      <c r="D412" s="245" t="s">
        <v>204</v>
      </c>
      <c r="E412" s="246" t="s">
        <v>571</v>
      </c>
      <c r="F412" s="247" t="s">
        <v>572</v>
      </c>
      <c r="G412" s="248" t="s">
        <v>231</v>
      </c>
      <c r="H412" s="249">
        <v>32</v>
      </c>
      <c r="I412" s="250"/>
      <c r="J412" s="251">
        <f>ROUND(I412*H412,2)</f>
        <v>0</v>
      </c>
      <c r="K412" s="252"/>
      <c r="L412" s="43"/>
      <c r="M412" s="253" t="s">
        <v>1</v>
      </c>
      <c r="N412" s="254" t="s">
        <v>39</v>
      </c>
      <c r="O412" s="90"/>
      <c r="P412" s="255">
        <f>O412*H412</f>
        <v>0</v>
      </c>
      <c r="Q412" s="255">
        <v>0.01644</v>
      </c>
      <c r="R412" s="255">
        <f>Q412*H412</f>
        <v>0.52608</v>
      </c>
      <c r="S412" s="255">
        <v>0</v>
      </c>
      <c r="T412" s="256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257" t="s">
        <v>366</v>
      </c>
      <c r="AT412" s="257" t="s">
        <v>204</v>
      </c>
      <c r="AU412" s="257" t="s">
        <v>85</v>
      </c>
      <c r="AY412" s="16" t="s">
        <v>202</v>
      </c>
      <c r="BE412" s="258">
        <f>IF(N412="základní",J412,0)</f>
        <v>0</v>
      </c>
      <c r="BF412" s="258">
        <f>IF(N412="snížená",J412,0)</f>
        <v>0</v>
      </c>
      <c r="BG412" s="258">
        <f>IF(N412="zákl. přenesená",J412,0)</f>
        <v>0</v>
      </c>
      <c r="BH412" s="258">
        <f>IF(N412="sníž. přenesená",J412,0)</f>
        <v>0</v>
      </c>
      <c r="BI412" s="258">
        <f>IF(N412="nulová",J412,0)</f>
        <v>0</v>
      </c>
      <c r="BJ412" s="16" t="s">
        <v>85</v>
      </c>
      <c r="BK412" s="258">
        <f>ROUND(I412*H412,2)</f>
        <v>0</v>
      </c>
      <c r="BL412" s="16" t="s">
        <v>366</v>
      </c>
      <c r="BM412" s="257" t="s">
        <v>573</v>
      </c>
    </row>
    <row r="413" spans="1:51" s="14" customFormat="1" ht="12">
      <c r="A413" s="14"/>
      <c r="B413" s="270"/>
      <c r="C413" s="271"/>
      <c r="D413" s="261" t="s">
        <v>210</v>
      </c>
      <c r="E413" s="272" t="s">
        <v>1</v>
      </c>
      <c r="F413" s="273" t="s">
        <v>574</v>
      </c>
      <c r="G413" s="271"/>
      <c r="H413" s="274">
        <v>32</v>
      </c>
      <c r="I413" s="275"/>
      <c r="J413" s="271"/>
      <c r="K413" s="271"/>
      <c r="L413" s="276"/>
      <c r="M413" s="277"/>
      <c r="N413" s="278"/>
      <c r="O413" s="278"/>
      <c r="P413" s="278"/>
      <c r="Q413" s="278"/>
      <c r="R413" s="278"/>
      <c r="S413" s="278"/>
      <c r="T413" s="279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80" t="s">
        <v>210</v>
      </c>
      <c r="AU413" s="280" t="s">
        <v>85</v>
      </c>
      <c r="AV413" s="14" t="s">
        <v>85</v>
      </c>
      <c r="AW413" s="14" t="s">
        <v>30</v>
      </c>
      <c r="AX413" s="14" t="s">
        <v>73</v>
      </c>
      <c r="AY413" s="280" t="s">
        <v>202</v>
      </c>
    </row>
    <row r="414" spans="1:65" s="2" customFormat="1" ht="21.75" customHeight="1">
      <c r="A414" s="37"/>
      <c r="B414" s="38"/>
      <c r="C414" s="245" t="s">
        <v>575</v>
      </c>
      <c r="D414" s="245" t="s">
        <v>204</v>
      </c>
      <c r="E414" s="246" t="s">
        <v>576</v>
      </c>
      <c r="F414" s="247" t="s">
        <v>577</v>
      </c>
      <c r="G414" s="248" t="s">
        <v>231</v>
      </c>
      <c r="H414" s="249">
        <v>210.86</v>
      </c>
      <c r="I414" s="250"/>
      <c r="J414" s="251">
        <f>ROUND(I414*H414,2)</f>
        <v>0</v>
      </c>
      <c r="K414" s="252"/>
      <c r="L414" s="43"/>
      <c r="M414" s="253" t="s">
        <v>1</v>
      </c>
      <c r="N414" s="254" t="s">
        <v>39</v>
      </c>
      <c r="O414" s="90"/>
      <c r="P414" s="255">
        <f>O414*H414</f>
        <v>0</v>
      </c>
      <c r="Q414" s="255">
        <v>0.01223</v>
      </c>
      <c r="R414" s="255">
        <f>Q414*H414</f>
        <v>2.5788178</v>
      </c>
      <c r="S414" s="255">
        <v>0</v>
      </c>
      <c r="T414" s="256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57" t="s">
        <v>366</v>
      </c>
      <c r="AT414" s="257" t="s">
        <v>204</v>
      </c>
      <c r="AU414" s="257" t="s">
        <v>85</v>
      </c>
      <c r="AY414" s="16" t="s">
        <v>202</v>
      </c>
      <c r="BE414" s="258">
        <f>IF(N414="základní",J414,0)</f>
        <v>0</v>
      </c>
      <c r="BF414" s="258">
        <f>IF(N414="snížená",J414,0)</f>
        <v>0</v>
      </c>
      <c r="BG414" s="258">
        <f>IF(N414="zákl. přenesená",J414,0)</f>
        <v>0</v>
      </c>
      <c r="BH414" s="258">
        <f>IF(N414="sníž. přenesená",J414,0)</f>
        <v>0</v>
      </c>
      <c r="BI414" s="258">
        <f>IF(N414="nulová",J414,0)</f>
        <v>0</v>
      </c>
      <c r="BJ414" s="16" t="s">
        <v>85</v>
      </c>
      <c r="BK414" s="258">
        <f>ROUND(I414*H414,2)</f>
        <v>0</v>
      </c>
      <c r="BL414" s="16" t="s">
        <v>366</v>
      </c>
      <c r="BM414" s="257" t="s">
        <v>578</v>
      </c>
    </row>
    <row r="415" spans="1:51" s="13" customFormat="1" ht="12">
      <c r="A415" s="13"/>
      <c r="B415" s="259"/>
      <c r="C415" s="260"/>
      <c r="D415" s="261" t="s">
        <v>210</v>
      </c>
      <c r="E415" s="262" t="s">
        <v>1</v>
      </c>
      <c r="F415" s="263" t="s">
        <v>579</v>
      </c>
      <c r="G415" s="260"/>
      <c r="H415" s="262" t="s">
        <v>1</v>
      </c>
      <c r="I415" s="264"/>
      <c r="J415" s="260"/>
      <c r="K415" s="260"/>
      <c r="L415" s="265"/>
      <c r="M415" s="266"/>
      <c r="N415" s="267"/>
      <c r="O415" s="267"/>
      <c r="P415" s="267"/>
      <c r="Q415" s="267"/>
      <c r="R415" s="267"/>
      <c r="S415" s="267"/>
      <c r="T415" s="26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9" t="s">
        <v>210</v>
      </c>
      <c r="AU415" s="269" t="s">
        <v>85</v>
      </c>
      <c r="AV415" s="13" t="s">
        <v>80</v>
      </c>
      <c r="AW415" s="13" t="s">
        <v>30</v>
      </c>
      <c r="AX415" s="13" t="s">
        <v>73</v>
      </c>
      <c r="AY415" s="269" t="s">
        <v>202</v>
      </c>
    </row>
    <row r="416" spans="1:51" s="14" customFormat="1" ht="12">
      <c r="A416" s="14"/>
      <c r="B416" s="270"/>
      <c r="C416" s="271"/>
      <c r="D416" s="261" t="s">
        <v>210</v>
      </c>
      <c r="E416" s="272" t="s">
        <v>1</v>
      </c>
      <c r="F416" s="273" t="s">
        <v>580</v>
      </c>
      <c r="G416" s="271"/>
      <c r="H416" s="274">
        <v>90.12</v>
      </c>
      <c r="I416" s="275"/>
      <c r="J416" s="271"/>
      <c r="K416" s="271"/>
      <c r="L416" s="276"/>
      <c r="M416" s="277"/>
      <c r="N416" s="278"/>
      <c r="O416" s="278"/>
      <c r="P416" s="278"/>
      <c r="Q416" s="278"/>
      <c r="R416" s="278"/>
      <c r="S416" s="278"/>
      <c r="T416" s="279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80" t="s">
        <v>210</v>
      </c>
      <c r="AU416" s="280" t="s">
        <v>85</v>
      </c>
      <c r="AV416" s="14" t="s">
        <v>85</v>
      </c>
      <c r="AW416" s="14" t="s">
        <v>30</v>
      </c>
      <c r="AX416" s="14" t="s">
        <v>73</v>
      </c>
      <c r="AY416" s="280" t="s">
        <v>202</v>
      </c>
    </row>
    <row r="417" spans="1:51" s="14" customFormat="1" ht="12">
      <c r="A417" s="14"/>
      <c r="B417" s="270"/>
      <c r="C417" s="271"/>
      <c r="D417" s="261" t="s">
        <v>210</v>
      </c>
      <c r="E417" s="272" t="s">
        <v>1</v>
      </c>
      <c r="F417" s="273" t="s">
        <v>581</v>
      </c>
      <c r="G417" s="271"/>
      <c r="H417" s="274">
        <v>91.62</v>
      </c>
      <c r="I417" s="275"/>
      <c r="J417" s="271"/>
      <c r="K417" s="271"/>
      <c r="L417" s="276"/>
      <c r="M417" s="277"/>
      <c r="N417" s="278"/>
      <c r="O417" s="278"/>
      <c r="P417" s="278"/>
      <c r="Q417" s="278"/>
      <c r="R417" s="278"/>
      <c r="S417" s="278"/>
      <c r="T417" s="279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80" t="s">
        <v>210</v>
      </c>
      <c r="AU417" s="280" t="s">
        <v>85</v>
      </c>
      <c r="AV417" s="14" t="s">
        <v>85</v>
      </c>
      <c r="AW417" s="14" t="s">
        <v>30</v>
      </c>
      <c r="AX417" s="14" t="s">
        <v>73</v>
      </c>
      <c r="AY417" s="280" t="s">
        <v>202</v>
      </c>
    </row>
    <row r="418" spans="1:51" s="13" customFormat="1" ht="12">
      <c r="A418" s="13"/>
      <c r="B418" s="259"/>
      <c r="C418" s="260"/>
      <c r="D418" s="261" t="s">
        <v>210</v>
      </c>
      <c r="E418" s="262" t="s">
        <v>1</v>
      </c>
      <c r="F418" s="263" t="s">
        <v>582</v>
      </c>
      <c r="G418" s="260"/>
      <c r="H418" s="262" t="s">
        <v>1</v>
      </c>
      <c r="I418" s="264"/>
      <c r="J418" s="260"/>
      <c r="K418" s="260"/>
      <c r="L418" s="265"/>
      <c r="M418" s="266"/>
      <c r="N418" s="267"/>
      <c r="O418" s="267"/>
      <c r="P418" s="267"/>
      <c r="Q418" s="267"/>
      <c r="R418" s="267"/>
      <c r="S418" s="267"/>
      <c r="T418" s="26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9" t="s">
        <v>210</v>
      </c>
      <c r="AU418" s="269" t="s">
        <v>85</v>
      </c>
      <c r="AV418" s="13" t="s">
        <v>80</v>
      </c>
      <c r="AW418" s="13" t="s">
        <v>30</v>
      </c>
      <c r="AX418" s="13" t="s">
        <v>73</v>
      </c>
      <c r="AY418" s="269" t="s">
        <v>202</v>
      </c>
    </row>
    <row r="419" spans="1:51" s="14" customFormat="1" ht="12">
      <c r="A419" s="14"/>
      <c r="B419" s="270"/>
      <c r="C419" s="271"/>
      <c r="D419" s="261" t="s">
        <v>210</v>
      </c>
      <c r="E419" s="272" t="s">
        <v>1</v>
      </c>
      <c r="F419" s="273" t="s">
        <v>583</v>
      </c>
      <c r="G419" s="271"/>
      <c r="H419" s="274">
        <v>14.56</v>
      </c>
      <c r="I419" s="275"/>
      <c r="J419" s="271"/>
      <c r="K419" s="271"/>
      <c r="L419" s="276"/>
      <c r="M419" s="277"/>
      <c r="N419" s="278"/>
      <c r="O419" s="278"/>
      <c r="P419" s="278"/>
      <c r="Q419" s="278"/>
      <c r="R419" s="278"/>
      <c r="S419" s="278"/>
      <c r="T419" s="279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80" t="s">
        <v>210</v>
      </c>
      <c r="AU419" s="280" t="s">
        <v>85</v>
      </c>
      <c r="AV419" s="14" t="s">
        <v>85</v>
      </c>
      <c r="AW419" s="14" t="s">
        <v>30</v>
      </c>
      <c r="AX419" s="14" t="s">
        <v>73</v>
      </c>
      <c r="AY419" s="280" t="s">
        <v>202</v>
      </c>
    </row>
    <row r="420" spans="1:51" s="14" customFormat="1" ht="12">
      <c r="A420" s="14"/>
      <c r="B420" s="270"/>
      <c r="C420" s="271"/>
      <c r="D420" s="261" t="s">
        <v>210</v>
      </c>
      <c r="E420" s="272" t="s">
        <v>1</v>
      </c>
      <c r="F420" s="273" t="s">
        <v>584</v>
      </c>
      <c r="G420" s="271"/>
      <c r="H420" s="274">
        <v>14.56</v>
      </c>
      <c r="I420" s="275"/>
      <c r="J420" s="271"/>
      <c r="K420" s="271"/>
      <c r="L420" s="276"/>
      <c r="M420" s="277"/>
      <c r="N420" s="278"/>
      <c r="O420" s="278"/>
      <c r="P420" s="278"/>
      <c r="Q420" s="278"/>
      <c r="R420" s="278"/>
      <c r="S420" s="278"/>
      <c r="T420" s="279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80" t="s">
        <v>210</v>
      </c>
      <c r="AU420" s="280" t="s">
        <v>85</v>
      </c>
      <c r="AV420" s="14" t="s">
        <v>85</v>
      </c>
      <c r="AW420" s="14" t="s">
        <v>30</v>
      </c>
      <c r="AX420" s="14" t="s">
        <v>73</v>
      </c>
      <c r="AY420" s="280" t="s">
        <v>202</v>
      </c>
    </row>
    <row r="421" spans="1:65" s="2" customFormat="1" ht="16.5" customHeight="1">
      <c r="A421" s="37"/>
      <c r="B421" s="38"/>
      <c r="C421" s="245" t="s">
        <v>585</v>
      </c>
      <c r="D421" s="245" t="s">
        <v>204</v>
      </c>
      <c r="E421" s="246" t="s">
        <v>586</v>
      </c>
      <c r="F421" s="247" t="s">
        <v>587</v>
      </c>
      <c r="G421" s="248" t="s">
        <v>324</v>
      </c>
      <c r="H421" s="249">
        <v>20.8</v>
      </c>
      <c r="I421" s="250"/>
      <c r="J421" s="251">
        <f>ROUND(I421*H421,2)</f>
        <v>0</v>
      </c>
      <c r="K421" s="252"/>
      <c r="L421" s="43"/>
      <c r="M421" s="253" t="s">
        <v>1</v>
      </c>
      <c r="N421" s="254" t="s">
        <v>39</v>
      </c>
      <c r="O421" s="90"/>
      <c r="P421" s="255">
        <f>O421*H421</f>
        <v>0</v>
      </c>
      <c r="Q421" s="255">
        <v>0.00438</v>
      </c>
      <c r="R421" s="255">
        <f>Q421*H421</f>
        <v>0.091104</v>
      </c>
      <c r="S421" s="255">
        <v>0</v>
      </c>
      <c r="T421" s="256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57" t="s">
        <v>366</v>
      </c>
      <c r="AT421" s="257" t="s">
        <v>204</v>
      </c>
      <c r="AU421" s="257" t="s">
        <v>85</v>
      </c>
      <c r="AY421" s="16" t="s">
        <v>202</v>
      </c>
      <c r="BE421" s="258">
        <f>IF(N421="základní",J421,0)</f>
        <v>0</v>
      </c>
      <c r="BF421" s="258">
        <f>IF(N421="snížená",J421,0)</f>
        <v>0</v>
      </c>
      <c r="BG421" s="258">
        <f>IF(N421="zákl. přenesená",J421,0)</f>
        <v>0</v>
      </c>
      <c r="BH421" s="258">
        <f>IF(N421="sníž. přenesená",J421,0)</f>
        <v>0</v>
      </c>
      <c r="BI421" s="258">
        <f>IF(N421="nulová",J421,0)</f>
        <v>0</v>
      </c>
      <c r="BJ421" s="16" t="s">
        <v>85</v>
      </c>
      <c r="BK421" s="258">
        <f>ROUND(I421*H421,2)</f>
        <v>0</v>
      </c>
      <c r="BL421" s="16" t="s">
        <v>366</v>
      </c>
      <c r="BM421" s="257" t="s">
        <v>588</v>
      </c>
    </row>
    <row r="422" spans="1:51" s="14" customFormat="1" ht="12">
      <c r="A422" s="14"/>
      <c r="B422" s="270"/>
      <c r="C422" s="271"/>
      <c r="D422" s="261" t="s">
        <v>210</v>
      </c>
      <c r="E422" s="272" t="s">
        <v>1</v>
      </c>
      <c r="F422" s="273" t="s">
        <v>589</v>
      </c>
      <c r="G422" s="271"/>
      <c r="H422" s="274">
        <v>20.8</v>
      </c>
      <c r="I422" s="275"/>
      <c r="J422" s="271"/>
      <c r="K422" s="271"/>
      <c r="L422" s="276"/>
      <c r="M422" s="277"/>
      <c r="N422" s="278"/>
      <c r="O422" s="278"/>
      <c r="P422" s="278"/>
      <c r="Q422" s="278"/>
      <c r="R422" s="278"/>
      <c r="S422" s="278"/>
      <c r="T422" s="279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80" t="s">
        <v>210</v>
      </c>
      <c r="AU422" s="280" t="s">
        <v>85</v>
      </c>
      <c r="AV422" s="14" t="s">
        <v>85</v>
      </c>
      <c r="AW422" s="14" t="s">
        <v>30</v>
      </c>
      <c r="AX422" s="14" t="s">
        <v>73</v>
      </c>
      <c r="AY422" s="280" t="s">
        <v>202</v>
      </c>
    </row>
    <row r="423" spans="1:65" s="2" customFormat="1" ht="21.75" customHeight="1">
      <c r="A423" s="37"/>
      <c r="B423" s="38"/>
      <c r="C423" s="245" t="s">
        <v>590</v>
      </c>
      <c r="D423" s="245" t="s">
        <v>204</v>
      </c>
      <c r="E423" s="246" t="s">
        <v>591</v>
      </c>
      <c r="F423" s="247" t="s">
        <v>592</v>
      </c>
      <c r="G423" s="248" t="s">
        <v>207</v>
      </c>
      <c r="H423" s="249">
        <v>16</v>
      </c>
      <c r="I423" s="250"/>
      <c r="J423" s="251">
        <f>ROUND(I423*H423,2)</f>
        <v>0</v>
      </c>
      <c r="K423" s="252"/>
      <c r="L423" s="43"/>
      <c r="M423" s="253" t="s">
        <v>1</v>
      </c>
      <c r="N423" s="254" t="s">
        <v>39</v>
      </c>
      <c r="O423" s="90"/>
      <c r="P423" s="255">
        <f>O423*H423</f>
        <v>0</v>
      </c>
      <c r="Q423" s="255">
        <v>3E-05</v>
      </c>
      <c r="R423" s="255">
        <f>Q423*H423</f>
        <v>0.00048</v>
      </c>
      <c r="S423" s="255">
        <v>0</v>
      </c>
      <c r="T423" s="256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57" t="s">
        <v>366</v>
      </c>
      <c r="AT423" s="257" t="s">
        <v>204</v>
      </c>
      <c r="AU423" s="257" t="s">
        <v>85</v>
      </c>
      <c r="AY423" s="16" t="s">
        <v>202</v>
      </c>
      <c r="BE423" s="258">
        <f>IF(N423="základní",J423,0)</f>
        <v>0</v>
      </c>
      <c r="BF423" s="258">
        <f>IF(N423="snížená",J423,0)</f>
        <v>0</v>
      </c>
      <c r="BG423" s="258">
        <f>IF(N423="zákl. přenesená",J423,0)</f>
        <v>0</v>
      </c>
      <c r="BH423" s="258">
        <f>IF(N423="sníž. přenesená",J423,0)</f>
        <v>0</v>
      </c>
      <c r="BI423" s="258">
        <f>IF(N423="nulová",J423,0)</f>
        <v>0</v>
      </c>
      <c r="BJ423" s="16" t="s">
        <v>85</v>
      </c>
      <c r="BK423" s="258">
        <f>ROUND(I423*H423,2)</f>
        <v>0</v>
      </c>
      <c r="BL423" s="16" t="s">
        <v>366</v>
      </c>
      <c r="BM423" s="257" t="s">
        <v>593</v>
      </c>
    </row>
    <row r="424" spans="1:51" s="14" customFormat="1" ht="12">
      <c r="A424" s="14"/>
      <c r="B424" s="270"/>
      <c r="C424" s="271"/>
      <c r="D424" s="261" t="s">
        <v>210</v>
      </c>
      <c r="E424" s="272" t="s">
        <v>1</v>
      </c>
      <c r="F424" s="273" t="s">
        <v>366</v>
      </c>
      <c r="G424" s="271"/>
      <c r="H424" s="274">
        <v>16</v>
      </c>
      <c r="I424" s="275"/>
      <c r="J424" s="271"/>
      <c r="K424" s="271"/>
      <c r="L424" s="276"/>
      <c r="M424" s="277"/>
      <c r="N424" s="278"/>
      <c r="O424" s="278"/>
      <c r="P424" s="278"/>
      <c r="Q424" s="278"/>
      <c r="R424" s="278"/>
      <c r="S424" s="278"/>
      <c r="T424" s="279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80" t="s">
        <v>210</v>
      </c>
      <c r="AU424" s="280" t="s">
        <v>85</v>
      </c>
      <c r="AV424" s="14" t="s">
        <v>85</v>
      </c>
      <c r="AW424" s="14" t="s">
        <v>30</v>
      </c>
      <c r="AX424" s="14" t="s">
        <v>73</v>
      </c>
      <c r="AY424" s="280" t="s">
        <v>202</v>
      </c>
    </row>
    <row r="425" spans="1:65" s="2" customFormat="1" ht="16.5" customHeight="1">
      <c r="A425" s="37"/>
      <c r="B425" s="38"/>
      <c r="C425" s="281" t="s">
        <v>287</v>
      </c>
      <c r="D425" s="281" t="s">
        <v>116</v>
      </c>
      <c r="E425" s="282" t="s">
        <v>594</v>
      </c>
      <c r="F425" s="283" t="s">
        <v>595</v>
      </c>
      <c r="G425" s="284" t="s">
        <v>207</v>
      </c>
      <c r="H425" s="285">
        <v>16</v>
      </c>
      <c r="I425" s="286"/>
      <c r="J425" s="287">
        <f>ROUND(I425*H425,2)</f>
        <v>0</v>
      </c>
      <c r="K425" s="288"/>
      <c r="L425" s="289"/>
      <c r="M425" s="290" t="s">
        <v>1</v>
      </c>
      <c r="N425" s="291" t="s">
        <v>39</v>
      </c>
      <c r="O425" s="90"/>
      <c r="P425" s="255">
        <f>O425*H425</f>
        <v>0</v>
      </c>
      <c r="Q425" s="255">
        <v>0.00092</v>
      </c>
      <c r="R425" s="255">
        <f>Q425*H425</f>
        <v>0.01472</v>
      </c>
      <c r="S425" s="255">
        <v>0</v>
      </c>
      <c r="T425" s="256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57" t="s">
        <v>459</v>
      </c>
      <c r="AT425" s="257" t="s">
        <v>116</v>
      </c>
      <c r="AU425" s="257" t="s">
        <v>85</v>
      </c>
      <c r="AY425" s="16" t="s">
        <v>202</v>
      </c>
      <c r="BE425" s="258">
        <f>IF(N425="základní",J425,0)</f>
        <v>0</v>
      </c>
      <c r="BF425" s="258">
        <f>IF(N425="snížená",J425,0)</f>
        <v>0</v>
      </c>
      <c r="BG425" s="258">
        <f>IF(N425="zákl. přenesená",J425,0)</f>
        <v>0</v>
      </c>
      <c r="BH425" s="258">
        <f>IF(N425="sníž. přenesená",J425,0)</f>
        <v>0</v>
      </c>
      <c r="BI425" s="258">
        <f>IF(N425="nulová",J425,0)</f>
        <v>0</v>
      </c>
      <c r="BJ425" s="16" t="s">
        <v>85</v>
      </c>
      <c r="BK425" s="258">
        <f>ROUND(I425*H425,2)</f>
        <v>0</v>
      </c>
      <c r="BL425" s="16" t="s">
        <v>366</v>
      </c>
      <c r="BM425" s="257" t="s">
        <v>596</v>
      </c>
    </row>
    <row r="426" spans="1:65" s="2" customFormat="1" ht="21.75" customHeight="1">
      <c r="A426" s="37"/>
      <c r="B426" s="38"/>
      <c r="C426" s="245" t="s">
        <v>597</v>
      </c>
      <c r="D426" s="245" t="s">
        <v>204</v>
      </c>
      <c r="E426" s="246" t="s">
        <v>598</v>
      </c>
      <c r="F426" s="247" t="s">
        <v>599</v>
      </c>
      <c r="G426" s="248" t="s">
        <v>411</v>
      </c>
      <c r="H426" s="249">
        <v>3.211</v>
      </c>
      <c r="I426" s="250"/>
      <c r="J426" s="251">
        <f>ROUND(I426*H426,2)</f>
        <v>0</v>
      </c>
      <c r="K426" s="252"/>
      <c r="L426" s="43"/>
      <c r="M426" s="253" t="s">
        <v>1</v>
      </c>
      <c r="N426" s="254" t="s">
        <v>39</v>
      </c>
      <c r="O426" s="90"/>
      <c r="P426" s="255">
        <f>O426*H426</f>
        <v>0</v>
      </c>
      <c r="Q426" s="255">
        <v>0</v>
      </c>
      <c r="R426" s="255">
        <f>Q426*H426</f>
        <v>0</v>
      </c>
      <c r="S426" s="255">
        <v>0</v>
      </c>
      <c r="T426" s="256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57" t="s">
        <v>366</v>
      </c>
      <c r="AT426" s="257" t="s">
        <v>204</v>
      </c>
      <c r="AU426" s="257" t="s">
        <v>85</v>
      </c>
      <c r="AY426" s="16" t="s">
        <v>202</v>
      </c>
      <c r="BE426" s="258">
        <f>IF(N426="základní",J426,0)</f>
        <v>0</v>
      </c>
      <c r="BF426" s="258">
        <f>IF(N426="snížená",J426,0)</f>
        <v>0</v>
      </c>
      <c r="BG426" s="258">
        <f>IF(N426="zákl. přenesená",J426,0)</f>
        <v>0</v>
      </c>
      <c r="BH426" s="258">
        <f>IF(N426="sníž. přenesená",J426,0)</f>
        <v>0</v>
      </c>
      <c r="BI426" s="258">
        <f>IF(N426="nulová",J426,0)</f>
        <v>0</v>
      </c>
      <c r="BJ426" s="16" t="s">
        <v>85</v>
      </c>
      <c r="BK426" s="258">
        <f>ROUND(I426*H426,2)</f>
        <v>0</v>
      </c>
      <c r="BL426" s="16" t="s">
        <v>366</v>
      </c>
      <c r="BM426" s="257" t="s">
        <v>600</v>
      </c>
    </row>
    <row r="427" spans="1:63" s="12" customFormat="1" ht="22.8" customHeight="1">
      <c r="A427" s="12"/>
      <c r="B427" s="229"/>
      <c r="C427" s="230"/>
      <c r="D427" s="231" t="s">
        <v>72</v>
      </c>
      <c r="E427" s="243" t="s">
        <v>601</v>
      </c>
      <c r="F427" s="243" t="s">
        <v>602</v>
      </c>
      <c r="G427" s="230"/>
      <c r="H427" s="230"/>
      <c r="I427" s="233"/>
      <c r="J427" s="244">
        <f>BK427</f>
        <v>0</v>
      </c>
      <c r="K427" s="230"/>
      <c r="L427" s="235"/>
      <c r="M427" s="236"/>
      <c r="N427" s="237"/>
      <c r="O427" s="237"/>
      <c r="P427" s="238">
        <f>SUM(P428:P439)</f>
        <v>0</v>
      </c>
      <c r="Q427" s="237"/>
      <c r="R427" s="238">
        <f>SUM(R428:R439)</f>
        <v>0.5110013999999999</v>
      </c>
      <c r="S427" s="237"/>
      <c r="T427" s="239">
        <f>SUM(T428:T439)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40" t="s">
        <v>85</v>
      </c>
      <c r="AT427" s="241" t="s">
        <v>72</v>
      </c>
      <c r="AU427" s="241" t="s">
        <v>80</v>
      </c>
      <c r="AY427" s="240" t="s">
        <v>202</v>
      </c>
      <c r="BK427" s="242">
        <f>SUM(BK428:BK439)</f>
        <v>0</v>
      </c>
    </row>
    <row r="428" spans="1:65" s="2" customFormat="1" ht="16.5" customHeight="1">
      <c r="A428" s="37"/>
      <c r="B428" s="38"/>
      <c r="C428" s="245" t="s">
        <v>309</v>
      </c>
      <c r="D428" s="245" t="s">
        <v>204</v>
      </c>
      <c r="E428" s="246" t="s">
        <v>603</v>
      </c>
      <c r="F428" s="247" t="s">
        <v>604</v>
      </c>
      <c r="G428" s="248" t="s">
        <v>231</v>
      </c>
      <c r="H428" s="249">
        <v>480</v>
      </c>
      <c r="I428" s="250"/>
      <c r="J428" s="251">
        <f>ROUND(I428*H428,2)</f>
        <v>0</v>
      </c>
      <c r="K428" s="252"/>
      <c r="L428" s="43"/>
      <c r="M428" s="253" t="s">
        <v>1</v>
      </c>
      <c r="N428" s="254" t="s">
        <v>39</v>
      </c>
      <c r="O428" s="90"/>
      <c r="P428" s="255">
        <f>O428*H428</f>
        <v>0</v>
      </c>
      <c r="Q428" s="255">
        <v>0</v>
      </c>
      <c r="R428" s="255">
        <f>Q428*H428</f>
        <v>0</v>
      </c>
      <c r="S428" s="255">
        <v>0</v>
      </c>
      <c r="T428" s="256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57" t="s">
        <v>366</v>
      </c>
      <c r="AT428" s="257" t="s">
        <v>204</v>
      </c>
      <c r="AU428" s="257" t="s">
        <v>85</v>
      </c>
      <c r="AY428" s="16" t="s">
        <v>202</v>
      </c>
      <c r="BE428" s="258">
        <f>IF(N428="základní",J428,0)</f>
        <v>0</v>
      </c>
      <c r="BF428" s="258">
        <f>IF(N428="snížená",J428,0)</f>
        <v>0</v>
      </c>
      <c r="BG428" s="258">
        <f>IF(N428="zákl. přenesená",J428,0)</f>
        <v>0</v>
      </c>
      <c r="BH428" s="258">
        <f>IF(N428="sníž. přenesená",J428,0)</f>
        <v>0</v>
      </c>
      <c r="BI428" s="258">
        <f>IF(N428="nulová",J428,0)</f>
        <v>0</v>
      </c>
      <c r="BJ428" s="16" t="s">
        <v>85</v>
      </c>
      <c r="BK428" s="258">
        <f>ROUND(I428*H428,2)</f>
        <v>0</v>
      </c>
      <c r="BL428" s="16" t="s">
        <v>366</v>
      </c>
      <c r="BM428" s="257" t="s">
        <v>605</v>
      </c>
    </row>
    <row r="429" spans="1:51" s="14" customFormat="1" ht="12">
      <c r="A429" s="14"/>
      <c r="B429" s="270"/>
      <c r="C429" s="271"/>
      <c r="D429" s="261" t="s">
        <v>210</v>
      </c>
      <c r="E429" s="272" t="s">
        <v>1</v>
      </c>
      <c r="F429" s="273" t="s">
        <v>606</v>
      </c>
      <c r="G429" s="271"/>
      <c r="H429" s="274">
        <v>480</v>
      </c>
      <c r="I429" s="275"/>
      <c r="J429" s="271"/>
      <c r="K429" s="271"/>
      <c r="L429" s="276"/>
      <c r="M429" s="277"/>
      <c r="N429" s="278"/>
      <c r="O429" s="278"/>
      <c r="P429" s="278"/>
      <c r="Q429" s="278"/>
      <c r="R429" s="278"/>
      <c r="S429" s="278"/>
      <c r="T429" s="279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80" t="s">
        <v>210</v>
      </c>
      <c r="AU429" s="280" t="s">
        <v>85</v>
      </c>
      <c r="AV429" s="14" t="s">
        <v>85</v>
      </c>
      <c r="AW429" s="14" t="s">
        <v>30</v>
      </c>
      <c r="AX429" s="14" t="s">
        <v>73</v>
      </c>
      <c r="AY429" s="280" t="s">
        <v>202</v>
      </c>
    </row>
    <row r="430" spans="1:65" s="2" customFormat="1" ht="16.5" customHeight="1">
      <c r="A430" s="37"/>
      <c r="B430" s="38"/>
      <c r="C430" s="281" t="s">
        <v>607</v>
      </c>
      <c r="D430" s="281" t="s">
        <v>116</v>
      </c>
      <c r="E430" s="282" t="s">
        <v>608</v>
      </c>
      <c r="F430" s="283" t="s">
        <v>609</v>
      </c>
      <c r="G430" s="284" t="s">
        <v>231</v>
      </c>
      <c r="H430" s="285">
        <v>504</v>
      </c>
      <c r="I430" s="286"/>
      <c r="J430" s="287">
        <f>ROUND(I430*H430,2)</f>
        <v>0</v>
      </c>
      <c r="K430" s="288"/>
      <c r="L430" s="289"/>
      <c r="M430" s="290" t="s">
        <v>1</v>
      </c>
      <c r="N430" s="291" t="s">
        <v>39</v>
      </c>
      <c r="O430" s="90"/>
      <c r="P430" s="255">
        <f>O430*H430</f>
        <v>0</v>
      </c>
      <c r="Q430" s="255">
        <v>0</v>
      </c>
      <c r="R430" s="255">
        <f>Q430*H430</f>
        <v>0</v>
      </c>
      <c r="S430" s="255">
        <v>0</v>
      </c>
      <c r="T430" s="256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57" t="s">
        <v>459</v>
      </c>
      <c r="AT430" s="257" t="s">
        <v>116</v>
      </c>
      <c r="AU430" s="257" t="s">
        <v>85</v>
      </c>
      <c r="AY430" s="16" t="s">
        <v>202</v>
      </c>
      <c r="BE430" s="258">
        <f>IF(N430="základní",J430,0)</f>
        <v>0</v>
      </c>
      <c r="BF430" s="258">
        <f>IF(N430="snížená",J430,0)</f>
        <v>0</v>
      </c>
      <c r="BG430" s="258">
        <f>IF(N430="zákl. přenesená",J430,0)</f>
        <v>0</v>
      </c>
      <c r="BH430" s="258">
        <f>IF(N430="sníž. přenesená",J430,0)</f>
        <v>0</v>
      </c>
      <c r="BI430" s="258">
        <f>IF(N430="nulová",J430,0)</f>
        <v>0</v>
      </c>
      <c r="BJ430" s="16" t="s">
        <v>85</v>
      </c>
      <c r="BK430" s="258">
        <f>ROUND(I430*H430,2)</f>
        <v>0</v>
      </c>
      <c r="BL430" s="16" t="s">
        <v>366</v>
      </c>
      <c r="BM430" s="257" t="s">
        <v>610</v>
      </c>
    </row>
    <row r="431" spans="1:51" s="14" customFormat="1" ht="12">
      <c r="A431" s="14"/>
      <c r="B431" s="270"/>
      <c r="C431" s="271"/>
      <c r="D431" s="261" t="s">
        <v>210</v>
      </c>
      <c r="E431" s="271"/>
      <c r="F431" s="273" t="s">
        <v>611</v>
      </c>
      <c r="G431" s="271"/>
      <c r="H431" s="274">
        <v>504</v>
      </c>
      <c r="I431" s="275"/>
      <c r="J431" s="271"/>
      <c r="K431" s="271"/>
      <c r="L431" s="276"/>
      <c r="M431" s="277"/>
      <c r="N431" s="278"/>
      <c r="O431" s="278"/>
      <c r="P431" s="278"/>
      <c r="Q431" s="278"/>
      <c r="R431" s="278"/>
      <c r="S431" s="278"/>
      <c r="T431" s="279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80" t="s">
        <v>210</v>
      </c>
      <c r="AU431" s="280" t="s">
        <v>85</v>
      </c>
      <c r="AV431" s="14" t="s">
        <v>85</v>
      </c>
      <c r="AW431" s="14" t="s">
        <v>4</v>
      </c>
      <c r="AX431" s="14" t="s">
        <v>80</v>
      </c>
      <c r="AY431" s="280" t="s">
        <v>202</v>
      </c>
    </row>
    <row r="432" spans="1:65" s="2" customFormat="1" ht="21.75" customHeight="1">
      <c r="A432" s="37"/>
      <c r="B432" s="38"/>
      <c r="C432" s="245" t="s">
        <v>612</v>
      </c>
      <c r="D432" s="245" t="s">
        <v>204</v>
      </c>
      <c r="E432" s="246" t="s">
        <v>613</v>
      </c>
      <c r="F432" s="247" t="s">
        <v>614</v>
      </c>
      <c r="G432" s="248" t="s">
        <v>231</v>
      </c>
      <c r="H432" s="249">
        <v>1042.86</v>
      </c>
      <c r="I432" s="250"/>
      <c r="J432" s="251">
        <f>ROUND(I432*H432,2)</f>
        <v>0</v>
      </c>
      <c r="K432" s="252"/>
      <c r="L432" s="43"/>
      <c r="M432" s="253" t="s">
        <v>1</v>
      </c>
      <c r="N432" s="254" t="s">
        <v>39</v>
      </c>
      <c r="O432" s="90"/>
      <c r="P432" s="255">
        <f>O432*H432</f>
        <v>0</v>
      </c>
      <c r="Q432" s="255">
        <v>0.0002</v>
      </c>
      <c r="R432" s="255">
        <f>Q432*H432</f>
        <v>0.20857199999999998</v>
      </c>
      <c r="S432" s="255">
        <v>0</v>
      </c>
      <c r="T432" s="256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257" t="s">
        <v>366</v>
      </c>
      <c r="AT432" s="257" t="s">
        <v>204</v>
      </c>
      <c r="AU432" s="257" t="s">
        <v>85</v>
      </c>
      <c r="AY432" s="16" t="s">
        <v>202</v>
      </c>
      <c r="BE432" s="258">
        <f>IF(N432="základní",J432,0)</f>
        <v>0</v>
      </c>
      <c r="BF432" s="258">
        <f>IF(N432="snížená",J432,0)</f>
        <v>0</v>
      </c>
      <c r="BG432" s="258">
        <f>IF(N432="zákl. přenesená",J432,0)</f>
        <v>0</v>
      </c>
      <c r="BH432" s="258">
        <f>IF(N432="sníž. přenesená",J432,0)</f>
        <v>0</v>
      </c>
      <c r="BI432" s="258">
        <f>IF(N432="nulová",J432,0)</f>
        <v>0</v>
      </c>
      <c r="BJ432" s="16" t="s">
        <v>85</v>
      </c>
      <c r="BK432" s="258">
        <f>ROUND(I432*H432,2)</f>
        <v>0</v>
      </c>
      <c r="BL432" s="16" t="s">
        <v>366</v>
      </c>
      <c r="BM432" s="257" t="s">
        <v>615</v>
      </c>
    </row>
    <row r="433" spans="1:51" s="14" customFormat="1" ht="12">
      <c r="A433" s="14"/>
      <c r="B433" s="270"/>
      <c r="C433" s="271"/>
      <c r="D433" s="261" t="s">
        <v>210</v>
      </c>
      <c r="E433" s="272" t="s">
        <v>1</v>
      </c>
      <c r="F433" s="273" t="s">
        <v>616</v>
      </c>
      <c r="G433" s="271"/>
      <c r="H433" s="274">
        <v>32</v>
      </c>
      <c r="I433" s="275"/>
      <c r="J433" s="271"/>
      <c r="K433" s="271"/>
      <c r="L433" s="276"/>
      <c r="M433" s="277"/>
      <c r="N433" s="278"/>
      <c r="O433" s="278"/>
      <c r="P433" s="278"/>
      <c r="Q433" s="278"/>
      <c r="R433" s="278"/>
      <c r="S433" s="278"/>
      <c r="T433" s="279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80" t="s">
        <v>210</v>
      </c>
      <c r="AU433" s="280" t="s">
        <v>85</v>
      </c>
      <c r="AV433" s="14" t="s">
        <v>85</v>
      </c>
      <c r="AW433" s="14" t="s">
        <v>30</v>
      </c>
      <c r="AX433" s="14" t="s">
        <v>73</v>
      </c>
      <c r="AY433" s="280" t="s">
        <v>202</v>
      </c>
    </row>
    <row r="434" spans="1:51" s="14" customFormat="1" ht="12">
      <c r="A434" s="14"/>
      <c r="B434" s="270"/>
      <c r="C434" s="271"/>
      <c r="D434" s="261" t="s">
        <v>210</v>
      </c>
      <c r="E434" s="272" t="s">
        <v>1</v>
      </c>
      <c r="F434" s="273" t="s">
        <v>617</v>
      </c>
      <c r="G434" s="271"/>
      <c r="H434" s="274">
        <v>210.86</v>
      </c>
      <c r="I434" s="275"/>
      <c r="J434" s="271"/>
      <c r="K434" s="271"/>
      <c r="L434" s="276"/>
      <c r="M434" s="277"/>
      <c r="N434" s="278"/>
      <c r="O434" s="278"/>
      <c r="P434" s="278"/>
      <c r="Q434" s="278"/>
      <c r="R434" s="278"/>
      <c r="S434" s="278"/>
      <c r="T434" s="279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80" t="s">
        <v>210</v>
      </c>
      <c r="AU434" s="280" t="s">
        <v>85</v>
      </c>
      <c r="AV434" s="14" t="s">
        <v>85</v>
      </c>
      <c r="AW434" s="14" t="s">
        <v>30</v>
      </c>
      <c r="AX434" s="14" t="s">
        <v>73</v>
      </c>
      <c r="AY434" s="280" t="s">
        <v>202</v>
      </c>
    </row>
    <row r="435" spans="1:51" s="14" customFormat="1" ht="12">
      <c r="A435" s="14"/>
      <c r="B435" s="270"/>
      <c r="C435" s="271"/>
      <c r="D435" s="261" t="s">
        <v>210</v>
      </c>
      <c r="E435" s="272" t="s">
        <v>1</v>
      </c>
      <c r="F435" s="273" t="s">
        <v>618</v>
      </c>
      <c r="G435" s="271"/>
      <c r="H435" s="274">
        <v>800</v>
      </c>
      <c r="I435" s="275"/>
      <c r="J435" s="271"/>
      <c r="K435" s="271"/>
      <c r="L435" s="276"/>
      <c r="M435" s="277"/>
      <c r="N435" s="278"/>
      <c r="O435" s="278"/>
      <c r="P435" s="278"/>
      <c r="Q435" s="278"/>
      <c r="R435" s="278"/>
      <c r="S435" s="278"/>
      <c r="T435" s="279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80" t="s">
        <v>210</v>
      </c>
      <c r="AU435" s="280" t="s">
        <v>85</v>
      </c>
      <c r="AV435" s="14" t="s">
        <v>85</v>
      </c>
      <c r="AW435" s="14" t="s">
        <v>30</v>
      </c>
      <c r="AX435" s="14" t="s">
        <v>73</v>
      </c>
      <c r="AY435" s="280" t="s">
        <v>202</v>
      </c>
    </row>
    <row r="436" spans="1:65" s="2" customFormat="1" ht="21.75" customHeight="1">
      <c r="A436" s="37"/>
      <c r="B436" s="38"/>
      <c r="C436" s="245" t="s">
        <v>619</v>
      </c>
      <c r="D436" s="245" t="s">
        <v>204</v>
      </c>
      <c r="E436" s="246" t="s">
        <v>620</v>
      </c>
      <c r="F436" s="247" t="s">
        <v>621</v>
      </c>
      <c r="G436" s="248" t="s">
        <v>231</v>
      </c>
      <c r="H436" s="249">
        <v>1042.86</v>
      </c>
      <c r="I436" s="250"/>
      <c r="J436" s="251">
        <f>ROUND(I436*H436,2)</f>
        <v>0</v>
      </c>
      <c r="K436" s="252"/>
      <c r="L436" s="43"/>
      <c r="M436" s="253" t="s">
        <v>1</v>
      </c>
      <c r="N436" s="254" t="s">
        <v>39</v>
      </c>
      <c r="O436" s="90"/>
      <c r="P436" s="255">
        <f>O436*H436</f>
        <v>0</v>
      </c>
      <c r="Q436" s="255">
        <v>0.00029</v>
      </c>
      <c r="R436" s="255">
        <f>Q436*H436</f>
        <v>0.30242939999999996</v>
      </c>
      <c r="S436" s="255">
        <v>0</v>
      </c>
      <c r="T436" s="256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257" t="s">
        <v>366</v>
      </c>
      <c r="AT436" s="257" t="s">
        <v>204</v>
      </c>
      <c r="AU436" s="257" t="s">
        <v>85</v>
      </c>
      <c r="AY436" s="16" t="s">
        <v>202</v>
      </c>
      <c r="BE436" s="258">
        <f>IF(N436="základní",J436,0)</f>
        <v>0</v>
      </c>
      <c r="BF436" s="258">
        <f>IF(N436="snížená",J436,0)</f>
        <v>0</v>
      </c>
      <c r="BG436" s="258">
        <f>IF(N436="zákl. přenesená",J436,0)</f>
        <v>0</v>
      </c>
      <c r="BH436" s="258">
        <f>IF(N436="sníž. přenesená",J436,0)</f>
        <v>0</v>
      </c>
      <c r="BI436" s="258">
        <f>IF(N436="nulová",J436,0)</f>
        <v>0</v>
      </c>
      <c r="BJ436" s="16" t="s">
        <v>85</v>
      </c>
      <c r="BK436" s="258">
        <f>ROUND(I436*H436,2)</f>
        <v>0</v>
      </c>
      <c r="BL436" s="16" t="s">
        <v>366</v>
      </c>
      <c r="BM436" s="257" t="s">
        <v>622</v>
      </c>
    </row>
    <row r="437" spans="1:51" s="14" customFormat="1" ht="12">
      <c r="A437" s="14"/>
      <c r="B437" s="270"/>
      <c r="C437" s="271"/>
      <c r="D437" s="261" t="s">
        <v>210</v>
      </c>
      <c r="E437" s="272" t="s">
        <v>1</v>
      </c>
      <c r="F437" s="273" t="s">
        <v>616</v>
      </c>
      <c r="G437" s="271"/>
      <c r="H437" s="274">
        <v>32</v>
      </c>
      <c r="I437" s="275"/>
      <c r="J437" s="271"/>
      <c r="K437" s="271"/>
      <c r="L437" s="276"/>
      <c r="M437" s="277"/>
      <c r="N437" s="278"/>
      <c r="O437" s="278"/>
      <c r="P437" s="278"/>
      <c r="Q437" s="278"/>
      <c r="R437" s="278"/>
      <c r="S437" s="278"/>
      <c r="T437" s="279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80" t="s">
        <v>210</v>
      </c>
      <c r="AU437" s="280" t="s">
        <v>85</v>
      </c>
      <c r="AV437" s="14" t="s">
        <v>85</v>
      </c>
      <c r="AW437" s="14" t="s">
        <v>30</v>
      </c>
      <c r="AX437" s="14" t="s">
        <v>73</v>
      </c>
      <c r="AY437" s="280" t="s">
        <v>202</v>
      </c>
    </row>
    <row r="438" spans="1:51" s="14" customFormat="1" ht="12">
      <c r="A438" s="14"/>
      <c r="B438" s="270"/>
      <c r="C438" s="271"/>
      <c r="D438" s="261" t="s">
        <v>210</v>
      </c>
      <c r="E438" s="272" t="s">
        <v>1</v>
      </c>
      <c r="F438" s="273" t="s">
        <v>617</v>
      </c>
      <c r="G438" s="271"/>
      <c r="H438" s="274">
        <v>210.86</v>
      </c>
      <c r="I438" s="275"/>
      <c r="J438" s="271"/>
      <c r="K438" s="271"/>
      <c r="L438" s="276"/>
      <c r="M438" s="277"/>
      <c r="N438" s="278"/>
      <c r="O438" s="278"/>
      <c r="P438" s="278"/>
      <c r="Q438" s="278"/>
      <c r="R438" s="278"/>
      <c r="S438" s="278"/>
      <c r="T438" s="279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80" t="s">
        <v>210</v>
      </c>
      <c r="AU438" s="280" t="s">
        <v>85</v>
      </c>
      <c r="AV438" s="14" t="s">
        <v>85</v>
      </c>
      <c r="AW438" s="14" t="s">
        <v>30</v>
      </c>
      <c r="AX438" s="14" t="s">
        <v>73</v>
      </c>
      <c r="AY438" s="280" t="s">
        <v>202</v>
      </c>
    </row>
    <row r="439" spans="1:51" s="14" customFormat="1" ht="12">
      <c r="A439" s="14"/>
      <c r="B439" s="270"/>
      <c r="C439" s="271"/>
      <c r="D439" s="261" t="s">
        <v>210</v>
      </c>
      <c r="E439" s="272" t="s">
        <v>1</v>
      </c>
      <c r="F439" s="273" t="s">
        <v>618</v>
      </c>
      <c r="G439" s="271"/>
      <c r="H439" s="274">
        <v>800</v>
      </c>
      <c r="I439" s="275"/>
      <c r="J439" s="271"/>
      <c r="K439" s="271"/>
      <c r="L439" s="276"/>
      <c r="M439" s="292"/>
      <c r="N439" s="293"/>
      <c r="O439" s="293"/>
      <c r="P439" s="293"/>
      <c r="Q439" s="293"/>
      <c r="R439" s="293"/>
      <c r="S439" s="293"/>
      <c r="T439" s="29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80" t="s">
        <v>210</v>
      </c>
      <c r="AU439" s="280" t="s">
        <v>85</v>
      </c>
      <c r="AV439" s="14" t="s">
        <v>85</v>
      </c>
      <c r="AW439" s="14" t="s">
        <v>30</v>
      </c>
      <c r="AX439" s="14" t="s">
        <v>73</v>
      </c>
      <c r="AY439" s="280" t="s">
        <v>202</v>
      </c>
    </row>
    <row r="440" spans="1:31" s="2" customFormat="1" ht="6.95" customHeight="1">
      <c r="A440" s="37"/>
      <c r="B440" s="65"/>
      <c r="C440" s="66"/>
      <c r="D440" s="66"/>
      <c r="E440" s="66"/>
      <c r="F440" s="66"/>
      <c r="G440" s="66"/>
      <c r="H440" s="66"/>
      <c r="I440" s="192"/>
      <c r="J440" s="66"/>
      <c r="K440" s="66"/>
      <c r="L440" s="43"/>
      <c r="M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</row>
  </sheetData>
  <sheetProtection password="CC35" sheet="1" objects="1" scenarios="1" formatColumns="0" formatRows="0" autoFilter="0"/>
  <autoFilter ref="C139:K43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6:H126"/>
    <mergeCell ref="E130:H130"/>
    <mergeCell ref="E128:H128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144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160</v>
      </c>
      <c r="L8" s="19"/>
    </row>
    <row r="9" spans="2:12" s="1" customFormat="1" ht="23.25" customHeight="1">
      <c r="B9" s="19"/>
      <c r="E9" s="153" t="s">
        <v>1845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162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1846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164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1847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ROUND(J140,2)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ROUND((SUM(BE140:BE375)),2)</f>
        <v>0</v>
      </c>
      <c r="G37" s="37"/>
      <c r="H37" s="37"/>
      <c r="I37" s="171">
        <v>0.21</v>
      </c>
      <c r="J37" s="170">
        <f>ROUND(((SUM(BE140:BE375))*I37),2)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ROUND((SUM(BF140:BF375)),2)</f>
        <v>0</v>
      </c>
      <c r="G38" s="37"/>
      <c r="H38" s="37"/>
      <c r="I38" s="171">
        <v>0.15</v>
      </c>
      <c r="J38" s="170">
        <f>ROUND(((SUM(BF140:BF375))*I38),2)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ROUND((SUM(BG140:BG375)),2)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ROUND((SUM(BH140:BH375)),2)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ROUND((SUM(BI140:BI375)),2)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23.25" customHeight="1">
      <c r="B87" s="20"/>
      <c r="C87" s="21"/>
      <c r="D87" s="21"/>
      <c r="E87" s="196" t="s">
        <v>1845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162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1846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164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O.a - Stavební přípomoce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167</v>
      </c>
      <c r="D98" s="199"/>
      <c r="E98" s="199"/>
      <c r="F98" s="199"/>
      <c r="G98" s="199"/>
      <c r="H98" s="199"/>
      <c r="I98" s="200"/>
      <c r="J98" s="201" t="s">
        <v>168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169</v>
      </c>
      <c r="D100" s="39"/>
      <c r="E100" s="39"/>
      <c r="F100" s="39"/>
      <c r="G100" s="39"/>
      <c r="H100" s="39"/>
      <c r="I100" s="155"/>
      <c r="J100" s="109">
        <f>J140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170</v>
      </c>
    </row>
    <row r="101" spans="1:31" s="9" customFormat="1" ht="24.95" customHeight="1">
      <c r="A101" s="9"/>
      <c r="B101" s="203"/>
      <c r="C101" s="204"/>
      <c r="D101" s="205" t="s">
        <v>171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172</v>
      </c>
      <c r="E102" s="212"/>
      <c r="F102" s="212"/>
      <c r="G102" s="212"/>
      <c r="H102" s="212"/>
      <c r="I102" s="213"/>
      <c r="J102" s="214">
        <f>J142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173</v>
      </c>
      <c r="E103" s="212"/>
      <c r="F103" s="212"/>
      <c r="G103" s="212"/>
      <c r="H103" s="212"/>
      <c r="I103" s="213"/>
      <c r="J103" s="214">
        <f>J169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1"/>
      <c r="D104" s="211" t="s">
        <v>174</v>
      </c>
      <c r="E104" s="212"/>
      <c r="F104" s="212"/>
      <c r="G104" s="212"/>
      <c r="H104" s="212"/>
      <c r="I104" s="213"/>
      <c r="J104" s="214">
        <f>J204</f>
        <v>0</v>
      </c>
      <c r="K104" s="131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1"/>
      <c r="D105" s="211" t="s">
        <v>175</v>
      </c>
      <c r="E105" s="212"/>
      <c r="F105" s="212"/>
      <c r="G105" s="212"/>
      <c r="H105" s="212"/>
      <c r="I105" s="213"/>
      <c r="J105" s="214">
        <f>J224</f>
        <v>0</v>
      </c>
      <c r="K105" s="131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0"/>
      <c r="C106" s="131"/>
      <c r="D106" s="211" t="s">
        <v>176</v>
      </c>
      <c r="E106" s="212"/>
      <c r="F106" s="212"/>
      <c r="G106" s="212"/>
      <c r="H106" s="212"/>
      <c r="I106" s="213"/>
      <c r="J106" s="214">
        <f>J227</f>
        <v>0</v>
      </c>
      <c r="K106" s="131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0"/>
      <c r="C107" s="131"/>
      <c r="D107" s="211" t="s">
        <v>177</v>
      </c>
      <c r="E107" s="212"/>
      <c r="F107" s="212"/>
      <c r="G107" s="212"/>
      <c r="H107" s="212"/>
      <c r="I107" s="213"/>
      <c r="J107" s="214">
        <f>J264</f>
        <v>0</v>
      </c>
      <c r="K107" s="131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0"/>
      <c r="C108" s="131"/>
      <c r="D108" s="211" t="s">
        <v>178</v>
      </c>
      <c r="E108" s="212"/>
      <c r="F108" s="212"/>
      <c r="G108" s="212"/>
      <c r="H108" s="212"/>
      <c r="I108" s="213"/>
      <c r="J108" s="214">
        <f>J298</f>
        <v>0</v>
      </c>
      <c r="K108" s="131"/>
      <c r="L108" s="2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0"/>
      <c r="C109" s="131"/>
      <c r="D109" s="211" t="s">
        <v>179</v>
      </c>
      <c r="E109" s="212"/>
      <c r="F109" s="212"/>
      <c r="G109" s="212"/>
      <c r="H109" s="212"/>
      <c r="I109" s="213"/>
      <c r="J109" s="214">
        <f>J305</f>
        <v>0</v>
      </c>
      <c r="K109" s="131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203"/>
      <c r="C110" s="204"/>
      <c r="D110" s="205" t="s">
        <v>180</v>
      </c>
      <c r="E110" s="206"/>
      <c r="F110" s="206"/>
      <c r="G110" s="206"/>
      <c r="H110" s="206"/>
      <c r="I110" s="207"/>
      <c r="J110" s="208">
        <f>J308</f>
        <v>0</v>
      </c>
      <c r="K110" s="204"/>
      <c r="L110" s="20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210"/>
      <c r="C111" s="131"/>
      <c r="D111" s="211" t="s">
        <v>181</v>
      </c>
      <c r="E111" s="212"/>
      <c r="F111" s="212"/>
      <c r="G111" s="212"/>
      <c r="H111" s="212"/>
      <c r="I111" s="213"/>
      <c r="J111" s="214">
        <f>J309</f>
        <v>0</v>
      </c>
      <c r="K111" s="131"/>
      <c r="L111" s="2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0"/>
      <c r="C112" s="131"/>
      <c r="D112" s="211" t="s">
        <v>182</v>
      </c>
      <c r="E112" s="212"/>
      <c r="F112" s="212"/>
      <c r="G112" s="212"/>
      <c r="H112" s="212"/>
      <c r="I112" s="213"/>
      <c r="J112" s="214">
        <f>J322</f>
        <v>0</v>
      </c>
      <c r="K112" s="131"/>
      <c r="L112" s="2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0"/>
      <c r="C113" s="131"/>
      <c r="D113" s="211" t="s">
        <v>183</v>
      </c>
      <c r="E113" s="212"/>
      <c r="F113" s="212"/>
      <c r="G113" s="212"/>
      <c r="H113" s="212"/>
      <c r="I113" s="213"/>
      <c r="J113" s="214">
        <f>J333</f>
        <v>0</v>
      </c>
      <c r="K113" s="131"/>
      <c r="L113" s="21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0"/>
      <c r="C114" s="131"/>
      <c r="D114" s="211" t="s">
        <v>184</v>
      </c>
      <c r="E114" s="212"/>
      <c r="F114" s="212"/>
      <c r="G114" s="212"/>
      <c r="H114" s="212"/>
      <c r="I114" s="213"/>
      <c r="J114" s="214">
        <f>J344</f>
        <v>0</v>
      </c>
      <c r="K114" s="131"/>
      <c r="L114" s="21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0"/>
      <c r="C115" s="131"/>
      <c r="D115" s="211" t="s">
        <v>185</v>
      </c>
      <c r="E115" s="212"/>
      <c r="F115" s="212"/>
      <c r="G115" s="212"/>
      <c r="H115" s="212"/>
      <c r="I115" s="213"/>
      <c r="J115" s="214">
        <f>J347</f>
        <v>0</v>
      </c>
      <c r="K115" s="131"/>
      <c r="L115" s="21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0"/>
      <c r="C116" s="131"/>
      <c r="D116" s="211" t="s">
        <v>186</v>
      </c>
      <c r="E116" s="212"/>
      <c r="F116" s="212"/>
      <c r="G116" s="212"/>
      <c r="H116" s="212"/>
      <c r="I116" s="213"/>
      <c r="J116" s="214">
        <f>J363</f>
        <v>0</v>
      </c>
      <c r="K116" s="131"/>
      <c r="L116" s="21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65"/>
      <c r="C118" s="66"/>
      <c r="D118" s="66"/>
      <c r="E118" s="66"/>
      <c r="F118" s="66"/>
      <c r="G118" s="66"/>
      <c r="H118" s="66"/>
      <c r="I118" s="192"/>
      <c r="J118" s="66"/>
      <c r="K118" s="66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22" spans="1:31" s="2" customFormat="1" ht="6.95" customHeight="1">
      <c r="A122" s="37"/>
      <c r="B122" s="67"/>
      <c r="C122" s="68"/>
      <c r="D122" s="68"/>
      <c r="E122" s="68"/>
      <c r="F122" s="68"/>
      <c r="G122" s="68"/>
      <c r="H122" s="68"/>
      <c r="I122" s="195"/>
      <c r="J122" s="68"/>
      <c r="K122" s="68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4.95" customHeight="1">
      <c r="A123" s="37"/>
      <c r="B123" s="38"/>
      <c r="C123" s="22" t="s">
        <v>187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16</v>
      </c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9"/>
      <c r="D126" s="39"/>
      <c r="E126" s="196" t="str">
        <f>E7</f>
        <v xml:space="preserve">Stavební úpravy (TZB)  BD v Milíně, blok A, M, O - III. etapa</v>
      </c>
      <c r="F126" s="31"/>
      <c r="G126" s="31"/>
      <c r="H126" s="31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2:12" s="1" customFormat="1" ht="12" customHeight="1">
      <c r="B127" s="20"/>
      <c r="C127" s="31" t="s">
        <v>160</v>
      </c>
      <c r="D127" s="21"/>
      <c r="E127" s="21"/>
      <c r="F127" s="21"/>
      <c r="G127" s="21"/>
      <c r="H127" s="21"/>
      <c r="I127" s="146"/>
      <c r="J127" s="21"/>
      <c r="K127" s="21"/>
      <c r="L127" s="19"/>
    </row>
    <row r="128" spans="2:12" s="1" customFormat="1" ht="23.25" customHeight="1">
      <c r="B128" s="20"/>
      <c r="C128" s="21"/>
      <c r="D128" s="21"/>
      <c r="E128" s="196" t="s">
        <v>1845</v>
      </c>
      <c r="F128" s="21"/>
      <c r="G128" s="21"/>
      <c r="H128" s="21"/>
      <c r="I128" s="146"/>
      <c r="J128" s="21"/>
      <c r="K128" s="21"/>
      <c r="L128" s="19"/>
    </row>
    <row r="129" spans="2:12" s="1" customFormat="1" ht="12" customHeight="1">
      <c r="B129" s="20"/>
      <c r="C129" s="31" t="s">
        <v>162</v>
      </c>
      <c r="D129" s="21"/>
      <c r="E129" s="21"/>
      <c r="F129" s="21"/>
      <c r="G129" s="21"/>
      <c r="H129" s="21"/>
      <c r="I129" s="146"/>
      <c r="J129" s="21"/>
      <c r="K129" s="21"/>
      <c r="L129" s="19"/>
    </row>
    <row r="130" spans="1:31" s="2" customFormat="1" ht="16.5" customHeight="1">
      <c r="A130" s="37"/>
      <c r="B130" s="38"/>
      <c r="C130" s="39"/>
      <c r="D130" s="39"/>
      <c r="E130" s="197" t="s">
        <v>1846</v>
      </c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164</v>
      </c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6.5" customHeight="1">
      <c r="A132" s="37"/>
      <c r="B132" s="38"/>
      <c r="C132" s="39"/>
      <c r="D132" s="39"/>
      <c r="E132" s="75" t="str">
        <f>E13</f>
        <v>O.a - Stavební přípomoce</v>
      </c>
      <c r="F132" s="39"/>
      <c r="G132" s="39"/>
      <c r="H132" s="39"/>
      <c r="I132" s="155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6.95" customHeight="1">
      <c r="A133" s="37"/>
      <c r="B133" s="38"/>
      <c r="C133" s="39"/>
      <c r="D133" s="39"/>
      <c r="E133" s="39"/>
      <c r="F133" s="39"/>
      <c r="G133" s="39"/>
      <c r="H133" s="39"/>
      <c r="I133" s="155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2" customHeight="1">
      <c r="A134" s="37"/>
      <c r="B134" s="38"/>
      <c r="C134" s="31" t="s">
        <v>20</v>
      </c>
      <c r="D134" s="39"/>
      <c r="E134" s="39"/>
      <c r="F134" s="26" t="str">
        <f>F16</f>
        <v xml:space="preserve"> </v>
      </c>
      <c r="G134" s="39"/>
      <c r="H134" s="39"/>
      <c r="I134" s="157" t="s">
        <v>22</v>
      </c>
      <c r="J134" s="78" t="str">
        <f>IF(J16="","",J16)</f>
        <v>16. 3. 2020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9"/>
      <c r="D135" s="39"/>
      <c r="E135" s="39"/>
      <c r="F135" s="39"/>
      <c r="G135" s="39"/>
      <c r="H135" s="39"/>
      <c r="I135" s="155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5.15" customHeight="1">
      <c r="A136" s="37"/>
      <c r="B136" s="38"/>
      <c r="C136" s="31" t="s">
        <v>24</v>
      </c>
      <c r="D136" s="39"/>
      <c r="E136" s="39"/>
      <c r="F136" s="26" t="str">
        <f>E19</f>
        <v xml:space="preserve"> </v>
      </c>
      <c r="G136" s="39"/>
      <c r="H136" s="39"/>
      <c r="I136" s="157" t="s">
        <v>29</v>
      </c>
      <c r="J136" s="35" t="str">
        <f>E25</f>
        <v xml:space="preserve"> </v>
      </c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5.15" customHeight="1">
      <c r="A137" s="37"/>
      <c r="B137" s="38"/>
      <c r="C137" s="31" t="s">
        <v>27</v>
      </c>
      <c r="D137" s="39"/>
      <c r="E137" s="39"/>
      <c r="F137" s="26" t="str">
        <f>IF(E22="","",E22)</f>
        <v>Vyplň údaj</v>
      </c>
      <c r="G137" s="39"/>
      <c r="H137" s="39"/>
      <c r="I137" s="157" t="s">
        <v>31</v>
      </c>
      <c r="J137" s="35" t="str">
        <f>E28</f>
        <v xml:space="preserve"> </v>
      </c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0.3" customHeight="1">
      <c r="A138" s="37"/>
      <c r="B138" s="38"/>
      <c r="C138" s="39"/>
      <c r="D138" s="39"/>
      <c r="E138" s="39"/>
      <c r="F138" s="39"/>
      <c r="G138" s="39"/>
      <c r="H138" s="39"/>
      <c r="I138" s="155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11" customFormat="1" ht="29.25" customHeight="1">
      <c r="A139" s="216"/>
      <c r="B139" s="217"/>
      <c r="C139" s="218" t="s">
        <v>188</v>
      </c>
      <c r="D139" s="219" t="s">
        <v>58</v>
      </c>
      <c r="E139" s="219" t="s">
        <v>54</v>
      </c>
      <c r="F139" s="219" t="s">
        <v>55</v>
      </c>
      <c r="G139" s="219" t="s">
        <v>189</v>
      </c>
      <c r="H139" s="219" t="s">
        <v>190</v>
      </c>
      <c r="I139" s="220" t="s">
        <v>191</v>
      </c>
      <c r="J139" s="221" t="s">
        <v>168</v>
      </c>
      <c r="K139" s="222" t="s">
        <v>192</v>
      </c>
      <c r="L139" s="223"/>
      <c r="M139" s="99" t="s">
        <v>1</v>
      </c>
      <c r="N139" s="100" t="s">
        <v>37</v>
      </c>
      <c r="O139" s="100" t="s">
        <v>193</v>
      </c>
      <c r="P139" s="100" t="s">
        <v>194</v>
      </c>
      <c r="Q139" s="100" t="s">
        <v>195</v>
      </c>
      <c r="R139" s="100" t="s">
        <v>196</v>
      </c>
      <c r="S139" s="100" t="s">
        <v>197</v>
      </c>
      <c r="T139" s="101" t="s">
        <v>198</v>
      </c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</row>
    <row r="140" spans="1:63" s="2" customFormat="1" ht="22.8" customHeight="1">
      <c r="A140" s="37"/>
      <c r="B140" s="38"/>
      <c r="C140" s="106" t="s">
        <v>199</v>
      </c>
      <c r="D140" s="39"/>
      <c r="E140" s="39"/>
      <c r="F140" s="39"/>
      <c r="G140" s="39"/>
      <c r="H140" s="39"/>
      <c r="I140" s="155"/>
      <c r="J140" s="224">
        <f>BK140</f>
        <v>0</v>
      </c>
      <c r="K140" s="39"/>
      <c r="L140" s="43"/>
      <c r="M140" s="102"/>
      <c r="N140" s="225"/>
      <c r="O140" s="103"/>
      <c r="P140" s="226">
        <f>P141+P308</f>
        <v>0</v>
      </c>
      <c r="Q140" s="103"/>
      <c r="R140" s="226">
        <f>R141+R308</f>
        <v>13.357340050000001</v>
      </c>
      <c r="S140" s="103"/>
      <c r="T140" s="227">
        <f>T141+T308</f>
        <v>4.2823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72</v>
      </c>
      <c r="AU140" s="16" t="s">
        <v>170</v>
      </c>
      <c r="BK140" s="228">
        <f>BK141+BK308</f>
        <v>0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200</v>
      </c>
      <c r="F141" s="232" t="s">
        <v>201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P142+P169+P204+P224+P227+P264+P298+P305</f>
        <v>0</v>
      </c>
      <c r="Q141" s="237"/>
      <c r="R141" s="238">
        <f>R142+R169+R204+R224+R227+R264+R298+R305</f>
        <v>10.79303825</v>
      </c>
      <c r="S141" s="237"/>
      <c r="T141" s="239">
        <f>T142+T169+T204+T224+T227+T264+T298+T305</f>
        <v>4.2823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202</v>
      </c>
      <c r="BK141" s="242">
        <f>BK142+BK169+BK204+BK224+BK227+BK264+BK298+BK305</f>
        <v>0</v>
      </c>
    </row>
    <row r="142" spans="1:63" s="12" customFormat="1" ht="22.8" customHeight="1">
      <c r="A142" s="12"/>
      <c r="B142" s="229"/>
      <c r="C142" s="230"/>
      <c r="D142" s="231" t="s">
        <v>72</v>
      </c>
      <c r="E142" s="243" t="s">
        <v>90</v>
      </c>
      <c r="F142" s="243" t="s">
        <v>203</v>
      </c>
      <c r="G142" s="230"/>
      <c r="H142" s="230"/>
      <c r="I142" s="233"/>
      <c r="J142" s="244">
        <f>BK142</f>
        <v>0</v>
      </c>
      <c r="K142" s="230"/>
      <c r="L142" s="235"/>
      <c r="M142" s="236"/>
      <c r="N142" s="237"/>
      <c r="O142" s="237"/>
      <c r="P142" s="238">
        <f>SUM(P143:P168)</f>
        <v>0</v>
      </c>
      <c r="Q142" s="237"/>
      <c r="R142" s="238">
        <f>SUM(R143:R168)</f>
        <v>8.48808375</v>
      </c>
      <c r="S142" s="237"/>
      <c r="T142" s="239">
        <f>SUM(T143:T168)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80</v>
      </c>
      <c r="AY142" s="240" t="s">
        <v>202</v>
      </c>
      <c r="BK142" s="242">
        <f>SUM(BK143:BK168)</f>
        <v>0</v>
      </c>
    </row>
    <row r="143" spans="1:65" s="2" customFormat="1" ht="21.75" customHeight="1">
      <c r="A143" s="37"/>
      <c r="B143" s="38"/>
      <c r="C143" s="245" t="s">
        <v>80</v>
      </c>
      <c r="D143" s="245" t="s">
        <v>204</v>
      </c>
      <c r="E143" s="246" t="s">
        <v>205</v>
      </c>
      <c r="F143" s="247" t="s">
        <v>206</v>
      </c>
      <c r="G143" s="248" t="s">
        <v>207</v>
      </c>
      <c r="H143" s="249">
        <v>62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0.12021</v>
      </c>
      <c r="R143" s="255">
        <f>Q143*H143</f>
        <v>7.4530199999999995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208</v>
      </c>
      <c r="AT143" s="257" t="s">
        <v>204</v>
      </c>
      <c r="AU143" s="257" t="s">
        <v>85</v>
      </c>
      <c r="AY143" s="16" t="s">
        <v>202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208</v>
      </c>
      <c r="BM143" s="257" t="s">
        <v>1848</v>
      </c>
    </row>
    <row r="144" spans="1:51" s="13" customFormat="1" ht="12">
      <c r="A144" s="13"/>
      <c r="B144" s="259"/>
      <c r="C144" s="260"/>
      <c r="D144" s="261" t="s">
        <v>210</v>
      </c>
      <c r="E144" s="262" t="s">
        <v>1</v>
      </c>
      <c r="F144" s="263" t="s">
        <v>211</v>
      </c>
      <c r="G144" s="260"/>
      <c r="H144" s="262" t="s">
        <v>1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210</v>
      </c>
      <c r="AU144" s="269" t="s">
        <v>85</v>
      </c>
      <c r="AV144" s="13" t="s">
        <v>80</v>
      </c>
      <c r="AW144" s="13" t="s">
        <v>30</v>
      </c>
      <c r="AX144" s="13" t="s">
        <v>73</v>
      </c>
      <c r="AY144" s="269" t="s">
        <v>202</v>
      </c>
    </row>
    <row r="145" spans="1:51" s="14" customFormat="1" ht="12">
      <c r="A145" s="14"/>
      <c r="B145" s="270"/>
      <c r="C145" s="271"/>
      <c r="D145" s="261" t="s">
        <v>210</v>
      </c>
      <c r="E145" s="272" t="s">
        <v>1</v>
      </c>
      <c r="F145" s="273" t="s">
        <v>1849</v>
      </c>
      <c r="G145" s="271"/>
      <c r="H145" s="274">
        <v>6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210</v>
      </c>
      <c r="AU145" s="280" t="s">
        <v>85</v>
      </c>
      <c r="AV145" s="14" t="s">
        <v>85</v>
      </c>
      <c r="AW145" s="14" t="s">
        <v>30</v>
      </c>
      <c r="AX145" s="14" t="s">
        <v>73</v>
      </c>
      <c r="AY145" s="280" t="s">
        <v>202</v>
      </c>
    </row>
    <row r="146" spans="1:51" s="14" customFormat="1" ht="12">
      <c r="A146" s="14"/>
      <c r="B146" s="270"/>
      <c r="C146" s="271"/>
      <c r="D146" s="261" t="s">
        <v>210</v>
      </c>
      <c r="E146" s="272" t="s">
        <v>1</v>
      </c>
      <c r="F146" s="273" t="s">
        <v>1850</v>
      </c>
      <c r="G146" s="271"/>
      <c r="H146" s="274">
        <v>7</v>
      </c>
      <c r="I146" s="275"/>
      <c r="J146" s="271"/>
      <c r="K146" s="271"/>
      <c r="L146" s="276"/>
      <c r="M146" s="277"/>
      <c r="N146" s="278"/>
      <c r="O146" s="278"/>
      <c r="P146" s="278"/>
      <c r="Q146" s="278"/>
      <c r="R146" s="278"/>
      <c r="S146" s="278"/>
      <c r="T146" s="27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0" t="s">
        <v>210</v>
      </c>
      <c r="AU146" s="280" t="s">
        <v>85</v>
      </c>
      <c r="AV146" s="14" t="s">
        <v>85</v>
      </c>
      <c r="AW146" s="14" t="s">
        <v>30</v>
      </c>
      <c r="AX146" s="14" t="s">
        <v>73</v>
      </c>
      <c r="AY146" s="280" t="s">
        <v>202</v>
      </c>
    </row>
    <row r="147" spans="1:51" s="14" customFormat="1" ht="12">
      <c r="A147" s="14"/>
      <c r="B147" s="270"/>
      <c r="C147" s="271"/>
      <c r="D147" s="261" t="s">
        <v>210</v>
      </c>
      <c r="E147" s="272" t="s">
        <v>1</v>
      </c>
      <c r="F147" s="273" t="s">
        <v>1851</v>
      </c>
      <c r="G147" s="271"/>
      <c r="H147" s="274">
        <v>7</v>
      </c>
      <c r="I147" s="275"/>
      <c r="J147" s="271"/>
      <c r="K147" s="271"/>
      <c r="L147" s="276"/>
      <c r="M147" s="277"/>
      <c r="N147" s="278"/>
      <c r="O147" s="278"/>
      <c r="P147" s="278"/>
      <c r="Q147" s="278"/>
      <c r="R147" s="278"/>
      <c r="S147" s="278"/>
      <c r="T147" s="27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0" t="s">
        <v>210</v>
      </c>
      <c r="AU147" s="280" t="s">
        <v>85</v>
      </c>
      <c r="AV147" s="14" t="s">
        <v>85</v>
      </c>
      <c r="AW147" s="14" t="s">
        <v>30</v>
      </c>
      <c r="AX147" s="14" t="s">
        <v>73</v>
      </c>
      <c r="AY147" s="280" t="s">
        <v>202</v>
      </c>
    </row>
    <row r="148" spans="1:51" s="14" customFormat="1" ht="12">
      <c r="A148" s="14"/>
      <c r="B148" s="270"/>
      <c r="C148" s="271"/>
      <c r="D148" s="261" t="s">
        <v>210</v>
      </c>
      <c r="E148" s="272" t="s">
        <v>1</v>
      </c>
      <c r="F148" s="273" t="s">
        <v>1852</v>
      </c>
      <c r="G148" s="271"/>
      <c r="H148" s="274">
        <v>6</v>
      </c>
      <c r="I148" s="275"/>
      <c r="J148" s="271"/>
      <c r="K148" s="271"/>
      <c r="L148" s="276"/>
      <c r="M148" s="277"/>
      <c r="N148" s="278"/>
      <c r="O148" s="278"/>
      <c r="P148" s="278"/>
      <c r="Q148" s="278"/>
      <c r="R148" s="278"/>
      <c r="S148" s="278"/>
      <c r="T148" s="27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0" t="s">
        <v>210</v>
      </c>
      <c r="AU148" s="280" t="s">
        <v>85</v>
      </c>
      <c r="AV148" s="14" t="s">
        <v>85</v>
      </c>
      <c r="AW148" s="14" t="s">
        <v>30</v>
      </c>
      <c r="AX148" s="14" t="s">
        <v>73</v>
      </c>
      <c r="AY148" s="280" t="s">
        <v>202</v>
      </c>
    </row>
    <row r="149" spans="1:51" s="14" customFormat="1" ht="12">
      <c r="A149" s="14"/>
      <c r="B149" s="270"/>
      <c r="C149" s="271"/>
      <c r="D149" s="261" t="s">
        <v>210</v>
      </c>
      <c r="E149" s="272" t="s">
        <v>1</v>
      </c>
      <c r="F149" s="273" t="s">
        <v>1853</v>
      </c>
      <c r="G149" s="271"/>
      <c r="H149" s="274">
        <v>5</v>
      </c>
      <c r="I149" s="275"/>
      <c r="J149" s="271"/>
      <c r="K149" s="271"/>
      <c r="L149" s="276"/>
      <c r="M149" s="277"/>
      <c r="N149" s="278"/>
      <c r="O149" s="278"/>
      <c r="P149" s="278"/>
      <c r="Q149" s="278"/>
      <c r="R149" s="278"/>
      <c r="S149" s="278"/>
      <c r="T149" s="27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0" t="s">
        <v>210</v>
      </c>
      <c r="AU149" s="280" t="s">
        <v>85</v>
      </c>
      <c r="AV149" s="14" t="s">
        <v>85</v>
      </c>
      <c r="AW149" s="14" t="s">
        <v>30</v>
      </c>
      <c r="AX149" s="14" t="s">
        <v>73</v>
      </c>
      <c r="AY149" s="280" t="s">
        <v>202</v>
      </c>
    </row>
    <row r="150" spans="1:51" s="14" customFormat="1" ht="12">
      <c r="A150" s="14"/>
      <c r="B150" s="270"/>
      <c r="C150" s="271"/>
      <c r="D150" s="261" t="s">
        <v>210</v>
      </c>
      <c r="E150" s="272" t="s">
        <v>1</v>
      </c>
      <c r="F150" s="273" t="s">
        <v>1854</v>
      </c>
      <c r="G150" s="271"/>
      <c r="H150" s="274">
        <v>6</v>
      </c>
      <c r="I150" s="275"/>
      <c r="J150" s="271"/>
      <c r="K150" s="271"/>
      <c r="L150" s="276"/>
      <c r="M150" s="277"/>
      <c r="N150" s="278"/>
      <c r="O150" s="278"/>
      <c r="P150" s="278"/>
      <c r="Q150" s="278"/>
      <c r="R150" s="278"/>
      <c r="S150" s="278"/>
      <c r="T150" s="27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0" t="s">
        <v>210</v>
      </c>
      <c r="AU150" s="280" t="s">
        <v>85</v>
      </c>
      <c r="AV150" s="14" t="s">
        <v>85</v>
      </c>
      <c r="AW150" s="14" t="s">
        <v>30</v>
      </c>
      <c r="AX150" s="14" t="s">
        <v>73</v>
      </c>
      <c r="AY150" s="280" t="s">
        <v>202</v>
      </c>
    </row>
    <row r="151" spans="1:51" s="14" customFormat="1" ht="12">
      <c r="A151" s="14"/>
      <c r="B151" s="270"/>
      <c r="C151" s="271"/>
      <c r="D151" s="261" t="s">
        <v>210</v>
      </c>
      <c r="E151" s="272" t="s">
        <v>1</v>
      </c>
      <c r="F151" s="273" t="s">
        <v>221</v>
      </c>
      <c r="G151" s="271"/>
      <c r="H151" s="274">
        <v>7</v>
      </c>
      <c r="I151" s="275"/>
      <c r="J151" s="271"/>
      <c r="K151" s="271"/>
      <c r="L151" s="276"/>
      <c r="M151" s="277"/>
      <c r="N151" s="278"/>
      <c r="O151" s="278"/>
      <c r="P151" s="278"/>
      <c r="Q151" s="278"/>
      <c r="R151" s="278"/>
      <c r="S151" s="278"/>
      <c r="T151" s="27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0" t="s">
        <v>210</v>
      </c>
      <c r="AU151" s="280" t="s">
        <v>85</v>
      </c>
      <c r="AV151" s="14" t="s">
        <v>85</v>
      </c>
      <c r="AW151" s="14" t="s">
        <v>30</v>
      </c>
      <c r="AX151" s="14" t="s">
        <v>73</v>
      </c>
      <c r="AY151" s="280" t="s">
        <v>202</v>
      </c>
    </row>
    <row r="152" spans="1:51" s="14" customFormat="1" ht="12">
      <c r="A152" s="14"/>
      <c r="B152" s="270"/>
      <c r="C152" s="271"/>
      <c r="D152" s="261" t="s">
        <v>210</v>
      </c>
      <c r="E152" s="272" t="s">
        <v>1</v>
      </c>
      <c r="F152" s="273" t="s">
        <v>1689</v>
      </c>
      <c r="G152" s="271"/>
      <c r="H152" s="274">
        <v>6</v>
      </c>
      <c r="I152" s="275"/>
      <c r="J152" s="271"/>
      <c r="K152" s="271"/>
      <c r="L152" s="276"/>
      <c r="M152" s="277"/>
      <c r="N152" s="278"/>
      <c r="O152" s="278"/>
      <c r="P152" s="278"/>
      <c r="Q152" s="278"/>
      <c r="R152" s="278"/>
      <c r="S152" s="278"/>
      <c r="T152" s="27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0" t="s">
        <v>210</v>
      </c>
      <c r="AU152" s="280" t="s">
        <v>85</v>
      </c>
      <c r="AV152" s="14" t="s">
        <v>85</v>
      </c>
      <c r="AW152" s="14" t="s">
        <v>30</v>
      </c>
      <c r="AX152" s="14" t="s">
        <v>73</v>
      </c>
      <c r="AY152" s="280" t="s">
        <v>202</v>
      </c>
    </row>
    <row r="153" spans="1:51" s="14" customFormat="1" ht="12">
      <c r="A153" s="14"/>
      <c r="B153" s="270"/>
      <c r="C153" s="271"/>
      <c r="D153" s="261" t="s">
        <v>210</v>
      </c>
      <c r="E153" s="272" t="s">
        <v>1</v>
      </c>
      <c r="F153" s="273" t="s">
        <v>223</v>
      </c>
      <c r="G153" s="271"/>
      <c r="H153" s="274">
        <v>6</v>
      </c>
      <c r="I153" s="275"/>
      <c r="J153" s="271"/>
      <c r="K153" s="271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210</v>
      </c>
      <c r="AU153" s="280" t="s">
        <v>85</v>
      </c>
      <c r="AV153" s="14" t="s">
        <v>85</v>
      </c>
      <c r="AW153" s="14" t="s">
        <v>30</v>
      </c>
      <c r="AX153" s="14" t="s">
        <v>73</v>
      </c>
      <c r="AY153" s="280" t="s">
        <v>202</v>
      </c>
    </row>
    <row r="154" spans="1:51" s="14" customFormat="1" ht="12">
      <c r="A154" s="14"/>
      <c r="B154" s="270"/>
      <c r="C154" s="271"/>
      <c r="D154" s="261" t="s">
        <v>210</v>
      </c>
      <c r="E154" s="272" t="s">
        <v>1</v>
      </c>
      <c r="F154" s="273" t="s">
        <v>1855</v>
      </c>
      <c r="G154" s="271"/>
      <c r="H154" s="274">
        <v>6</v>
      </c>
      <c r="I154" s="275"/>
      <c r="J154" s="271"/>
      <c r="K154" s="271"/>
      <c r="L154" s="276"/>
      <c r="M154" s="277"/>
      <c r="N154" s="278"/>
      <c r="O154" s="278"/>
      <c r="P154" s="278"/>
      <c r="Q154" s="278"/>
      <c r="R154" s="278"/>
      <c r="S154" s="278"/>
      <c r="T154" s="27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0" t="s">
        <v>210</v>
      </c>
      <c r="AU154" s="280" t="s">
        <v>85</v>
      </c>
      <c r="AV154" s="14" t="s">
        <v>85</v>
      </c>
      <c r="AW154" s="14" t="s">
        <v>30</v>
      </c>
      <c r="AX154" s="14" t="s">
        <v>73</v>
      </c>
      <c r="AY154" s="280" t="s">
        <v>202</v>
      </c>
    </row>
    <row r="155" spans="1:65" s="2" customFormat="1" ht="21.75" customHeight="1">
      <c r="A155" s="37"/>
      <c r="B155" s="38"/>
      <c r="C155" s="245" t="s">
        <v>85</v>
      </c>
      <c r="D155" s="245" t="s">
        <v>204</v>
      </c>
      <c r="E155" s="246" t="s">
        <v>229</v>
      </c>
      <c r="F155" s="247" t="s">
        <v>230</v>
      </c>
      <c r="G155" s="248" t="s">
        <v>231</v>
      </c>
      <c r="H155" s="249">
        <v>6.125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0.04564</v>
      </c>
      <c r="R155" s="255">
        <f>Q155*H155</f>
        <v>0.279545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208</v>
      </c>
      <c r="AT155" s="257" t="s">
        <v>204</v>
      </c>
      <c r="AU155" s="257" t="s">
        <v>85</v>
      </c>
      <c r="AY155" s="16" t="s">
        <v>202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208</v>
      </c>
      <c r="BM155" s="257" t="s">
        <v>1856</v>
      </c>
    </row>
    <row r="156" spans="1:51" s="13" customFormat="1" ht="12">
      <c r="A156" s="13"/>
      <c r="B156" s="259"/>
      <c r="C156" s="260"/>
      <c r="D156" s="261" t="s">
        <v>210</v>
      </c>
      <c r="E156" s="262" t="s">
        <v>1</v>
      </c>
      <c r="F156" s="263" t="s">
        <v>233</v>
      </c>
      <c r="G156" s="260"/>
      <c r="H156" s="262" t="s">
        <v>1</v>
      </c>
      <c r="I156" s="264"/>
      <c r="J156" s="260"/>
      <c r="K156" s="260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210</v>
      </c>
      <c r="AU156" s="269" t="s">
        <v>85</v>
      </c>
      <c r="AV156" s="13" t="s">
        <v>80</v>
      </c>
      <c r="AW156" s="13" t="s">
        <v>30</v>
      </c>
      <c r="AX156" s="13" t="s">
        <v>73</v>
      </c>
      <c r="AY156" s="269" t="s">
        <v>202</v>
      </c>
    </row>
    <row r="157" spans="1:51" s="14" customFormat="1" ht="12">
      <c r="A157" s="14"/>
      <c r="B157" s="270"/>
      <c r="C157" s="271"/>
      <c r="D157" s="261" t="s">
        <v>210</v>
      </c>
      <c r="E157" s="272" t="s">
        <v>1</v>
      </c>
      <c r="F157" s="273" t="s">
        <v>1857</v>
      </c>
      <c r="G157" s="271"/>
      <c r="H157" s="274">
        <v>1.05</v>
      </c>
      <c r="I157" s="275"/>
      <c r="J157" s="271"/>
      <c r="K157" s="271"/>
      <c r="L157" s="276"/>
      <c r="M157" s="277"/>
      <c r="N157" s="278"/>
      <c r="O157" s="278"/>
      <c r="P157" s="278"/>
      <c r="Q157" s="278"/>
      <c r="R157" s="278"/>
      <c r="S157" s="278"/>
      <c r="T157" s="27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0" t="s">
        <v>210</v>
      </c>
      <c r="AU157" s="280" t="s">
        <v>85</v>
      </c>
      <c r="AV157" s="14" t="s">
        <v>85</v>
      </c>
      <c r="AW157" s="14" t="s">
        <v>30</v>
      </c>
      <c r="AX157" s="14" t="s">
        <v>73</v>
      </c>
      <c r="AY157" s="280" t="s">
        <v>202</v>
      </c>
    </row>
    <row r="158" spans="1:51" s="14" customFormat="1" ht="12">
      <c r="A158" s="14"/>
      <c r="B158" s="270"/>
      <c r="C158" s="271"/>
      <c r="D158" s="261" t="s">
        <v>210</v>
      </c>
      <c r="E158" s="272" t="s">
        <v>1</v>
      </c>
      <c r="F158" s="273" t="s">
        <v>1858</v>
      </c>
      <c r="G158" s="271"/>
      <c r="H158" s="274">
        <v>0.525</v>
      </c>
      <c r="I158" s="275"/>
      <c r="J158" s="271"/>
      <c r="K158" s="271"/>
      <c r="L158" s="276"/>
      <c r="M158" s="277"/>
      <c r="N158" s="278"/>
      <c r="O158" s="278"/>
      <c r="P158" s="278"/>
      <c r="Q158" s="278"/>
      <c r="R158" s="278"/>
      <c r="S158" s="278"/>
      <c r="T158" s="27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0" t="s">
        <v>210</v>
      </c>
      <c r="AU158" s="280" t="s">
        <v>85</v>
      </c>
      <c r="AV158" s="14" t="s">
        <v>85</v>
      </c>
      <c r="AW158" s="14" t="s">
        <v>30</v>
      </c>
      <c r="AX158" s="14" t="s">
        <v>73</v>
      </c>
      <c r="AY158" s="280" t="s">
        <v>202</v>
      </c>
    </row>
    <row r="159" spans="1:51" s="13" customFormat="1" ht="12">
      <c r="A159" s="13"/>
      <c r="B159" s="259"/>
      <c r="C159" s="260"/>
      <c r="D159" s="261" t="s">
        <v>210</v>
      </c>
      <c r="E159" s="262" t="s">
        <v>1</v>
      </c>
      <c r="F159" s="263" t="s">
        <v>238</v>
      </c>
      <c r="G159" s="260"/>
      <c r="H159" s="262" t="s">
        <v>1</v>
      </c>
      <c r="I159" s="264"/>
      <c r="J159" s="260"/>
      <c r="K159" s="260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210</v>
      </c>
      <c r="AU159" s="269" t="s">
        <v>85</v>
      </c>
      <c r="AV159" s="13" t="s">
        <v>80</v>
      </c>
      <c r="AW159" s="13" t="s">
        <v>30</v>
      </c>
      <c r="AX159" s="13" t="s">
        <v>73</v>
      </c>
      <c r="AY159" s="269" t="s">
        <v>202</v>
      </c>
    </row>
    <row r="160" spans="1:51" s="14" customFormat="1" ht="12">
      <c r="A160" s="14"/>
      <c r="B160" s="270"/>
      <c r="C160" s="271"/>
      <c r="D160" s="261" t="s">
        <v>210</v>
      </c>
      <c r="E160" s="272" t="s">
        <v>1</v>
      </c>
      <c r="F160" s="273" t="s">
        <v>1859</v>
      </c>
      <c r="G160" s="271"/>
      <c r="H160" s="274">
        <v>2.275</v>
      </c>
      <c r="I160" s="275"/>
      <c r="J160" s="271"/>
      <c r="K160" s="271"/>
      <c r="L160" s="276"/>
      <c r="M160" s="277"/>
      <c r="N160" s="278"/>
      <c r="O160" s="278"/>
      <c r="P160" s="278"/>
      <c r="Q160" s="278"/>
      <c r="R160" s="278"/>
      <c r="S160" s="278"/>
      <c r="T160" s="27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0" t="s">
        <v>210</v>
      </c>
      <c r="AU160" s="280" t="s">
        <v>85</v>
      </c>
      <c r="AV160" s="14" t="s">
        <v>85</v>
      </c>
      <c r="AW160" s="14" t="s">
        <v>30</v>
      </c>
      <c r="AX160" s="14" t="s">
        <v>73</v>
      </c>
      <c r="AY160" s="280" t="s">
        <v>202</v>
      </c>
    </row>
    <row r="161" spans="1:51" s="14" customFormat="1" ht="12">
      <c r="A161" s="14"/>
      <c r="B161" s="270"/>
      <c r="C161" s="271"/>
      <c r="D161" s="261" t="s">
        <v>210</v>
      </c>
      <c r="E161" s="272" t="s">
        <v>1</v>
      </c>
      <c r="F161" s="273" t="s">
        <v>1860</v>
      </c>
      <c r="G161" s="271"/>
      <c r="H161" s="274">
        <v>2.275</v>
      </c>
      <c r="I161" s="275"/>
      <c r="J161" s="271"/>
      <c r="K161" s="271"/>
      <c r="L161" s="276"/>
      <c r="M161" s="277"/>
      <c r="N161" s="278"/>
      <c r="O161" s="278"/>
      <c r="P161" s="278"/>
      <c r="Q161" s="278"/>
      <c r="R161" s="278"/>
      <c r="S161" s="278"/>
      <c r="T161" s="27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0" t="s">
        <v>210</v>
      </c>
      <c r="AU161" s="280" t="s">
        <v>85</v>
      </c>
      <c r="AV161" s="14" t="s">
        <v>85</v>
      </c>
      <c r="AW161" s="14" t="s">
        <v>30</v>
      </c>
      <c r="AX161" s="14" t="s">
        <v>73</v>
      </c>
      <c r="AY161" s="280" t="s">
        <v>202</v>
      </c>
    </row>
    <row r="162" spans="1:65" s="2" customFormat="1" ht="21.75" customHeight="1">
      <c r="A162" s="37"/>
      <c r="B162" s="38"/>
      <c r="C162" s="245" t="s">
        <v>90</v>
      </c>
      <c r="D162" s="245" t="s">
        <v>204</v>
      </c>
      <c r="E162" s="246" t="s">
        <v>243</v>
      </c>
      <c r="F162" s="247" t="s">
        <v>244</v>
      </c>
      <c r="G162" s="248" t="s">
        <v>231</v>
      </c>
      <c r="H162" s="249">
        <v>6.125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0.12335</v>
      </c>
      <c r="R162" s="255">
        <f>Q162*H162</f>
        <v>0.75551875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208</v>
      </c>
      <c r="AT162" s="257" t="s">
        <v>204</v>
      </c>
      <c r="AU162" s="257" t="s">
        <v>85</v>
      </c>
      <c r="AY162" s="16" t="s">
        <v>202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208</v>
      </c>
      <c r="BM162" s="257" t="s">
        <v>1861</v>
      </c>
    </row>
    <row r="163" spans="1:51" s="13" customFormat="1" ht="12">
      <c r="A163" s="13"/>
      <c r="B163" s="259"/>
      <c r="C163" s="260"/>
      <c r="D163" s="261" t="s">
        <v>210</v>
      </c>
      <c r="E163" s="262" t="s">
        <v>1</v>
      </c>
      <c r="F163" s="263" t="s">
        <v>233</v>
      </c>
      <c r="G163" s="260"/>
      <c r="H163" s="262" t="s">
        <v>1</v>
      </c>
      <c r="I163" s="264"/>
      <c r="J163" s="260"/>
      <c r="K163" s="260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210</v>
      </c>
      <c r="AU163" s="269" t="s">
        <v>85</v>
      </c>
      <c r="AV163" s="13" t="s">
        <v>80</v>
      </c>
      <c r="AW163" s="13" t="s">
        <v>30</v>
      </c>
      <c r="AX163" s="13" t="s">
        <v>73</v>
      </c>
      <c r="AY163" s="269" t="s">
        <v>202</v>
      </c>
    </row>
    <row r="164" spans="1:51" s="14" customFormat="1" ht="12">
      <c r="A164" s="14"/>
      <c r="B164" s="270"/>
      <c r="C164" s="271"/>
      <c r="D164" s="261" t="s">
        <v>210</v>
      </c>
      <c r="E164" s="272" t="s">
        <v>1</v>
      </c>
      <c r="F164" s="273" t="s">
        <v>1857</v>
      </c>
      <c r="G164" s="271"/>
      <c r="H164" s="274">
        <v>1.05</v>
      </c>
      <c r="I164" s="275"/>
      <c r="J164" s="271"/>
      <c r="K164" s="271"/>
      <c r="L164" s="276"/>
      <c r="M164" s="277"/>
      <c r="N164" s="278"/>
      <c r="O164" s="278"/>
      <c r="P164" s="278"/>
      <c r="Q164" s="278"/>
      <c r="R164" s="278"/>
      <c r="S164" s="278"/>
      <c r="T164" s="27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0" t="s">
        <v>210</v>
      </c>
      <c r="AU164" s="280" t="s">
        <v>85</v>
      </c>
      <c r="AV164" s="14" t="s">
        <v>85</v>
      </c>
      <c r="AW164" s="14" t="s">
        <v>30</v>
      </c>
      <c r="AX164" s="14" t="s">
        <v>73</v>
      </c>
      <c r="AY164" s="280" t="s">
        <v>202</v>
      </c>
    </row>
    <row r="165" spans="1:51" s="14" customFormat="1" ht="12">
      <c r="A165" s="14"/>
      <c r="B165" s="270"/>
      <c r="C165" s="271"/>
      <c r="D165" s="261" t="s">
        <v>210</v>
      </c>
      <c r="E165" s="272" t="s">
        <v>1</v>
      </c>
      <c r="F165" s="273" t="s">
        <v>1858</v>
      </c>
      <c r="G165" s="271"/>
      <c r="H165" s="274">
        <v>0.525</v>
      </c>
      <c r="I165" s="275"/>
      <c r="J165" s="271"/>
      <c r="K165" s="271"/>
      <c r="L165" s="276"/>
      <c r="M165" s="277"/>
      <c r="N165" s="278"/>
      <c r="O165" s="278"/>
      <c r="P165" s="278"/>
      <c r="Q165" s="278"/>
      <c r="R165" s="278"/>
      <c r="S165" s="278"/>
      <c r="T165" s="27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0" t="s">
        <v>210</v>
      </c>
      <c r="AU165" s="280" t="s">
        <v>85</v>
      </c>
      <c r="AV165" s="14" t="s">
        <v>85</v>
      </c>
      <c r="AW165" s="14" t="s">
        <v>30</v>
      </c>
      <c r="AX165" s="14" t="s">
        <v>73</v>
      </c>
      <c r="AY165" s="280" t="s">
        <v>202</v>
      </c>
    </row>
    <row r="166" spans="1:51" s="13" customFormat="1" ht="12">
      <c r="A166" s="13"/>
      <c r="B166" s="259"/>
      <c r="C166" s="260"/>
      <c r="D166" s="261" t="s">
        <v>210</v>
      </c>
      <c r="E166" s="262" t="s">
        <v>1</v>
      </c>
      <c r="F166" s="263" t="s">
        <v>238</v>
      </c>
      <c r="G166" s="260"/>
      <c r="H166" s="262" t="s">
        <v>1</v>
      </c>
      <c r="I166" s="264"/>
      <c r="J166" s="260"/>
      <c r="K166" s="260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210</v>
      </c>
      <c r="AU166" s="269" t="s">
        <v>85</v>
      </c>
      <c r="AV166" s="13" t="s">
        <v>80</v>
      </c>
      <c r="AW166" s="13" t="s">
        <v>30</v>
      </c>
      <c r="AX166" s="13" t="s">
        <v>73</v>
      </c>
      <c r="AY166" s="269" t="s">
        <v>202</v>
      </c>
    </row>
    <row r="167" spans="1:51" s="14" customFormat="1" ht="12">
      <c r="A167" s="14"/>
      <c r="B167" s="270"/>
      <c r="C167" s="271"/>
      <c r="D167" s="261" t="s">
        <v>210</v>
      </c>
      <c r="E167" s="272" t="s">
        <v>1</v>
      </c>
      <c r="F167" s="273" t="s">
        <v>1859</v>
      </c>
      <c r="G167" s="271"/>
      <c r="H167" s="274">
        <v>2.275</v>
      </c>
      <c r="I167" s="275"/>
      <c r="J167" s="271"/>
      <c r="K167" s="271"/>
      <c r="L167" s="276"/>
      <c r="M167" s="277"/>
      <c r="N167" s="278"/>
      <c r="O167" s="278"/>
      <c r="P167" s="278"/>
      <c r="Q167" s="278"/>
      <c r="R167" s="278"/>
      <c r="S167" s="278"/>
      <c r="T167" s="27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0" t="s">
        <v>210</v>
      </c>
      <c r="AU167" s="280" t="s">
        <v>85</v>
      </c>
      <c r="AV167" s="14" t="s">
        <v>85</v>
      </c>
      <c r="AW167" s="14" t="s">
        <v>30</v>
      </c>
      <c r="AX167" s="14" t="s">
        <v>73</v>
      </c>
      <c r="AY167" s="280" t="s">
        <v>202</v>
      </c>
    </row>
    <row r="168" spans="1:51" s="14" customFormat="1" ht="12">
      <c r="A168" s="14"/>
      <c r="B168" s="270"/>
      <c r="C168" s="271"/>
      <c r="D168" s="261" t="s">
        <v>210</v>
      </c>
      <c r="E168" s="272" t="s">
        <v>1</v>
      </c>
      <c r="F168" s="273" t="s">
        <v>1860</v>
      </c>
      <c r="G168" s="271"/>
      <c r="H168" s="274">
        <v>2.275</v>
      </c>
      <c r="I168" s="275"/>
      <c r="J168" s="271"/>
      <c r="K168" s="271"/>
      <c r="L168" s="276"/>
      <c r="M168" s="277"/>
      <c r="N168" s="278"/>
      <c r="O168" s="278"/>
      <c r="P168" s="278"/>
      <c r="Q168" s="278"/>
      <c r="R168" s="278"/>
      <c r="S168" s="278"/>
      <c r="T168" s="27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0" t="s">
        <v>210</v>
      </c>
      <c r="AU168" s="280" t="s">
        <v>85</v>
      </c>
      <c r="AV168" s="14" t="s">
        <v>85</v>
      </c>
      <c r="AW168" s="14" t="s">
        <v>30</v>
      </c>
      <c r="AX168" s="14" t="s">
        <v>73</v>
      </c>
      <c r="AY168" s="280" t="s">
        <v>202</v>
      </c>
    </row>
    <row r="169" spans="1:63" s="12" customFormat="1" ht="22.8" customHeight="1">
      <c r="A169" s="12"/>
      <c r="B169" s="229"/>
      <c r="C169" s="230"/>
      <c r="D169" s="231" t="s">
        <v>72</v>
      </c>
      <c r="E169" s="243" t="s">
        <v>246</v>
      </c>
      <c r="F169" s="243" t="s">
        <v>247</v>
      </c>
      <c r="G169" s="230"/>
      <c r="H169" s="230"/>
      <c r="I169" s="233"/>
      <c r="J169" s="244">
        <f>BK169</f>
        <v>0</v>
      </c>
      <c r="K169" s="230"/>
      <c r="L169" s="235"/>
      <c r="M169" s="236"/>
      <c r="N169" s="237"/>
      <c r="O169" s="237"/>
      <c r="P169" s="238">
        <f>SUM(P170:P203)</f>
        <v>0</v>
      </c>
      <c r="Q169" s="237"/>
      <c r="R169" s="238">
        <f>SUM(R170:R203)</f>
        <v>0.8555424999999999</v>
      </c>
      <c r="S169" s="237"/>
      <c r="T169" s="239">
        <f>SUM(T170:T203)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40" t="s">
        <v>80</v>
      </c>
      <c r="AT169" s="241" t="s">
        <v>72</v>
      </c>
      <c r="AU169" s="241" t="s">
        <v>80</v>
      </c>
      <c r="AY169" s="240" t="s">
        <v>202</v>
      </c>
      <c r="BK169" s="242">
        <f>SUM(BK170:BK203)</f>
        <v>0</v>
      </c>
    </row>
    <row r="170" spans="1:65" s="2" customFormat="1" ht="21.75" customHeight="1">
      <c r="A170" s="37"/>
      <c r="B170" s="38"/>
      <c r="C170" s="245" t="s">
        <v>208</v>
      </c>
      <c r="D170" s="245" t="s">
        <v>204</v>
      </c>
      <c r="E170" s="246" t="s">
        <v>249</v>
      </c>
      <c r="F170" s="247" t="s">
        <v>250</v>
      </c>
      <c r="G170" s="248" t="s">
        <v>231</v>
      </c>
      <c r="H170" s="249">
        <v>17.15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0.00026</v>
      </c>
      <c r="R170" s="255">
        <f>Q170*H170</f>
        <v>0.004458999999999999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208</v>
      </c>
      <c r="AT170" s="257" t="s">
        <v>204</v>
      </c>
      <c r="AU170" s="257" t="s">
        <v>85</v>
      </c>
      <c r="AY170" s="16" t="s">
        <v>202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208</v>
      </c>
      <c r="BM170" s="257" t="s">
        <v>1862</v>
      </c>
    </row>
    <row r="171" spans="1:51" s="13" customFormat="1" ht="12">
      <c r="A171" s="13"/>
      <c r="B171" s="259"/>
      <c r="C171" s="260"/>
      <c r="D171" s="261" t="s">
        <v>210</v>
      </c>
      <c r="E171" s="262" t="s">
        <v>1</v>
      </c>
      <c r="F171" s="263" t="s">
        <v>233</v>
      </c>
      <c r="G171" s="260"/>
      <c r="H171" s="262" t="s">
        <v>1</v>
      </c>
      <c r="I171" s="264"/>
      <c r="J171" s="260"/>
      <c r="K171" s="260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210</v>
      </c>
      <c r="AU171" s="269" t="s">
        <v>85</v>
      </c>
      <c r="AV171" s="13" t="s">
        <v>80</v>
      </c>
      <c r="AW171" s="13" t="s">
        <v>30</v>
      </c>
      <c r="AX171" s="13" t="s">
        <v>73</v>
      </c>
      <c r="AY171" s="269" t="s">
        <v>202</v>
      </c>
    </row>
    <row r="172" spans="1:51" s="14" customFormat="1" ht="12">
      <c r="A172" s="14"/>
      <c r="B172" s="270"/>
      <c r="C172" s="271"/>
      <c r="D172" s="261" t="s">
        <v>210</v>
      </c>
      <c r="E172" s="272" t="s">
        <v>1</v>
      </c>
      <c r="F172" s="273" t="s">
        <v>1863</v>
      </c>
      <c r="G172" s="271"/>
      <c r="H172" s="274">
        <v>2.1</v>
      </c>
      <c r="I172" s="275"/>
      <c r="J172" s="271"/>
      <c r="K172" s="271"/>
      <c r="L172" s="276"/>
      <c r="M172" s="277"/>
      <c r="N172" s="278"/>
      <c r="O172" s="278"/>
      <c r="P172" s="278"/>
      <c r="Q172" s="278"/>
      <c r="R172" s="278"/>
      <c r="S172" s="278"/>
      <c r="T172" s="27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0" t="s">
        <v>210</v>
      </c>
      <c r="AU172" s="280" t="s">
        <v>85</v>
      </c>
      <c r="AV172" s="14" t="s">
        <v>85</v>
      </c>
      <c r="AW172" s="14" t="s">
        <v>30</v>
      </c>
      <c r="AX172" s="14" t="s">
        <v>73</v>
      </c>
      <c r="AY172" s="280" t="s">
        <v>202</v>
      </c>
    </row>
    <row r="173" spans="1:51" s="14" customFormat="1" ht="12">
      <c r="A173" s="14"/>
      <c r="B173" s="270"/>
      <c r="C173" s="271"/>
      <c r="D173" s="261" t="s">
        <v>210</v>
      </c>
      <c r="E173" s="272" t="s">
        <v>1</v>
      </c>
      <c r="F173" s="273" t="s">
        <v>1864</v>
      </c>
      <c r="G173" s="271"/>
      <c r="H173" s="274">
        <v>1.05</v>
      </c>
      <c r="I173" s="275"/>
      <c r="J173" s="271"/>
      <c r="K173" s="271"/>
      <c r="L173" s="276"/>
      <c r="M173" s="277"/>
      <c r="N173" s="278"/>
      <c r="O173" s="278"/>
      <c r="P173" s="278"/>
      <c r="Q173" s="278"/>
      <c r="R173" s="278"/>
      <c r="S173" s="278"/>
      <c r="T173" s="27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0" t="s">
        <v>210</v>
      </c>
      <c r="AU173" s="280" t="s">
        <v>85</v>
      </c>
      <c r="AV173" s="14" t="s">
        <v>85</v>
      </c>
      <c r="AW173" s="14" t="s">
        <v>30</v>
      </c>
      <c r="AX173" s="14" t="s">
        <v>73</v>
      </c>
      <c r="AY173" s="280" t="s">
        <v>202</v>
      </c>
    </row>
    <row r="174" spans="1:51" s="13" customFormat="1" ht="12">
      <c r="A174" s="13"/>
      <c r="B174" s="259"/>
      <c r="C174" s="260"/>
      <c r="D174" s="261" t="s">
        <v>210</v>
      </c>
      <c r="E174" s="262" t="s">
        <v>1</v>
      </c>
      <c r="F174" s="263" t="s">
        <v>238</v>
      </c>
      <c r="G174" s="260"/>
      <c r="H174" s="262" t="s">
        <v>1</v>
      </c>
      <c r="I174" s="264"/>
      <c r="J174" s="260"/>
      <c r="K174" s="260"/>
      <c r="L174" s="265"/>
      <c r="M174" s="266"/>
      <c r="N174" s="267"/>
      <c r="O174" s="267"/>
      <c r="P174" s="267"/>
      <c r="Q174" s="267"/>
      <c r="R174" s="267"/>
      <c r="S174" s="267"/>
      <c r="T174" s="26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9" t="s">
        <v>210</v>
      </c>
      <c r="AU174" s="269" t="s">
        <v>85</v>
      </c>
      <c r="AV174" s="13" t="s">
        <v>80</v>
      </c>
      <c r="AW174" s="13" t="s">
        <v>30</v>
      </c>
      <c r="AX174" s="13" t="s">
        <v>73</v>
      </c>
      <c r="AY174" s="269" t="s">
        <v>202</v>
      </c>
    </row>
    <row r="175" spans="1:51" s="14" customFormat="1" ht="12">
      <c r="A175" s="14"/>
      <c r="B175" s="270"/>
      <c r="C175" s="271"/>
      <c r="D175" s="261" t="s">
        <v>210</v>
      </c>
      <c r="E175" s="272" t="s">
        <v>1</v>
      </c>
      <c r="F175" s="273" t="s">
        <v>1865</v>
      </c>
      <c r="G175" s="271"/>
      <c r="H175" s="274">
        <v>4.55</v>
      </c>
      <c r="I175" s="275"/>
      <c r="J175" s="271"/>
      <c r="K175" s="271"/>
      <c r="L175" s="276"/>
      <c r="M175" s="277"/>
      <c r="N175" s="278"/>
      <c r="O175" s="278"/>
      <c r="P175" s="278"/>
      <c r="Q175" s="278"/>
      <c r="R175" s="278"/>
      <c r="S175" s="278"/>
      <c r="T175" s="27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0" t="s">
        <v>210</v>
      </c>
      <c r="AU175" s="280" t="s">
        <v>85</v>
      </c>
      <c r="AV175" s="14" t="s">
        <v>85</v>
      </c>
      <c r="AW175" s="14" t="s">
        <v>30</v>
      </c>
      <c r="AX175" s="14" t="s">
        <v>73</v>
      </c>
      <c r="AY175" s="280" t="s">
        <v>202</v>
      </c>
    </row>
    <row r="176" spans="1:51" s="14" customFormat="1" ht="12">
      <c r="A176" s="14"/>
      <c r="B176" s="270"/>
      <c r="C176" s="271"/>
      <c r="D176" s="261" t="s">
        <v>210</v>
      </c>
      <c r="E176" s="272" t="s">
        <v>1</v>
      </c>
      <c r="F176" s="273" t="s">
        <v>1866</v>
      </c>
      <c r="G176" s="271"/>
      <c r="H176" s="274">
        <v>4.55</v>
      </c>
      <c r="I176" s="275"/>
      <c r="J176" s="271"/>
      <c r="K176" s="271"/>
      <c r="L176" s="276"/>
      <c r="M176" s="277"/>
      <c r="N176" s="278"/>
      <c r="O176" s="278"/>
      <c r="P176" s="278"/>
      <c r="Q176" s="278"/>
      <c r="R176" s="278"/>
      <c r="S176" s="278"/>
      <c r="T176" s="27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0" t="s">
        <v>210</v>
      </c>
      <c r="AU176" s="280" t="s">
        <v>85</v>
      </c>
      <c r="AV176" s="14" t="s">
        <v>85</v>
      </c>
      <c r="AW176" s="14" t="s">
        <v>30</v>
      </c>
      <c r="AX176" s="14" t="s">
        <v>73</v>
      </c>
      <c r="AY176" s="280" t="s">
        <v>202</v>
      </c>
    </row>
    <row r="177" spans="1:51" s="14" customFormat="1" ht="12">
      <c r="A177" s="14"/>
      <c r="B177" s="270"/>
      <c r="C177" s="271"/>
      <c r="D177" s="261" t="s">
        <v>210</v>
      </c>
      <c r="E177" s="271"/>
      <c r="F177" s="273" t="s">
        <v>1867</v>
      </c>
      <c r="G177" s="271"/>
      <c r="H177" s="274">
        <v>17.15</v>
      </c>
      <c r="I177" s="275"/>
      <c r="J177" s="271"/>
      <c r="K177" s="271"/>
      <c r="L177" s="276"/>
      <c r="M177" s="277"/>
      <c r="N177" s="278"/>
      <c r="O177" s="278"/>
      <c r="P177" s="278"/>
      <c r="Q177" s="278"/>
      <c r="R177" s="278"/>
      <c r="S177" s="278"/>
      <c r="T177" s="27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0" t="s">
        <v>210</v>
      </c>
      <c r="AU177" s="280" t="s">
        <v>85</v>
      </c>
      <c r="AV177" s="14" t="s">
        <v>85</v>
      </c>
      <c r="AW177" s="14" t="s">
        <v>4</v>
      </c>
      <c r="AX177" s="14" t="s">
        <v>80</v>
      </c>
      <c r="AY177" s="280" t="s">
        <v>202</v>
      </c>
    </row>
    <row r="178" spans="1:65" s="2" customFormat="1" ht="21.75" customHeight="1">
      <c r="A178" s="37"/>
      <c r="B178" s="38"/>
      <c r="C178" s="245" t="s">
        <v>293</v>
      </c>
      <c r="D178" s="245" t="s">
        <v>204</v>
      </c>
      <c r="E178" s="246" t="s">
        <v>262</v>
      </c>
      <c r="F178" s="247" t="s">
        <v>263</v>
      </c>
      <c r="G178" s="248" t="s">
        <v>231</v>
      </c>
      <c r="H178" s="249">
        <v>8.575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0.00438</v>
      </c>
      <c r="R178" s="255">
        <f>Q178*H178</f>
        <v>0.0375585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208</v>
      </c>
      <c r="AT178" s="257" t="s">
        <v>204</v>
      </c>
      <c r="AU178" s="257" t="s">
        <v>85</v>
      </c>
      <c r="AY178" s="16" t="s">
        <v>202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208</v>
      </c>
      <c r="BM178" s="257" t="s">
        <v>1868</v>
      </c>
    </row>
    <row r="179" spans="1:51" s="13" customFormat="1" ht="12">
      <c r="A179" s="13"/>
      <c r="B179" s="259"/>
      <c r="C179" s="260"/>
      <c r="D179" s="261" t="s">
        <v>210</v>
      </c>
      <c r="E179" s="262" t="s">
        <v>1</v>
      </c>
      <c r="F179" s="263" t="s">
        <v>233</v>
      </c>
      <c r="G179" s="260"/>
      <c r="H179" s="262" t="s">
        <v>1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210</v>
      </c>
      <c r="AU179" s="269" t="s">
        <v>85</v>
      </c>
      <c r="AV179" s="13" t="s">
        <v>80</v>
      </c>
      <c r="AW179" s="13" t="s">
        <v>30</v>
      </c>
      <c r="AX179" s="13" t="s">
        <v>73</v>
      </c>
      <c r="AY179" s="269" t="s">
        <v>202</v>
      </c>
    </row>
    <row r="180" spans="1:51" s="14" customFormat="1" ht="12">
      <c r="A180" s="14"/>
      <c r="B180" s="270"/>
      <c r="C180" s="271"/>
      <c r="D180" s="261" t="s">
        <v>210</v>
      </c>
      <c r="E180" s="272" t="s">
        <v>1</v>
      </c>
      <c r="F180" s="273" t="s">
        <v>1857</v>
      </c>
      <c r="G180" s="271"/>
      <c r="H180" s="274">
        <v>1.05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210</v>
      </c>
      <c r="AU180" s="280" t="s">
        <v>85</v>
      </c>
      <c r="AV180" s="14" t="s">
        <v>85</v>
      </c>
      <c r="AW180" s="14" t="s">
        <v>30</v>
      </c>
      <c r="AX180" s="14" t="s">
        <v>73</v>
      </c>
      <c r="AY180" s="280" t="s">
        <v>202</v>
      </c>
    </row>
    <row r="181" spans="1:51" s="14" customFormat="1" ht="12">
      <c r="A181" s="14"/>
      <c r="B181" s="270"/>
      <c r="C181" s="271"/>
      <c r="D181" s="261" t="s">
        <v>210</v>
      </c>
      <c r="E181" s="272" t="s">
        <v>1</v>
      </c>
      <c r="F181" s="273" t="s">
        <v>1858</v>
      </c>
      <c r="G181" s="271"/>
      <c r="H181" s="274">
        <v>0.525</v>
      </c>
      <c r="I181" s="275"/>
      <c r="J181" s="271"/>
      <c r="K181" s="271"/>
      <c r="L181" s="276"/>
      <c r="M181" s="277"/>
      <c r="N181" s="278"/>
      <c r="O181" s="278"/>
      <c r="P181" s="278"/>
      <c r="Q181" s="278"/>
      <c r="R181" s="278"/>
      <c r="S181" s="278"/>
      <c r="T181" s="27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0" t="s">
        <v>210</v>
      </c>
      <c r="AU181" s="280" t="s">
        <v>85</v>
      </c>
      <c r="AV181" s="14" t="s">
        <v>85</v>
      </c>
      <c r="AW181" s="14" t="s">
        <v>30</v>
      </c>
      <c r="AX181" s="14" t="s">
        <v>73</v>
      </c>
      <c r="AY181" s="280" t="s">
        <v>202</v>
      </c>
    </row>
    <row r="182" spans="1:51" s="13" customFormat="1" ht="12">
      <c r="A182" s="13"/>
      <c r="B182" s="259"/>
      <c r="C182" s="260"/>
      <c r="D182" s="261" t="s">
        <v>210</v>
      </c>
      <c r="E182" s="262" t="s">
        <v>1</v>
      </c>
      <c r="F182" s="263" t="s">
        <v>238</v>
      </c>
      <c r="G182" s="260"/>
      <c r="H182" s="262" t="s">
        <v>1</v>
      </c>
      <c r="I182" s="264"/>
      <c r="J182" s="260"/>
      <c r="K182" s="260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210</v>
      </c>
      <c r="AU182" s="269" t="s">
        <v>85</v>
      </c>
      <c r="AV182" s="13" t="s">
        <v>80</v>
      </c>
      <c r="AW182" s="13" t="s">
        <v>30</v>
      </c>
      <c r="AX182" s="13" t="s">
        <v>73</v>
      </c>
      <c r="AY182" s="269" t="s">
        <v>202</v>
      </c>
    </row>
    <row r="183" spans="1:51" s="14" customFormat="1" ht="12">
      <c r="A183" s="14"/>
      <c r="B183" s="270"/>
      <c r="C183" s="271"/>
      <c r="D183" s="261" t="s">
        <v>210</v>
      </c>
      <c r="E183" s="272" t="s">
        <v>1</v>
      </c>
      <c r="F183" s="273" t="s">
        <v>1859</v>
      </c>
      <c r="G183" s="271"/>
      <c r="H183" s="274">
        <v>2.275</v>
      </c>
      <c r="I183" s="275"/>
      <c r="J183" s="271"/>
      <c r="K183" s="271"/>
      <c r="L183" s="276"/>
      <c r="M183" s="277"/>
      <c r="N183" s="278"/>
      <c r="O183" s="278"/>
      <c r="P183" s="278"/>
      <c r="Q183" s="278"/>
      <c r="R183" s="278"/>
      <c r="S183" s="278"/>
      <c r="T183" s="27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0" t="s">
        <v>210</v>
      </c>
      <c r="AU183" s="280" t="s">
        <v>85</v>
      </c>
      <c r="AV183" s="14" t="s">
        <v>85</v>
      </c>
      <c r="AW183" s="14" t="s">
        <v>30</v>
      </c>
      <c r="AX183" s="14" t="s">
        <v>73</v>
      </c>
      <c r="AY183" s="280" t="s">
        <v>202</v>
      </c>
    </row>
    <row r="184" spans="1:51" s="14" customFormat="1" ht="12">
      <c r="A184" s="14"/>
      <c r="B184" s="270"/>
      <c r="C184" s="271"/>
      <c r="D184" s="261" t="s">
        <v>210</v>
      </c>
      <c r="E184" s="272" t="s">
        <v>1</v>
      </c>
      <c r="F184" s="273" t="s">
        <v>1860</v>
      </c>
      <c r="G184" s="271"/>
      <c r="H184" s="274">
        <v>2.275</v>
      </c>
      <c r="I184" s="275"/>
      <c r="J184" s="271"/>
      <c r="K184" s="271"/>
      <c r="L184" s="276"/>
      <c r="M184" s="277"/>
      <c r="N184" s="278"/>
      <c r="O184" s="278"/>
      <c r="P184" s="278"/>
      <c r="Q184" s="278"/>
      <c r="R184" s="278"/>
      <c r="S184" s="278"/>
      <c r="T184" s="27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0" t="s">
        <v>210</v>
      </c>
      <c r="AU184" s="280" t="s">
        <v>85</v>
      </c>
      <c r="AV184" s="14" t="s">
        <v>85</v>
      </c>
      <c r="AW184" s="14" t="s">
        <v>30</v>
      </c>
      <c r="AX184" s="14" t="s">
        <v>73</v>
      </c>
      <c r="AY184" s="280" t="s">
        <v>202</v>
      </c>
    </row>
    <row r="185" spans="1:51" s="14" customFormat="1" ht="12">
      <c r="A185" s="14"/>
      <c r="B185" s="270"/>
      <c r="C185" s="271"/>
      <c r="D185" s="261" t="s">
        <v>210</v>
      </c>
      <c r="E185" s="271"/>
      <c r="F185" s="273" t="s">
        <v>1869</v>
      </c>
      <c r="G185" s="271"/>
      <c r="H185" s="274">
        <v>8.575</v>
      </c>
      <c r="I185" s="275"/>
      <c r="J185" s="271"/>
      <c r="K185" s="271"/>
      <c r="L185" s="276"/>
      <c r="M185" s="277"/>
      <c r="N185" s="278"/>
      <c r="O185" s="278"/>
      <c r="P185" s="278"/>
      <c r="Q185" s="278"/>
      <c r="R185" s="278"/>
      <c r="S185" s="278"/>
      <c r="T185" s="27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0" t="s">
        <v>210</v>
      </c>
      <c r="AU185" s="280" t="s">
        <v>85</v>
      </c>
      <c r="AV185" s="14" t="s">
        <v>85</v>
      </c>
      <c r="AW185" s="14" t="s">
        <v>4</v>
      </c>
      <c r="AX185" s="14" t="s">
        <v>80</v>
      </c>
      <c r="AY185" s="280" t="s">
        <v>202</v>
      </c>
    </row>
    <row r="186" spans="1:65" s="2" customFormat="1" ht="21.75" customHeight="1">
      <c r="A186" s="37"/>
      <c r="B186" s="38"/>
      <c r="C186" s="245" t="s">
        <v>246</v>
      </c>
      <c r="D186" s="245" t="s">
        <v>204</v>
      </c>
      <c r="E186" s="246" t="s">
        <v>267</v>
      </c>
      <c r="F186" s="247" t="s">
        <v>268</v>
      </c>
      <c r="G186" s="248" t="s">
        <v>231</v>
      </c>
      <c r="H186" s="249">
        <v>8.575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0.003</v>
      </c>
      <c r="R186" s="255">
        <f>Q186*H186</f>
        <v>0.025724999999999998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208</v>
      </c>
      <c r="AT186" s="257" t="s">
        <v>204</v>
      </c>
      <c r="AU186" s="257" t="s">
        <v>85</v>
      </c>
      <c r="AY186" s="16" t="s">
        <v>202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208</v>
      </c>
      <c r="BM186" s="257" t="s">
        <v>1870</v>
      </c>
    </row>
    <row r="187" spans="1:51" s="13" customFormat="1" ht="12">
      <c r="A187" s="13"/>
      <c r="B187" s="259"/>
      <c r="C187" s="260"/>
      <c r="D187" s="261" t="s">
        <v>210</v>
      </c>
      <c r="E187" s="262" t="s">
        <v>1</v>
      </c>
      <c r="F187" s="263" t="s">
        <v>233</v>
      </c>
      <c r="G187" s="260"/>
      <c r="H187" s="262" t="s">
        <v>1</v>
      </c>
      <c r="I187" s="264"/>
      <c r="J187" s="260"/>
      <c r="K187" s="260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210</v>
      </c>
      <c r="AU187" s="269" t="s">
        <v>85</v>
      </c>
      <c r="AV187" s="13" t="s">
        <v>80</v>
      </c>
      <c r="AW187" s="13" t="s">
        <v>30</v>
      </c>
      <c r="AX187" s="13" t="s">
        <v>73</v>
      </c>
      <c r="AY187" s="269" t="s">
        <v>202</v>
      </c>
    </row>
    <row r="188" spans="1:51" s="14" customFormat="1" ht="12">
      <c r="A188" s="14"/>
      <c r="B188" s="270"/>
      <c r="C188" s="271"/>
      <c r="D188" s="261" t="s">
        <v>210</v>
      </c>
      <c r="E188" s="272" t="s">
        <v>1</v>
      </c>
      <c r="F188" s="273" t="s">
        <v>1857</v>
      </c>
      <c r="G188" s="271"/>
      <c r="H188" s="274">
        <v>1.05</v>
      </c>
      <c r="I188" s="275"/>
      <c r="J188" s="271"/>
      <c r="K188" s="271"/>
      <c r="L188" s="276"/>
      <c r="M188" s="277"/>
      <c r="N188" s="278"/>
      <c r="O188" s="278"/>
      <c r="P188" s="278"/>
      <c r="Q188" s="278"/>
      <c r="R188" s="278"/>
      <c r="S188" s="278"/>
      <c r="T188" s="27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0" t="s">
        <v>210</v>
      </c>
      <c r="AU188" s="280" t="s">
        <v>85</v>
      </c>
      <c r="AV188" s="14" t="s">
        <v>85</v>
      </c>
      <c r="AW188" s="14" t="s">
        <v>30</v>
      </c>
      <c r="AX188" s="14" t="s">
        <v>73</v>
      </c>
      <c r="AY188" s="280" t="s">
        <v>202</v>
      </c>
    </row>
    <row r="189" spans="1:51" s="14" customFormat="1" ht="12">
      <c r="A189" s="14"/>
      <c r="B189" s="270"/>
      <c r="C189" s="271"/>
      <c r="D189" s="261" t="s">
        <v>210</v>
      </c>
      <c r="E189" s="272" t="s">
        <v>1</v>
      </c>
      <c r="F189" s="273" t="s">
        <v>1858</v>
      </c>
      <c r="G189" s="271"/>
      <c r="H189" s="274">
        <v>0.525</v>
      </c>
      <c r="I189" s="275"/>
      <c r="J189" s="271"/>
      <c r="K189" s="271"/>
      <c r="L189" s="276"/>
      <c r="M189" s="277"/>
      <c r="N189" s="278"/>
      <c r="O189" s="278"/>
      <c r="P189" s="278"/>
      <c r="Q189" s="278"/>
      <c r="R189" s="278"/>
      <c r="S189" s="278"/>
      <c r="T189" s="27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0" t="s">
        <v>210</v>
      </c>
      <c r="AU189" s="280" t="s">
        <v>85</v>
      </c>
      <c r="AV189" s="14" t="s">
        <v>85</v>
      </c>
      <c r="AW189" s="14" t="s">
        <v>30</v>
      </c>
      <c r="AX189" s="14" t="s">
        <v>73</v>
      </c>
      <c r="AY189" s="280" t="s">
        <v>202</v>
      </c>
    </row>
    <row r="190" spans="1:51" s="13" customFormat="1" ht="12">
      <c r="A190" s="13"/>
      <c r="B190" s="259"/>
      <c r="C190" s="260"/>
      <c r="D190" s="261" t="s">
        <v>210</v>
      </c>
      <c r="E190" s="262" t="s">
        <v>1</v>
      </c>
      <c r="F190" s="263" t="s">
        <v>238</v>
      </c>
      <c r="G190" s="260"/>
      <c r="H190" s="262" t="s">
        <v>1</v>
      </c>
      <c r="I190" s="264"/>
      <c r="J190" s="260"/>
      <c r="K190" s="260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210</v>
      </c>
      <c r="AU190" s="269" t="s">
        <v>85</v>
      </c>
      <c r="AV190" s="13" t="s">
        <v>80</v>
      </c>
      <c r="AW190" s="13" t="s">
        <v>30</v>
      </c>
      <c r="AX190" s="13" t="s">
        <v>73</v>
      </c>
      <c r="AY190" s="269" t="s">
        <v>202</v>
      </c>
    </row>
    <row r="191" spans="1:51" s="14" customFormat="1" ht="12">
      <c r="A191" s="14"/>
      <c r="B191" s="270"/>
      <c r="C191" s="271"/>
      <c r="D191" s="261" t="s">
        <v>210</v>
      </c>
      <c r="E191" s="272" t="s">
        <v>1</v>
      </c>
      <c r="F191" s="273" t="s">
        <v>1859</v>
      </c>
      <c r="G191" s="271"/>
      <c r="H191" s="274">
        <v>2.275</v>
      </c>
      <c r="I191" s="275"/>
      <c r="J191" s="271"/>
      <c r="K191" s="271"/>
      <c r="L191" s="276"/>
      <c r="M191" s="277"/>
      <c r="N191" s="278"/>
      <c r="O191" s="278"/>
      <c r="P191" s="278"/>
      <c r="Q191" s="278"/>
      <c r="R191" s="278"/>
      <c r="S191" s="278"/>
      <c r="T191" s="27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0" t="s">
        <v>210</v>
      </c>
      <c r="AU191" s="280" t="s">
        <v>85</v>
      </c>
      <c r="AV191" s="14" t="s">
        <v>85</v>
      </c>
      <c r="AW191" s="14" t="s">
        <v>30</v>
      </c>
      <c r="AX191" s="14" t="s">
        <v>73</v>
      </c>
      <c r="AY191" s="280" t="s">
        <v>202</v>
      </c>
    </row>
    <row r="192" spans="1:51" s="14" customFormat="1" ht="12">
      <c r="A192" s="14"/>
      <c r="B192" s="270"/>
      <c r="C192" s="271"/>
      <c r="D192" s="261" t="s">
        <v>210</v>
      </c>
      <c r="E192" s="272" t="s">
        <v>1</v>
      </c>
      <c r="F192" s="273" t="s">
        <v>1860</v>
      </c>
      <c r="G192" s="271"/>
      <c r="H192" s="274">
        <v>2.275</v>
      </c>
      <c r="I192" s="275"/>
      <c r="J192" s="271"/>
      <c r="K192" s="271"/>
      <c r="L192" s="276"/>
      <c r="M192" s="277"/>
      <c r="N192" s="278"/>
      <c r="O192" s="278"/>
      <c r="P192" s="278"/>
      <c r="Q192" s="278"/>
      <c r="R192" s="278"/>
      <c r="S192" s="278"/>
      <c r="T192" s="27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0" t="s">
        <v>210</v>
      </c>
      <c r="AU192" s="280" t="s">
        <v>85</v>
      </c>
      <c r="AV192" s="14" t="s">
        <v>85</v>
      </c>
      <c r="AW192" s="14" t="s">
        <v>30</v>
      </c>
      <c r="AX192" s="14" t="s">
        <v>73</v>
      </c>
      <c r="AY192" s="280" t="s">
        <v>202</v>
      </c>
    </row>
    <row r="193" spans="1:51" s="14" customFormat="1" ht="12">
      <c r="A193" s="14"/>
      <c r="B193" s="270"/>
      <c r="C193" s="271"/>
      <c r="D193" s="261" t="s">
        <v>210</v>
      </c>
      <c r="E193" s="271"/>
      <c r="F193" s="273" t="s">
        <v>1869</v>
      </c>
      <c r="G193" s="271"/>
      <c r="H193" s="274">
        <v>8.575</v>
      </c>
      <c r="I193" s="275"/>
      <c r="J193" s="271"/>
      <c r="K193" s="271"/>
      <c r="L193" s="276"/>
      <c r="M193" s="277"/>
      <c r="N193" s="278"/>
      <c r="O193" s="278"/>
      <c r="P193" s="278"/>
      <c r="Q193" s="278"/>
      <c r="R193" s="278"/>
      <c r="S193" s="278"/>
      <c r="T193" s="27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0" t="s">
        <v>210</v>
      </c>
      <c r="AU193" s="280" t="s">
        <v>85</v>
      </c>
      <c r="AV193" s="14" t="s">
        <v>85</v>
      </c>
      <c r="AW193" s="14" t="s">
        <v>4</v>
      </c>
      <c r="AX193" s="14" t="s">
        <v>80</v>
      </c>
      <c r="AY193" s="280" t="s">
        <v>202</v>
      </c>
    </row>
    <row r="194" spans="1:65" s="2" customFormat="1" ht="21.75" customHeight="1">
      <c r="A194" s="37"/>
      <c r="B194" s="38"/>
      <c r="C194" s="245" t="s">
        <v>302</v>
      </c>
      <c r="D194" s="245" t="s">
        <v>204</v>
      </c>
      <c r="E194" s="246" t="s">
        <v>270</v>
      </c>
      <c r="F194" s="247" t="s">
        <v>271</v>
      </c>
      <c r="G194" s="248" t="s">
        <v>207</v>
      </c>
      <c r="H194" s="249">
        <v>5</v>
      </c>
      <c r="I194" s="250"/>
      <c r="J194" s="251">
        <f>ROUND(I194*H194,2)</f>
        <v>0</v>
      </c>
      <c r="K194" s="252"/>
      <c r="L194" s="43"/>
      <c r="M194" s="253" t="s">
        <v>1</v>
      </c>
      <c r="N194" s="254" t="s">
        <v>39</v>
      </c>
      <c r="O194" s="90"/>
      <c r="P194" s="255">
        <f>O194*H194</f>
        <v>0</v>
      </c>
      <c r="Q194" s="255">
        <v>0.1575</v>
      </c>
      <c r="R194" s="255">
        <f>Q194*H194</f>
        <v>0.7875</v>
      </c>
      <c r="S194" s="255">
        <v>0</v>
      </c>
      <c r="T194" s="256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7" t="s">
        <v>208</v>
      </c>
      <c r="AT194" s="257" t="s">
        <v>204</v>
      </c>
      <c r="AU194" s="257" t="s">
        <v>85</v>
      </c>
      <c r="AY194" s="16" t="s">
        <v>202</v>
      </c>
      <c r="BE194" s="258">
        <f>IF(N194="základní",J194,0)</f>
        <v>0</v>
      </c>
      <c r="BF194" s="258">
        <f>IF(N194="snížená",J194,0)</f>
        <v>0</v>
      </c>
      <c r="BG194" s="258">
        <f>IF(N194="zákl. přenesená",J194,0)</f>
        <v>0</v>
      </c>
      <c r="BH194" s="258">
        <f>IF(N194="sníž. přenesená",J194,0)</f>
        <v>0</v>
      </c>
      <c r="BI194" s="258">
        <f>IF(N194="nulová",J194,0)</f>
        <v>0</v>
      </c>
      <c r="BJ194" s="16" t="s">
        <v>85</v>
      </c>
      <c r="BK194" s="258">
        <f>ROUND(I194*H194,2)</f>
        <v>0</v>
      </c>
      <c r="BL194" s="16" t="s">
        <v>208</v>
      </c>
      <c r="BM194" s="257" t="s">
        <v>1871</v>
      </c>
    </row>
    <row r="195" spans="1:51" s="13" customFormat="1" ht="12">
      <c r="A195" s="13"/>
      <c r="B195" s="259"/>
      <c r="C195" s="260"/>
      <c r="D195" s="261" t="s">
        <v>210</v>
      </c>
      <c r="E195" s="262" t="s">
        <v>1</v>
      </c>
      <c r="F195" s="263" t="s">
        <v>233</v>
      </c>
      <c r="G195" s="260"/>
      <c r="H195" s="262" t="s">
        <v>1</v>
      </c>
      <c r="I195" s="264"/>
      <c r="J195" s="260"/>
      <c r="K195" s="260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210</v>
      </c>
      <c r="AU195" s="269" t="s">
        <v>85</v>
      </c>
      <c r="AV195" s="13" t="s">
        <v>80</v>
      </c>
      <c r="AW195" s="13" t="s">
        <v>30</v>
      </c>
      <c r="AX195" s="13" t="s">
        <v>73</v>
      </c>
      <c r="AY195" s="269" t="s">
        <v>202</v>
      </c>
    </row>
    <row r="196" spans="1:51" s="14" customFormat="1" ht="12">
      <c r="A196" s="14"/>
      <c r="B196" s="270"/>
      <c r="C196" s="271"/>
      <c r="D196" s="261" t="s">
        <v>210</v>
      </c>
      <c r="E196" s="272" t="s">
        <v>1</v>
      </c>
      <c r="F196" s="273" t="s">
        <v>1872</v>
      </c>
      <c r="G196" s="271"/>
      <c r="H196" s="274">
        <v>2</v>
      </c>
      <c r="I196" s="275"/>
      <c r="J196" s="271"/>
      <c r="K196" s="271"/>
      <c r="L196" s="276"/>
      <c r="M196" s="277"/>
      <c r="N196" s="278"/>
      <c r="O196" s="278"/>
      <c r="P196" s="278"/>
      <c r="Q196" s="278"/>
      <c r="R196" s="278"/>
      <c r="S196" s="278"/>
      <c r="T196" s="27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0" t="s">
        <v>210</v>
      </c>
      <c r="AU196" s="280" t="s">
        <v>85</v>
      </c>
      <c r="AV196" s="14" t="s">
        <v>85</v>
      </c>
      <c r="AW196" s="14" t="s">
        <v>30</v>
      </c>
      <c r="AX196" s="14" t="s">
        <v>73</v>
      </c>
      <c r="AY196" s="280" t="s">
        <v>202</v>
      </c>
    </row>
    <row r="197" spans="1:51" s="14" customFormat="1" ht="12">
      <c r="A197" s="14"/>
      <c r="B197" s="270"/>
      <c r="C197" s="271"/>
      <c r="D197" s="261" t="s">
        <v>210</v>
      </c>
      <c r="E197" s="272" t="s">
        <v>1</v>
      </c>
      <c r="F197" s="273" t="s">
        <v>1873</v>
      </c>
      <c r="G197" s="271"/>
      <c r="H197" s="274">
        <v>1</v>
      </c>
      <c r="I197" s="275"/>
      <c r="J197" s="271"/>
      <c r="K197" s="271"/>
      <c r="L197" s="276"/>
      <c r="M197" s="277"/>
      <c r="N197" s="278"/>
      <c r="O197" s="278"/>
      <c r="P197" s="278"/>
      <c r="Q197" s="278"/>
      <c r="R197" s="278"/>
      <c r="S197" s="278"/>
      <c r="T197" s="27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0" t="s">
        <v>210</v>
      </c>
      <c r="AU197" s="280" t="s">
        <v>85</v>
      </c>
      <c r="AV197" s="14" t="s">
        <v>85</v>
      </c>
      <c r="AW197" s="14" t="s">
        <v>30</v>
      </c>
      <c r="AX197" s="14" t="s">
        <v>73</v>
      </c>
      <c r="AY197" s="280" t="s">
        <v>202</v>
      </c>
    </row>
    <row r="198" spans="1:51" s="13" customFormat="1" ht="12">
      <c r="A198" s="13"/>
      <c r="B198" s="259"/>
      <c r="C198" s="260"/>
      <c r="D198" s="261" t="s">
        <v>210</v>
      </c>
      <c r="E198" s="262" t="s">
        <v>1</v>
      </c>
      <c r="F198" s="263" t="s">
        <v>238</v>
      </c>
      <c r="G198" s="260"/>
      <c r="H198" s="262" t="s">
        <v>1</v>
      </c>
      <c r="I198" s="264"/>
      <c r="J198" s="260"/>
      <c r="K198" s="260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210</v>
      </c>
      <c r="AU198" s="269" t="s">
        <v>85</v>
      </c>
      <c r="AV198" s="13" t="s">
        <v>80</v>
      </c>
      <c r="AW198" s="13" t="s">
        <v>30</v>
      </c>
      <c r="AX198" s="13" t="s">
        <v>73</v>
      </c>
      <c r="AY198" s="269" t="s">
        <v>202</v>
      </c>
    </row>
    <row r="199" spans="1:51" s="14" customFormat="1" ht="12">
      <c r="A199" s="14"/>
      <c r="B199" s="270"/>
      <c r="C199" s="271"/>
      <c r="D199" s="261" t="s">
        <v>210</v>
      </c>
      <c r="E199" s="272" t="s">
        <v>1</v>
      </c>
      <c r="F199" s="273" t="s">
        <v>1874</v>
      </c>
      <c r="G199" s="271"/>
      <c r="H199" s="274">
        <v>1</v>
      </c>
      <c r="I199" s="275"/>
      <c r="J199" s="271"/>
      <c r="K199" s="271"/>
      <c r="L199" s="276"/>
      <c r="M199" s="277"/>
      <c r="N199" s="278"/>
      <c r="O199" s="278"/>
      <c r="P199" s="278"/>
      <c r="Q199" s="278"/>
      <c r="R199" s="278"/>
      <c r="S199" s="278"/>
      <c r="T199" s="27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0" t="s">
        <v>210</v>
      </c>
      <c r="AU199" s="280" t="s">
        <v>85</v>
      </c>
      <c r="AV199" s="14" t="s">
        <v>85</v>
      </c>
      <c r="AW199" s="14" t="s">
        <v>30</v>
      </c>
      <c r="AX199" s="14" t="s">
        <v>73</v>
      </c>
      <c r="AY199" s="280" t="s">
        <v>202</v>
      </c>
    </row>
    <row r="200" spans="1:51" s="14" customFormat="1" ht="12">
      <c r="A200" s="14"/>
      <c r="B200" s="270"/>
      <c r="C200" s="271"/>
      <c r="D200" s="261" t="s">
        <v>210</v>
      </c>
      <c r="E200" s="272" t="s">
        <v>1</v>
      </c>
      <c r="F200" s="273" t="s">
        <v>1873</v>
      </c>
      <c r="G200" s="271"/>
      <c r="H200" s="274">
        <v>1</v>
      </c>
      <c r="I200" s="275"/>
      <c r="J200" s="271"/>
      <c r="K200" s="271"/>
      <c r="L200" s="276"/>
      <c r="M200" s="277"/>
      <c r="N200" s="278"/>
      <c r="O200" s="278"/>
      <c r="P200" s="278"/>
      <c r="Q200" s="278"/>
      <c r="R200" s="278"/>
      <c r="S200" s="278"/>
      <c r="T200" s="27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0" t="s">
        <v>210</v>
      </c>
      <c r="AU200" s="280" t="s">
        <v>85</v>
      </c>
      <c r="AV200" s="14" t="s">
        <v>85</v>
      </c>
      <c r="AW200" s="14" t="s">
        <v>30</v>
      </c>
      <c r="AX200" s="14" t="s">
        <v>73</v>
      </c>
      <c r="AY200" s="280" t="s">
        <v>202</v>
      </c>
    </row>
    <row r="201" spans="1:65" s="2" customFormat="1" ht="21.75" customHeight="1">
      <c r="A201" s="37"/>
      <c r="B201" s="38"/>
      <c r="C201" s="245" t="s">
        <v>285</v>
      </c>
      <c r="D201" s="245" t="s">
        <v>204</v>
      </c>
      <c r="E201" s="246" t="s">
        <v>278</v>
      </c>
      <c r="F201" s="247" t="s">
        <v>279</v>
      </c>
      <c r="G201" s="248" t="s">
        <v>207</v>
      </c>
      <c r="H201" s="249">
        <v>10</v>
      </c>
      <c r="I201" s="250"/>
      <c r="J201" s="251">
        <f>ROUND(I201*H201,2)</f>
        <v>0</v>
      </c>
      <c r="K201" s="252"/>
      <c r="L201" s="43"/>
      <c r="M201" s="253" t="s">
        <v>1</v>
      </c>
      <c r="N201" s="254" t="s">
        <v>39</v>
      </c>
      <c r="O201" s="90"/>
      <c r="P201" s="255">
        <f>O201*H201</f>
        <v>0</v>
      </c>
      <c r="Q201" s="255">
        <v>0</v>
      </c>
      <c r="R201" s="255">
        <f>Q201*H201</f>
        <v>0</v>
      </c>
      <c r="S201" s="255">
        <v>0</v>
      </c>
      <c r="T201" s="256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57" t="s">
        <v>208</v>
      </c>
      <c r="AT201" s="257" t="s">
        <v>204</v>
      </c>
      <c r="AU201" s="257" t="s">
        <v>85</v>
      </c>
      <c r="AY201" s="16" t="s">
        <v>202</v>
      </c>
      <c r="BE201" s="258">
        <f>IF(N201="základní",J201,0)</f>
        <v>0</v>
      </c>
      <c r="BF201" s="258">
        <f>IF(N201="snížená",J201,0)</f>
        <v>0</v>
      </c>
      <c r="BG201" s="258">
        <f>IF(N201="zákl. přenesená",J201,0)</f>
        <v>0</v>
      </c>
      <c r="BH201" s="258">
        <f>IF(N201="sníž. přenesená",J201,0)</f>
        <v>0</v>
      </c>
      <c r="BI201" s="258">
        <f>IF(N201="nulová",J201,0)</f>
        <v>0</v>
      </c>
      <c r="BJ201" s="16" t="s">
        <v>85</v>
      </c>
      <c r="BK201" s="258">
        <f>ROUND(I201*H201,2)</f>
        <v>0</v>
      </c>
      <c r="BL201" s="16" t="s">
        <v>208</v>
      </c>
      <c r="BM201" s="257" t="s">
        <v>1875</v>
      </c>
    </row>
    <row r="202" spans="1:51" s="14" customFormat="1" ht="12">
      <c r="A202" s="14"/>
      <c r="B202" s="270"/>
      <c r="C202" s="271"/>
      <c r="D202" s="261" t="s">
        <v>210</v>
      </c>
      <c r="E202" s="272" t="s">
        <v>1</v>
      </c>
      <c r="F202" s="273" t="s">
        <v>1876</v>
      </c>
      <c r="G202" s="271"/>
      <c r="H202" s="274">
        <v>10</v>
      </c>
      <c r="I202" s="275"/>
      <c r="J202" s="271"/>
      <c r="K202" s="271"/>
      <c r="L202" s="276"/>
      <c r="M202" s="277"/>
      <c r="N202" s="278"/>
      <c r="O202" s="278"/>
      <c r="P202" s="278"/>
      <c r="Q202" s="278"/>
      <c r="R202" s="278"/>
      <c r="S202" s="278"/>
      <c r="T202" s="27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0" t="s">
        <v>210</v>
      </c>
      <c r="AU202" s="280" t="s">
        <v>85</v>
      </c>
      <c r="AV202" s="14" t="s">
        <v>85</v>
      </c>
      <c r="AW202" s="14" t="s">
        <v>30</v>
      </c>
      <c r="AX202" s="14" t="s">
        <v>80</v>
      </c>
      <c r="AY202" s="280" t="s">
        <v>202</v>
      </c>
    </row>
    <row r="203" spans="1:65" s="2" customFormat="1" ht="16.5" customHeight="1">
      <c r="A203" s="37"/>
      <c r="B203" s="38"/>
      <c r="C203" s="281" t="s">
        <v>311</v>
      </c>
      <c r="D203" s="281" t="s">
        <v>116</v>
      </c>
      <c r="E203" s="282" t="s">
        <v>283</v>
      </c>
      <c r="F203" s="283" t="s">
        <v>284</v>
      </c>
      <c r="G203" s="284" t="s">
        <v>207</v>
      </c>
      <c r="H203" s="285">
        <v>10</v>
      </c>
      <c r="I203" s="286"/>
      <c r="J203" s="287">
        <f>ROUND(I203*H203,2)</f>
        <v>0</v>
      </c>
      <c r="K203" s="288"/>
      <c r="L203" s="289"/>
      <c r="M203" s="290" t="s">
        <v>1</v>
      </c>
      <c r="N203" s="291" t="s">
        <v>39</v>
      </c>
      <c r="O203" s="90"/>
      <c r="P203" s="255">
        <f>O203*H203</f>
        <v>0</v>
      </c>
      <c r="Q203" s="255">
        <v>3E-05</v>
      </c>
      <c r="R203" s="255">
        <f>Q203*H203</f>
        <v>0.00030000000000000003</v>
      </c>
      <c r="S203" s="255">
        <v>0</v>
      </c>
      <c r="T203" s="256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7" t="s">
        <v>285</v>
      </c>
      <c r="AT203" s="257" t="s">
        <v>116</v>
      </c>
      <c r="AU203" s="257" t="s">
        <v>85</v>
      </c>
      <c r="AY203" s="16" t="s">
        <v>202</v>
      </c>
      <c r="BE203" s="258">
        <f>IF(N203="základní",J203,0)</f>
        <v>0</v>
      </c>
      <c r="BF203" s="258">
        <f>IF(N203="snížená",J203,0)</f>
        <v>0</v>
      </c>
      <c r="BG203" s="258">
        <f>IF(N203="zákl. přenesená",J203,0)</f>
        <v>0</v>
      </c>
      <c r="BH203" s="258">
        <f>IF(N203="sníž. přenesená",J203,0)</f>
        <v>0</v>
      </c>
      <c r="BI203" s="258">
        <f>IF(N203="nulová",J203,0)</f>
        <v>0</v>
      </c>
      <c r="BJ203" s="16" t="s">
        <v>85</v>
      </c>
      <c r="BK203" s="258">
        <f>ROUND(I203*H203,2)</f>
        <v>0</v>
      </c>
      <c r="BL203" s="16" t="s">
        <v>208</v>
      </c>
      <c r="BM203" s="257" t="s">
        <v>1877</v>
      </c>
    </row>
    <row r="204" spans="1:63" s="12" customFormat="1" ht="22.8" customHeight="1">
      <c r="A204" s="12"/>
      <c r="B204" s="229"/>
      <c r="C204" s="230"/>
      <c r="D204" s="231" t="s">
        <v>72</v>
      </c>
      <c r="E204" s="243" t="s">
        <v>287</v>
      </c>
      <c r="F204" s="243" t="s">
        <v>288</v>
      </c>
      <c r="G204" s="230"/>
      <c r="H204" s="230"/>
      <c r="I204" s="233"/>
      <c r="J204" s="244">
        <f>BK204</f>
        <v>0</v>
      </c>
      <c r="K204" s="230"/>
      <c r="L204" s="235"/>
      <c r="M204" s="236"/>
      <c r="N204" s="237"/>
      <c r="O204" s="237"/>
      <c r="P204" s="238">
        <f>SUM(P205:P223)</f>
        <v>0</v>
      </c>
      <c r="Q204" s="237"/>
      <c r="R204" s="238">
        <f>SUM(R205:R223)</f>
        <v>1.3974000000000002</v>
      </c>
      <c r="S204" s="237"/>
      <c r="T204" s="239">
        <f>SUM(T205:T223)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40" t="s">
        <v>80</v>
      </c>
      <c r="AT204" s="241" t="s">
        <v>72</v>
      </c>
      <c r="AU204" s="241" t="s">
        <v>80</v>
      </c>
      <c r="AY204" s="240" t="s">
        <v>202</v>
      </c>
      <c r="BK204" s="242">
        <f>SUM(BK205:BK223)</f>
        <v>0</v>
      </c>
    </row>
    <row r="205" spans="1:65" s="2" customFormat="1" ht="21.75" customHeight="1">
      <c r="A205" s="37"/>
      <c r="B205" s="38"/>
      <c r="C205" s="245" t="s">
        <v>316</v>
      </c>
      <c r="D205" s="245" t="s">
        <v>204</v>
      </c>
      <c r="E205" s="246" t="s">
        <v>289</v>
      </c>
      <c r="F205" s="247" t="s">
        <v>290</v>
      </c>
      <c r="G205" s="248" t="s">
        <v>207</v>
      </c>
      <c r="H205" s="249">
        <v>13</v>
      </c>
      <c r="I205" s="250"/>
      <c r="J205" s="251">
        <f>ROUND(I205*H205,2)</f>
        <v>0</v>
      </c>
      <c r="K205" s="252"/>
      <c r="L205" s="43"/>
      <c r="M205" s="253" t="s">
        <v>1</v>
      </c>
      <c r="N205" s="254" t="s">
        <v>39</v>
      </c>
      <c r="O205" s="90"/>
      <c r="P205" s="255">
        <f>O205*H205</f>
        <v>0</v>
      </c>
      <c r="Q205" s="255">
        <v>0.0102</v>
      </c>
      <c r="R205" s="255">
        <f>Q205*H205</f>
        <v>0.1326</v>
      </c>
      <c r="S205" s="255">
        <v>0</v>
      </c>
      <c r="T205" s="256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57" t="s">
        <v>208</v>
      </c>
      <c r="AT205" s="257" t="s">
        <v>204</v>
      </c>
      <c r="AU205" s="257" t="s">
        <v>85</v>
      </c>
      <c r="AY205" s="16" t="s">
        <v>202</v>
      </c>
      <c r="BE205" s="258">
        <f>IF(N205="základní",J205,0)</f>
        <v>0</v>
      </c>
      <c r="BF205" s="258">
        <f>IF(N205="snížená",J205,0)</f>
        <v>0</v>
      </c>
      <c r="BG205" s="258">
        <f>IF(N205="zákl. přenesená",J205,0)</f>
        <v>0</v>
      </c>
      <c r="BH205" s="258">
        <f>IF(N205="sníž. přenesená",J205,0)</f>
        <v>0</v>
      </c>
      <c r="BI205" s="258">
        <f>IF(N205="nulová",J205,0)</f>
        <v>0</v>
      </c>
      <c r="BJ205" s="16" t="s">
        <v>85</v>
      </c>
      <c r="BK205" s="258">
        <f>ROUND(I205*H205,2)</f>
        <v>0</v>
      </c>
      <c r="BL205" s="16" t="s">
        <v>208</v>
      </c>
      <c r="BM205" s="257" t="s">
        <v>1878</v>
      </c>
    </row>
    <row r="206" spans="1:51" s="14" customFormat="1" ht="12">
      <c r="A206" s="14"/>
      <c r="B206" s="270"/>
      <c r="C206" s="271"/>
      <c r="D206" s="261" t="s">
        <v>210</v>
      </c>
      <c r="E206" s="272" t="s">
        <v>1</v>
      </c>
      <c r="F206" s="273" t="s">
        <v>1879</v>
      </c>
      <c r="G206" s="271"/>
      <c r="H206" s="274">
        <v>13</v>
      </c>
      <c r="I206" s="275"/>
      <c r="J206" s="271"/>
      <c r="K206" s="271"/>
      <c r="L206" s="276"/>
      <c r="M206" s="277"/>
      <c r="N206" s="278"/>
      <c r="O206" s="278"/>
      <c r="P206" s="278"/>
      <c r="Q206" s="278"/>
      <c r="R206" s="278"/>
      <c r="S206" s="278"/>
      <c r="T206" s="27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0" t="s">
        <v>210</v>
      </c>
      <c r="AU206" s="280" t="s">
        <v>85</v>
      </c>
      <c r="AV206" s="14" t="s">
        <v>85</v>
      </c>
      <c r="AW206" s="14" t="s">
        <v>30</v>
      </c>
      <c r="AX206" s="14" t="s">
        <v>73</v>
      </c>
      <c r="AY206" s="280" t="s">
        <v>202</v>
      </c>
    </row>
    <row r="207" spans="1:65" s="2" customFormat="1" ht="21.75" customHeight="1">
      <c r="A207" s="37"/>
      <c r="B207" s="38"/>
      <c r="C207" s="245" t="s">
        <v>321</v>
      </c>
      <c r="D207" s="245" t="s">
        <v>204</v>
      </c>
      <c r="E207" s="246" t="s">
        <v>294</v>
      </c>
      <c r="F207" s="247" t="s">
        <v>295</v>
      </c>
      <c r="G207" s="248" t="s">
        <v>207</v>
      </c>
      <c r="H207" s="249">
        <v>124</v>
      </c>
      <c r="I207" s="250"/>
      <c r="J207" s="251">
        <f>ROUND(I207*H207,2)</f>
        <v>0</v>
      </c>
      <c r="K207" s="252"/>
      <c r="L207" s="43"/>
      <c r="M207" s="253" t="s">
        <v>1</v>
      </c>
      <c r="N207" s="254" t="s">
        <v>39</v>
      </c>
      <c r="O207" s="90"/>
      <c r="P207" s="255">
        <f>O207*H207</f>
        <v>0</v>
      </c>
      <c r="Q207" s="255">
        <v>0.0102</v>
      </c>
      <c r="R207" s="255">
        <f>Q207*H207</f>
        <v>1.2648000000000001</v>
      </c>
      <c r="S207" s="255">
        <v>0</v>
      </c>
      <c r="T207" s="256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57" t="s">
        <v>208</v>
      </c>
      <c r="AT207" s="257" t="s">
        <v>204</v>
      </c>
      <c r="AU207" s="257" t="s">
        <v>85</v>
      </c>
      <c r="AY207" s="16" t="s">
        <v>202</v>
      </c>
      <c r="BE207" s="258">
        <f>IF(N207="základní",J207,0)</f>
        <v>0</v>
      </c>
      <c r="BF207" s="258">
        <f>IF(N207="snížená",J207,0)</f>
        <v>0</v>
      </c>
      <c r="BG207" s="258">
        <f>IF(N207="zákl. přenesená",J207,0)</f>
        <v>0</v>
      </c>
      <c r="BH207" s="258">
        <f>IF(N207="sníž. přenesená",J207,0)</f>
        <v>0</v>
      </c>
      <c r="BI207" s="258">
        <f>IF(N207="nulová",J207,0)</f>
        <v>0</v>
      </c>
      <c r="BJ207" s="16" t="s">
        <v>85</v>
      </c>
      <c r="BK207" s="258">
        <f>ROUND(I207*H207,2)</f>
        <v>0</v>
      </c>
      <c r="BL207" s="16" t="s">
        <v>208</v>
      </c>
      <c r="BM207" s="257" t="s">
        <v>1880</v>
      </c>
    </row>
    <row r="208" spans="1:51" s="13" customFormat="1" ht="12">
      <c r="A208" s="13"/>
      <c r="B208" s="259"/>
      <c r="C208" s="260"/>
      <c r="D208" s="261" t="s">
        <v>210</v>
      </c>
      <c r="E208" s="262" t="s">
        <v>1</v>
      </c>
      <c r="F208" s="263" t="s">
        <v>211</v>
      </c>
      <c r="G208" s="260"/>
      <c r="H208" s="262" t="s">
        <v>1</v>
      </c>
      <c r="I208" s="264"/>
      <c r="J208" s="260"/>
      <c r="K208" s="260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210</v>
      </c>
      <c r="AU208" s="269" t="s">
        <v>85</v>
      </c>
      <c r="AV208" s="13" t="s">
        <v>80</v>
      </c>
      <c r="AW208" s="13" t="s">
        <v>30</v>
      </c>
      <c r="AX208" s="13" t="s">
        <v>73</v>
      </c>
      <c r="AY208" s="269" t="s">
        <v>202</v>
      </c>
    </row>
    <row r="209" spans="1:51" s="14" customFormat="1" ht="12">
      <c r="A209" s="14"/>
      <c r="B209" s="270"/>
      <c r="C209" s="271"/>
      <c r="D209" s="261" t="s">
        <v>210</v>
      </c>
      <c r="E209" s="272" t="s">
        <v>1</v>
      </c>
      <c r="F209" s="273" t="s">
        <v>1849</v>
      </c>
      <c r="G209" s="271"/>
      <c r="H209" s="274">
        <v>6</v>
      </c>
      <c r="I209" s="275"/>
      <c r="J209" s="271"/>
      <c r="K209" s="271"/>
      <c r="L209" s="276"/>
      <c r="M209" s="277"/>
      <c r="N209" s="278"/>
      <c r="O209" s="278"/>
      <c r="P209" s="278"/>
      <c r="Q209" s="278"/>
      <c r="R209" s="278"/>
      <c r="S209" s="278"/>
      <c r="T209" s="27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0" t="s">
        <v>210</v>
      </c>
      <c r="AU209" s="280" t="s">
        <v>85</v>
      </c>
      <c r="AV209" s="14" t="s">
        <v>85</v>
      </c>
      <c r="AW209" s="14" t="s">
        <v>30</v>
      </c>
      <c r="AX209" s="14" t="s">
        <v>73</v>
      </c>
      <c r="AY209" s="280" t="s">
        <v>202</v>
      </c>
    </row>
    <row r="210" spans="1:51" s="14" customFormat="1" ht="12">
      <c r="A210" s="14"/>
      <c r="B210" s="270"/>
      <c r="C210" s="271"/>
      <c r="D210" s="261" t="s">
        <v>210</v>
      </c>
      <c r="E210" s="272" t="s">
        <v>1</v>
      </c>
      <c r="F210" s="273" t="s">
        <v>1850</v>
      </c>
      <c r="G210" s="271"/>
      <c r="H210" s="274">
        <v>7</v>
      </c>
      <c r="I210" s="275"/>
      <c r="J210" s="271"/>
      <c r="K210" s="271"/>
      <c r="L210" s="276"/>
      <c r="M210" s="277"/>
      <c r="N210" s="278"/>
      <c r="O210" s="278"/>
      <c r="P210" s="278"/>
      <c r="Q210" s="278"/>
      <c r="R210" s="278"/>
      <c r="S210" s="278"/>
      <c r="T210" s="27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0" t="s">
        <v>210</v>
      </c>
      <c r="AU210" s="280" t="s">
        <v>85</v>
      </c>
      <c r="AV210" s="14" t="s">
        <v>85</v>
      </c>
      <c r="AW210" s="14" t="s">
        <v>30</v>
      </c>
      <c r="AX210" s="14" t="s">
        <v>73</v>
      </c>
      <c r="AY210" s="280" t="s">
        <v>202</v>
      </c>
    </row>
    <row r="211" spans="1:51" s="14" customFormat="1" ht="12">
      <c r="A211" s="14"/>
      <c r="B211" s="270"/>
      <c r="C211" s="271"/>
      <c r="D211" s="261" t="s">
        <v>210</v>
      </c>
      <c r="E211" s="272" t="s">
        <v>1</v>
      </c>
      <c r="F211" s="273" t="s">
        <v>1851</v>
      </c>
      <c r="G211" s="271"/>
      <c r="H211" s="274">
        <v>7</v>
      </c>
      <c r="I211" s="275"/>
      <c r="J211" s="271"/>
      <c r="K211" s="271"/>
      <c r="L211" s="276"/>
      <c r="M211" s="277"/>
      <c r="N211" s="278"/>
      <c r="O211" s="278"/>
      <c r="P211" s="278"/>
      <c r="Q211" s="278"/>
      <c r="R211" s="278"/>
      <c r="S211" s="278"/>
      <c r="T211" s="27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0" t="s">
        <v>210</v>
      </c>
      <c r="AU211" s="280" t="s">
        <v>85</v>
      </c>
      <c r="AV211" s="14" t="s">
        <v>85</v>
      </c>
      <c r="AW211" s="14" t="s">
        <v>30</v>
      </c>
      <c r="AX211" s="14" t="s">
        <v>73</v>
      </c>
      <c r="AY211" s="280" t="s">
        <v>202</v>
      </c>
    </row>
    <row r="212" spans="1:51" s="14" customFormat="1" ht="12">
      <c r="A212" s="14"/>
      <c r="B212" s="270"/>
      <c r="C212" s="271"/>
      <c r="D212" s="261" t="s">
        <v>210</v>
      </c>
      <c r="E212" s="272" t="s">
        <v>1</v>
      </c>
      <c r="F212" s="273" t="s">
        <v>1852</v>
      </c>
      <c r="G212" s="271"/>
      <c r="H212" s="274">
        <v>6</v>
      </c>
      <c r="I212" s="275"/>
      <c r="J212" s="271"/>
      <c r="K212" s="271"/>
      <c r="L212" s="276"/>
      <c r="M212" s="277"/>
      <c r="N212" s="278"/>
      <c r="O212" s="278"/>
      <c r="P212" s="278"/>
      <c r="Q212" s="278"/>
      <c r="R212" s="278"/>
      <c r="S212" s="278"/>
      <c r="T212" s="27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0" t="s">
        <v>210</v>
      </c>
      <c r="AU212" s="280" t="s">
        <v>85</v>
      </c>
      <c r="AV212" s="14" t="s">
        <v>85</v>
      </c>
      <c r="AW212" s="14" t="s">
        <v>30</v>
      </c>
      <c r="AX212" s="14" t="s">
        <v>73</v>
      </c>
      <c r="AY212" s="280" t="s">
        <v>202</v>
      </c>
    </row>
    <row r="213" spans="1:51" s="14" customFormat="1" ht="12">
      <c r="A213" s="14"/>
      <c r="B213" s="270"/>
      <c r="C213" s="271"/>
      <c r="D213" s="261" t="s">
        <v>210</v>
      </c>
      <c r="E213" s="272" t="s">
        <v>1</v>
      </c>
      <c r="F213" s="273" t="s">
        <v>1853</v>
      </c>
      <c r="G213" s="271"/>
      <c r="H213" s="274">
        <v>5</v>
      </c>
      <c r="I213" s="275"/>
      <c r="J213" s="271"/>
      <c r="K213" s="271"/>
      <c r="L213" s="276"/>
      <c r="M213" s="277"/>
      <c r="N213" s="278"/>
      <c r="O213" s="278"/>
      <c r="P213" s="278"/>
      <c r="Q213" s="278"/>
      <c r="R213" s="278"/>
      <c r="S213" s="278"/>
      <c r="T213" s="27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0" t="s">
        <v>210</v>
      </c>
      <c r="AU213" s="280" t="s">
        <v>85</v>
      </c>
      <c r="AV213" s="14" t="s">
        <v>85</v>
      </c>
      <c r="AW213" s="14" t="s">
        <v>30</v>
      </c>
      <c r="AX213" s="14" t="s">
        <v>73</v>
      </c>
      <c r="AY213" s="280" t="s">
        <v>202</v>
      </c>
    </row>
    <row r="214" spans="1:51" s="14" customFormat="1" ht="12">
      <c r="A214" s="14"/>
      <c r="B214" s="270"/>
      <c r="C214" s="271"/>
      <c r="D214" s="261" t="s">
        <v>210</v>
      </c>
      <c r="E214" s="272" t="s">
        <v>1</v>
      </c>
      <c r="F214" s="273" t="s">
        <v>1854</v>
      </c>
      <c r="G214" s="271"/>
      <c r="H214" s="274">
        <v>6</v>
      </c>
      <c r="I214" s="275"/>
      <c r="J214" s="271"/>
      <c r="K214" s="271"/>
      <c r="L214" s="276"/>
      <c r="M214" s="277"/>
      <c r="N214" s="278"/>
      <c r="O214" s="278"/>
      <c r="P214" s="278"/>
      <c r="Q214" s="278"/>
      <c r="R214" s="278"/>
      <c r="S214" s="278"/>
      <c r="T214" s="27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80" t="s">
        <v>210</v>
      </c>
      <c r="AU214" s="280" t="s">
        <v>85</v>
      </c>
      <c r="AV214" s="14" t="s">
        <v>85</v>
      </c>
      <c r="AW214" s="14" t="s">
        <v>30</v>
      </c>
      <c r="AX214" s="14" t="s">
        <v>73</v>
      </c>
      <c r="AY214" s="280" t="s">
        <v>202</v>
      </c>
    </row>
    <row r="215" spans="1:51" s="14" customFormat="1" ht="12">
      <c r="A215" s="14"/>
      <c r="B215" s="270"/>
      <c r="C215" s="271"/>
      <c r="D215" s="261" t="s">
        <v>210</v>
      </c>
      <c r="E215" s="272" t="s">
        <v>1</v>
      </c>
      <c r="F215" s="273" t="s">
        <v>221</v>
      </c>
      <c r="G215" s="271"/>
      <c r="H215" s="274">
        <v>7</v>
      </c>
      <c r="I215" s="275"/>
      <c r="J215" s="271"/>
      <c r="K215" s="271"/>
      <c r="L215" s="276"/>
      <c r="M215" s="277"/>
      <c r="N215" s="278"/>
      <c r="O215" s="278"/>
      <c r="P215" s="278"/>
      <c r="Q215" s="278"/>
      <c r="R215" s="278"/>
      <c r="S215" s="278"/>
      <c r="T215" s="27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0" t="s">
        <v>210</v>
      </c>
      <c r="AU215" s="280" t="s">
        <v>85</v>
      </c>
      <c r="AV215" s="14" t="s">
        <v>85</v>
      </c>
      <c r="AW215" s="14" t="s">
        <v>30</v>
      </c>
      <c r="AX215" s="14" t="s">
        <v>73</v>
      </c>
      <c r="AY215" s="280" t="s">
        <v>202</v>
      </c>
    </row>
    <row r="216" spans="1:51" s="14" customFormat="1" ht="12">
      <c r="A216" s="14"/>
      <c r="B216" s="270"/>
      <c r="C216" s="271"/>
      <c r="D216" s="261" t="s">
        <v>210</v>
      </c>
      <c r="E216" s="272" t="s">
        <v>1</v>
      </c>
      <c r="F216" s="273" t="s">
        <v>1689</v>
      </c>
      <c r="G216" s="271"/>
      <c r="H216" s="274">
        <v>6</v>
      </c>
      <c r="I216" s="275"/>
      <c r="J216" s="271"/>
      <c r="K216" s="271"/>
      <c r="L216" s="276"/>
      <c r="M216" s="277"/>
      <c r="N216" s="278"/>
      <c r="O216" s="278"/>
      <c r="P216" s="278"/>
      <c r="Q216" s="278"/>
      <c r="R216" s="278"/>
      <c r="S216" s="278"/>
      <c r="T216" s="27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0" t="s">
        <v>210</v>
      </c>
      <c r="AU216" s="280" t="s">
        <v>85</v>
      </c>
      <c r="AV216" s="14" t="s">
        <v>85</v>
      </c>
      <c r="AW216" s="14" t="s">
        <v>30</v>
      </c>
      <c r="AX216" s="14" t="s">
        <v>73</v>
      </c>
      <c r="AY216" s="280" t="s">
        <v>202</v>
      </c>
    </row>
    <row r="217" spans="1:51" s="14" customFormat="1" ht="12">
      <c r="A217" s="14"/>
      <c r="B217" s="270"/>
      <c r="C217" s="271"/>
      <c r="D217" s="261" t="s">
        <v>210</v>
      </c>
      <c r="E217" s="272" t="s">
        <v>1</v>
      </c>
      <c r="F217" s="273" t="s">
        <v>223</v>
      </c>
      <c r="G217" s="271"/>
      <c r="H217" s="274">
        <v>6</v>
      </c>
      <c r="I217" s="275"/>
      <c r="J217" s="271"/>
      <c r="K217" s="271"/>
      <c r="L217" s="276"/>
      <c r="M217" s="277"/>
      <c r="N217" s="278"/>
      <c r="O217" s="278"/>
      <c r="P217" s="278"/>
      <c r="Q217" s="278"/>
      <c r="R217" s="278"/>
      <c r="S217" s="278"/>
      <c r="T217" s="27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80" t="s">
        <v>210</v>
      </c>
      <c r="AU217" s="280" t="s">
        <v>85</v>
      </c>
      <c r="AV217" s="14" t="s">
        <v>85</v>
      </c>
      <c r="AW217" s="14" t="s">
        <v>30</v>
      </c>
      <c r="AX217" s="14" t="s">
        <v>73</v>
      </c>
      <c r="AY217" s="280" t="s">
        <v>202</v>
      </c>
    </row>
    <row r="218" spans="1:51" s="14" customFormat="1" ht="12">
      <c r="A218" s="14"/>
      <c r="B218" s="270"/>
      <c r="C218" s="271"/>
      <c r="D218" s="261" t="s">
        <v>210</v>
      </c>
      <c r="E218" s="272" t="s">
        <v>1</v>
      </c>
      <c r="F218" s="273" t="s">
        <v>1855</v>
      </c>
      <c r="G218" s="271"/>
      <c r="H218" s="274">
        <v>6</v>
      </c>
      <c r="I218" s="275"/>
      <c r="J218" s="271"/>
      <c r="K218" s="271"/>
      <c r="L218" s="276"/>
      <c r="M218" s="277"/>
      <c r="N218" s="278"/>
      <c r="O218" s="278"/>
      <c r="P218" s="278"/>
      <c r="Q218" s="278"/>
      <c r="R218" s="278"/>
      <c r="S218" s="278"/>
      <c r="T218" s="27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0" t="s">
        <v>210</v>
      </c>
      <c r="AU218" s="280" t="s">
        <v>85</v>
      </c>
      <c r="AV218" s="14" t="s">
        <v>85</v>
      </c>
      <c r="AW218" s="14" t="s">
        <v>30</v>
      </c>
      <c r="AX218" s="14" t="s">
        <v>73</v>
      </c>
      <c r="AY218" s="280" t="s">
        <v>202</v>
      </c>
    </row>
    <row r="219" spans="1:51" s="14" customFormat="1" ht="12">
      <c r="A219" s="14"/>
      <c r="B219" s="270"/>
      <c r="C219" s="271"/>
      <c r="D219" s="261" t="s">
        <v>210</v>
      </c>
      <c r="E219" s="271"/>
      <c r="F219" s="273" t="s">
        <v>1881</v>
      </c>
      <c r="G219" s="271"/>
      <c r="H219" s="274">
        <v>124</v>
      </c>
      <c r="I219" s="275"/>
      <c r="J219" s="271"/>
      <c r="K219" s="271"/>
      <c r="L219" s="276"/>
      <c r="M219" s="277"/>
      <c r="N219" s="278"/>
      <c r="O219" s="278"/>
      <c r="P219" s="278"/>
      <c r="Q219" s="278"/>
      <c r="R219" s="278"/>
      <c r="S219" s="278"/>
      <c r="T219" s="27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0" t="s">
        <v>210</v>
      </c>
      <c r="AU219" s="280" t="s">
        <v>85</v>
      </c>
      <c r="AV219" s="14" t="s">
        <v>85</v>
      </c>
      <c r="AW219" s="14" t="s">
        <v>4</v>
      </c>
      <c r="AX219" s="14" t="s">
        <v>80</v>
      </c>
      <c r="AY219" s="280" t="s">
        <v>202</v>
      </c>
    </row>
    <row r="220" spans="1:65" s="2" customFormat="1" ht="21.75" customHeight="1">
      <c r="A220" s="37"/>
      <c r="B220" s="38"/>
      <c r="C220" s="245" t="s">
        <v>342</v>
      </c>
      <c r="D220" s="245" t="s">
        <v>204</v>
      </c>
      <c r="E220" s="246" t="s">
        <v>298</v>
      </c>
      <c r="F220" s="247" t="s">
        <v>299</v>
      </c>
      <c r="G220" s="248" t="s">
        <v>207</v>
      </c>
      <c r="H220" s="249">
        <v>160</v>
      </c>
      <c r="I220" s="250"/>
      <c r="J220" s="251">
        <f>ROUND(I220*H220,2)</f>
        <v>0</v>
      </c>
      <c r="K220" s="252"/>
      <c r="L220" s="43"/>
      <c r="M220" s="253" t="s">
        <v>1</v>
      </c>
      <c r="N220" s="254" t="s">
        <v>39</v>
      </c>
      <c r="O220" s="90"/>
      <c r="P220" s="255">
        <f>O220*H220</f>
        <v>0</v>
      </c>
      <c r="Q220" s="255">
        <v>0</v>
      </c>
      <c r="R220" s="255">
        <f>Q220*H220</f>
        <v>0</v>
      </c>
      <c r="S220" s="255">
        <v>0</v>
      </c>
      <c r="T220" s="256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57" t="s">
        <v>208</v>
      </c>
      <c r="AT220" s="257" t="s">
        <v>204</v>
      </c>
      <c r="AU220" s="257" t="s">
        <v>85</v>
      </c>
      <c r="AY220" s="16" t="s">
        <v>202</v>
      </c>
      <c r="BE220" s="258">
        <f>IF(N220="základní",J220,0)</f>
        <v>0</v>
      </c>
      <c r="BF220" s="258">
        <f>IF(N220="snížená",J220,0)</f>
        <v>0</v>
      </c>
      <c r="BG220" s="258">
        <f>IF(N220="zákl. přenesená",J220,0)</f>
        <v>0</v>
      </c>
      <c r="BH220" s="258">
        <f>IF(N220="sníž. přenesená",J220,0)</f>
        <v>0</v>
      </c>
      <c r="BI220" s="258">
        <f>IF(N220="nulová",J220,0)</f>
        <v>0</v>
      </c>
      <c r="BJ220" s="16" t="s">
        <v>85</v>
      </c>
      <c r="BK220" s="258">
        <f>ROUND(I220*H220,2)</f>
        <v>0</v>
      </c>
      <c r="BL220" s="16" t="s">
        <v>208</v>
      </c>
      <c r="BM220" s="257" t="s">
        <v>1882</v>
      </c>
    </row>
    <row r="221" spans="1:51" s="14" customFormat="1" ht="12">
      <c r="A221" s="14"/>
      <c r="B221" s="270"/>
      <c r="C221" s="271"/>
      <c r="D221" s="261" t="s">
        <v>210</v>
      </c>
      <c r="E221" s="272" t="s">
        <v>1</v>
      </c>
      <c r="F221" s="273" t="s">
        <v>1883</v>
      </c>
      <c r="G221" s="271"/>
      <c r="H221" s="274">
        <v>160</v>
      </c>
      <c r="I221" s="275"/>
      <c r="J221" s="271"/>
      <c r="K221" s="271"/>
      <c r="L221" s="276"/>
      <c r="M221" s="277"/>
      <c r="N221" s="278"/>
      <c r="O221" s="278"/>
      <c r="P221" s="278"/>
      <c r="Q221" s="278"/>
      <c r="R221" s="278"/>
      <c r="S221" s="278"/>
      <c r="T221" s="27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80" t="s">
        <v>210</v>
      </c>
      <c r="AU221" s="280" t="s">
        <v>85</v>
      </c>
      <c r="AV221" s="14" t="s">
        <v>85</v>
      </c>
      <c r="AW221" s="14" t="s">
        <v>30</v>
      </c>
      <c r="AX221" s="14" t="s">
        <v>73</v>
      </c>
      <c r="AY221" s="280" t="s">
        <v>202</v>
      </c>
    </row>
    <row r="222" spans="1:65" s="2" customFormat="1" ht="21.75" customHeight="1">
      <c r="A222" s="37"/>
      <c r="B222" s="38"/>
      <c r="C222" s="245" t="s">
        <v>348</v>
      </c>
      <c r="D222" s="245" t="s">
        <v>204</v>
      </c>
      <c r="E222" s="246" t="s">
        <v>303</v>
      </c>
      <c r="F222" s="247" t="s">
        <v>304</v>
      </c>
      <c r="G222" s="248" t="s">
        <v>207</v>
      </c>
      <c r="H222" s="249">
        <v>6</v>
      </c>
      <c r="I222" s="250"/>
      <c r="J222" s="251">
        <f>ROUND(I222*H222,2)</f>
        <v>0</v>
      </c>
      <c r="K222" s="252"/>
      <c r="L222" s="43"/>
      <c r="M222" s="253" t="s">
        <v>1</v>
      </c>
      <c r="N222" s="254" t="s">
        <v>39</v>
      </c>
      <c r="O222" s="90"/>
      <c r="P222" s="255">
        <f>O222*H222</f>
        <v>0</v>
      </c>
      <c r="Q222" s="255">
        <v>0</v>
      </c>
      <c r="R222" s="255">
        <f>Q222*H222</f>
        <v>0</v>
      </c>
      <c r="S222" s="255">
        <v>0</v>
      </c>
      <c r="T222" s="256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57" t="s">
        <v>208</v>
      </c>
      <c r="AT222" s="257" t="s">
        <v>204</v>
      </c>
      <c r="AU222" s="257" t="s">
        <v>85</v>
      </c>
      <c r="AY222" s="16" t="s">
        <v>202</v>
      </c>
      <c r="BE222" s="258">
        <f>IF(N222="základní",J222,0)</f>
        <v>0</v>
      </c>
      <c r="BF222" s="258">
        <f>IF(N222="snížená",J222,0)</f>
        <v>0</v>
      </c>
      <c r="BG222" s="258">
        <f>IF(N222="zákl. přenesená",J222,0)</f>
        <v>0</v>
      </c>
      <c r="BH222" s="258">
        <f>IF(N222="sníž. přenesená",J222,0)</f>
        <v>0</v>
      </c>
      <c r="BI222" s="258">
        <f>IF(N222="nulová",J222,0)</f>
        <v>0</v>
      </c>
      <c r="BJ222" s="16" t="s">
        <v>85</v>
      </c>
      <c r="BK222" s="258">
        <f>ROUND(I222*H222,2)</f>
        <v>0</v>
      </c>
      <c r="BL222" s="16" t="s">
        <v>208</v>
      </c>
      <c r="BM222" s="257" t="s">
        <v>1884</v>
      </c>
    </row>
    <row r="223" spans="1:65" s="2" customFormat="1" ht="21.75" customHeight="1">
      <c r="A223" s="37"/>
      <c r="B223" s="38"/>
      <c r="C223" s="245" t="s">
        <v>354</v>
      </c>
      <c r="D223" s="245" t="s">
        <v>204</v>
      </c>
      <c r="E223" s="246" t="s">
        <v>306</v>
      </c>
      <c r="F223" s="247" t="s">
        <v>307</v>
      </c>
      <c r="G223" s="248" t="s">
        <v>207</v>
      </c>
      <c r="H223" s="249">
        <v>10</v>
      </c>
      <c r="I223" s="250"/>
      <c r="J223" s="251">
        <f>ROUND(I223*H223,2)</f>
        <v>0</v>
      </c>
      <c r="K223" s="252"/>
      <c r="L223" s="43"/>
      <c r="M223" s="253" t="s">
        <v>1</v>
      </c>
      <c r="N223" s="254" t="s">
        <v>39</v>
      </c>
      <c r="O223" s="90"/>
      <c r="P223" s="255">
        <f>O223*H223</f>
        <v>0</v>
      </c>
      <c r="Q223" s="255">
        <v>0</v>
      </c>
      <c r="R223" s="255">
        <f>Q223*H223</f>
        <v>0</v>
      </c>
      <c r="S223" s="255">
        <v>0</v>
      </c>
      <c r="T223" s="256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57" t="s">
        <v>208</v>
      </c>
      <c r="AT223" s="257" t="s">
        <v>204</v>
      </c>
      <c r="AU223" s="257" t="s">
        <v>85</v>
      </c>
      <c r="AY223" s="16" t="s">
        <v>202</v>
      </c>
      <c r="BE223" s="258">
        <f>IF(N223="základní",J223,0)</f>
        <v>0</v>
      </c>
      <c r="BF223" s="258">
        <f>IF(N223="snížená",J223,0)</f>
        <v>0</v>
      </c>
      <c r="BG223" s="258">
        <f>IF(N223="zákl. přenesená",J223,0)</f>
        <v>0</v>
      </c>
      <c r="BH223" s="258">
        <f>IF(N223="sníž. přenesená",J223,0)</f>
        <v>0</v>
      </c>
      <c r="BI223" s="258">
        <f>IF(N223="nulová",J223,0)</f>
        <v>0</v>
      </c>
      <c r="BJ223" s="16" t="s">
        <v>85</v>
      </c>
      <c r="BK223" s="258">
        <f>ROUND(I223*H223,2)</f>
        <v>0</v>
      </c>
      <c r="BL223" s="16" t="s">
        <v>208</v>
      </c>
      <c r="BM223" s="257" t="s">
        <v>1885</v>
      </c>
    </row>
    <row r="224" spans="1:63" s="12" customFormat="1" ht="22.8" customHeight="1">
      <c r="A224" s="12"/>
      <c r="B224" s="229"/>
      <c r="C224" s="230"/>
      <c r="D224" s="231" t="s">
        <v>72</v>
      </c>
      <c r="E224" s="243" t="s">
        <v>309</v>
      </c>
      <c r="F224" s="243" t="s">
        <v>310</v>
      </c>
      <c r="G224" s="230"/>
      <c r="H224" s="230"/>
      <c r="I224" s="233"/>
      <c r="J224" s="244">
        <f>BK224</f>
        <v>0</v>
      </c>
      <c r="K224" s="230"/>
      <c r="L224" s="235"/>
      <c r="M224" s="236"/>
      <c r="N224" s="237"/>
      <c r="O224" s="237"/>
      <c r="P224" s="238">
        <f>SUM(P225:P226)</f>
        <v>0</v>
      </c>
      <c r="Q224" s="237"/>
      <c r="R224" s="238">
        <f>SUM(R225:R226)</f>
        <v>0.02444</v>
      </c>
      <c r="S224" s="237"/>
      <c r="T224" s="239">
        <f>SUM(T225:T226)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40" t="s">
        <v>80</v>
      </c>
      <c r="AT224" s="241" t="s">
        <v>72</v>
      </c>
      <c r="AU224" s="241" t="s">
        <v>80</v>
      </c>
      <c r="AY224" s="240" t="s">
        <v>202</v>
      </c>
      <c r="BK224" s="242">
        <f>SUM(BK225:BK226)</f>
        <v>0</v>
      </c>
    </row>
    <row r="225" spans="1:65" s="2" customFormat="1" ht="21.75" customHeight="1">
      <c r="A225" s="37"/>
      <c r="B225" s="38"/>
      <c r="C225" s="245" t="s">
        <v>8</v>
      </c>
      <c r="D225" s="245" t="s">
        <v>204</v>
      </c>
      <c r="E225" s="246" t="s">
        <v>312</v>
      </c>
      <c r="F225" s="247" t="s">
        <v>313</v>
      </c>
      <c r="G225" s="248" t="s">
        <v>207</v>
      </c>
      <c r="H225" s="249">
        <v>13</v>
      </c>
      <c r="I225" s="250"/>
      <c r="J225" s="251">
        <f>ROUND(I225*H225,2)</f>
        <v>0</v>
      </c>
      <c r="K225" s="252"/>
      <c r="L225" s="43"/>
      <c r="M225" s="253" t="s">
        <v>1</v>
      </c>
      <c r="N225" s="254" t="s">
        <v>39</v>
      </c>
      <c r="O225" s="90"/>
      <c r="P225" s="255">
        <f>O225*H225</f>
        <v>0</v>
      </c>
      <c r="Q225" s="255">
        <v>0.00188</v>
      </c>
      <c r="R225" s="255">
        <f>Q225*H225</f>
        <v>0.02444</v>
      </c>
      <c r="S225" s="255">
        <v>0</v>
      </c>
      <c r="T225" s="256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57" t="s">
        <v>208</v>
      </c>
      <c r="AT225" s="257" t="s">
        <v>204</v>
      </c>
      <c r="AU225" s="257" t="s">
        <v>85</v>
      </c>
      <c r="AY225" s="16" t="s">
        <v>202</v>
      </c>
      <c r="BE225" s="258">
        <f>IF(N225="základní",J225,0)</f>
        <v>0</v>
      </c>
      <c r="BF225" s="258">
        <f>IF(N225="snížená",J225,0)</f>
        <v>0</v>
      </c>
      <c r="BG225" s="258">
        <f>IF(N225="zákl. přenesená",J225,0)</f>
        <v>0</v>
      </c>
      <c r="BH225" s="258">
        <f>IF(N225="sníž. přenesená",J225,0)</f>
        <v>0</v>
      </c>
      <c r="BI225" s="258">
        <f>IF(N225="nulová",J225,0)</f>
        <v>0</v>
      </c>
      <c r="BJ225" s="16" t="s">
        <v>85</v>
      </c>
      <c r="BK225" s="258">
        <f>ROUND(I225*H225,2)</f>
        <v>0</v>
      </c>
      <c r="BL225" s="16" t="s">
        <v>208</v>
      </c>
      <c r="BM225" s="257" t="s">
        <v>1886</v>
      </c>
    </row>
    <row r="226" spans="1:51" s="14" customFormat="1" ht="12">
      <c r="A226" s="14"/>
      <c r="B226" s="270"/>
      <c r="C226" s="271"/>
      <c r="D226" s="261" t="s">
        <v>210</v>
      </c>
      <c r="E226" s="272" t="s">
        <v>1</v>
      </c>
      <c r="F226" s="273" t="s">
        <v>1879</v>
      </c>
      <c r="G226" s="271"/>
      <c r="H226" s="274">
        <v>13</v>
      </c>
      <c r="I226" s="275"/>
      <c r="J226" s="271"/>
      <c r="K226" s="271"/>
      <c r="L226" s="276"/>
      <c r="M226" s="277"/>
      <c r="N226" s="278"/>
      <c r="O226" s="278"/>
      <c r="P226" s="278"/>
      <c r="Q226" s="278"/>
      <c r="R226" s="278"/>
      <c r="S226" s="278"/>
      <c r="T226" s="27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0" t="s">
        <v>210</v>
      </c>
      <c r="AU226" s="280" t="s">
        <v>85</v>
      </c>
      <c r="AV226" s="14" t="s">
        <v>85</v>
      </c>
      <c r="AW226" s="14" t="s">
        <v>30</v>
      </c>
      <c r="AX226" s="14" t="s">
        <v>73</v>
      </c>
      <c r="AY226" s="280" t="s">
        <v>202</v>
      </c>
    </row>
    <row r="227" spans="1:63" s="12" customFormat="1" ht="22.8" customHeight="1">
      <c r="A227" s="12"/>
      <c r="B227" s="229"/>
      <c r="C227" s="230"/>
      <c r="D227" s="231" t="s">
        <v>72</v>
      </c>
      <c r="E227" s="243" t="s">
        <v>311</v>
      </c>
      <c r="F227" s="243" t="s">
        <v>315</v>
      </c>
      <c r="G227" s="230"/>
      <c r="H227" s="230"/>
      <c r="I227" s="233"/>
      <c r="J227" s="244">
        <f>BK227</f>
        <v>0</v>
      </c>
      <c r="K227" s="230"/>
      <c r="L227" s="235"/>
      <c r="M227" s="236"/>
      <c r="N227" s="237"/>
      <c r="O227" s="237"/>
      <c r="P227" s="238">
        <f>SUM(P228:P263)</f>
        <v>0</v>
      </c>
      <c r="Q227" s="237"/>
      <c r="R227" s="238">
        <f>SUM(R228:R263)</f>
        <v>0.027572</v>
      </c>
      <c r="S227" s="237"/>
      <c r="T227" s="239">
        <f>SUM(T228:T263)</f>
        <v>1.5820000000000003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40" t="s">
        <v>80</v>
      </c>
      <c r="AT227" s="241" t="s">
        <v>72</v>
      </c>
      <c r="AU227" s="241" t="s">
        <v>80</v>
      </c>
      <c r="AY227" s="240" t="s">
        <v>202</v>
      </c>
      <c r="BK227" s="242">
        <f>SUM(BK228:BK263)</f>
        <v>0</v>
      </c>
    </row>
    <row r="228" spans="1:65" s="2" customFormat="1" ht="44.25" customHeight="1">
      <c r="A228" s="37"/>
      <c r="B228" s="38"/>
      <c r="C228" s="245" t="s">
        <v>366</v>
      </c>
      <c r="D228" s="245" t="s">
        <v>204</v>
      </c>
      <c r="E228" s="246" t="s">
        <v>317</v>
      </c>
      <c r="F228" s="247" t="s">
        <v>318</v>
      </c>
      <c r="G228" s="248" t="s">
        <v>319</v>
      </c>
      <c r="H228" s="249">
        <v>62</v>
      </c>
      <c r="I228" s="250"/>
      <c r="J228" s="251">
        <f>ROUND(I228*H228,2)</f>
        <v>0</v>
      </c>
      <c r="K228" s="252"/>
      <c r="L228" s="43"/>
      <c r="M228" s="253" t="s">
        <v>1</v>
      </c>
      <c r="N228" s="254" t="s">
        <v>39</v>
      </c>
      <c r="O228" s="90"/>
      <c r="P228" s="255">
        <f>O228*H228</f>
        <v>0</v>
      </c>
      <c r="Q228" s="255">
        <v>0</v>
      </c>
      <c r="R228" s="255">
        <f>Q228*H228</f>
        <v>0</v>
      </c>
      <c r="S228" s="255">
        <v>0</v>
      </c>
      <c r="T228" s="256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57" t="s">
        <v>208</v>
      </c>
      <c r="AT228" s="257" t="s">
        <v>204</v>
      </c>
      <c r="AU228" s="257" t="s">
        <v>85</v>
      </c>
      <c r="AY228" s="16" t="s">
        <v>202</v>
      </c>
      <c r="BE228" s="258">
        <f>IF(N228="základní",J228,0)</f>
        <v>0</v>
      </c>
      <c r="BF228" s="258">
        <f>IF(N228="snížená",J228,0)</f>
        <v>0</v>
      </c>
      <c r="BG228" s="258">
        <f>IF(N228="zákl. přenesená",J228,0)</f>
        <v>0</v>
      </c>
      <c r="BH228" s="258">
        <f>IF(N228="sníž. přenesená",J228,0)</f>
        <v>0</v>
      </c>
      <c r="BI228" s="258">
        <f>IF(N228="nulová",J228,0)</f>
        <v>0</v>
      </c>
      <c r="BJ228" s="16" t="s">
        <v>85</v>
      </c>
      <c r="BK228" s="258">
        <f>ROUND(I228*H228,2)</f>
        <v>0</v>
      </c>
      <c r="BL228" s="16" t="s">
        <v>208</v>
      </c>
      <c r="BM228" s="257" t="s">
        <v>1887</v>
      </c>
    </row>
    <row r="229" spans="1:51" s="13" customFormat="1" ht="12">
      <c r="A229" s="13"/>
      <c r="B229" s="259"/>
      <c r="C229" s="260"/>
      <c r="D229" s="261" t="s">
        <v>210</v>
      </c>
      <c r="E229" s="262" t="s">
        <v>1</v>
      </c>
      <c r="F229" s="263" t="s">
        <v>211</v>
      </c>
      <c r="G229" s="260"/>
      <c r="H229" s="262" t="s">
        <v>1</v>
      </c>
      <c r="I229" s="264"/>
      <c r="J229" s="260"/>
      <c r="K229" s="260"/>
      <c r="L229" s="265"/>
      <c r="M229" s="266"/>
      <c r="N229" s="267"/>
      <c r="O229" s="267"/>
      <c r="P229" s="267"/>
      <c r="Q229" s="267"/>
      <c r="R229" s="267"/>
      <c r="S229" s="267"/>
      <c r="T229" s="26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9" t="s">
        <v>210</v>
      </c>
      <c r="AU229" s="269" t="s">
        <v>85</v>
      </c>
      <c r="AV229" s="13" t="s">
        <v>80</v>
      </c>
      <c r="AW229" s="13" t="s">
        <v>30</v>
      </c>
      <c r="AX229" s="13" t="s">
        <v>73</v>
      </c>
      <c r="AY229" s="269" t="s">
        <v>202</v>
      </c>
    </row>
    <row r="230" spans="1:51" s="14" customFormat="1" ht="12">
      <c r="A230" s="14"/>
      <c r="B230" s="270"/>
      <c r="C230" s="271"/>
      <c r="D230" s="261" t="s">
        <v>210</v>
      </c>
      <c r="E230" s="272" t="s">
        <v>1</v>
      </c>
      <c r="F230" s="273" t="s">
        <v>1849</v>
      </c>
      <c r="G230" s="271"/>
      <c r="H230" s="274">
        <v>6</v>
      </c>
      <c r="I230" s="275"/>
      <c r="J230" s="271"/>
      <c r="K230" s="271"/>
      <c r="L230" s="276"/>
      <c r="M230" s="277"/>
      <c r="N230" s="278"/>
      <c r="O230" s="278"/>
      <c r="P230" s="278"/>
      <c r="Q230" s="278"/>
      <c r="R230" s="278"/>
      <c r="S230" s="278"/>
      <c r="T230" s="27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0" t="s">
        <v>210</v>
      </c>
      <c r="AU230" s="280" t="s">
        <v>85</v>
      </c>
      <c r="AV230" s="14" t="s">
        <v>85</v>
      </c>
      <c r="AW230" s="14" t="s">
        <v>30</v>
      </c>
      <c r="AX230" s="14" t="s">
        <v>73</v>
      </c>
      <c r="AY230" s="280" t="s">
        <v>202</v>
      </c>
    </row>
    <row r="231" spans="1:51" s="14" customFormat="1" ht="12">
      <c r="A231" s="14"/>
      <c r="B231" s="270"/>
      <c r="C231" s="271"/>
      <c r="D231" s="261" t="s">
        <v>210</v>
      </c>
      <c r="E231" s="272" t="s">
        <v>1</v>
      </c>
      <c r="F231" s="273" t="s">
        <v>1850</v>
      </c>
      <c r="G231" s="271"/>
      <c r="H231" s="274">
        <v>7</v>
      </c>
      <c r="I231" s="275"/>
      <c r="J231" s="271"/>
      <c r="K231" s="271"/>
      <c r="L231" s="276"/>
      <c r="M231" s="277"/>
      <c r="N231" s="278"/>
      <c r="O231" s="278"/>
      <c r="P231" s="278"/>
      <c r="Q231" s="278"/>
      <c r="R231" s="278"/>
      <c r="S231" s="278"/>
      <c r="T231" s="27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0" t="s">
        <v>210</v>
      </c>
      <c r="AU231" s="280" t="s">
        <v>85</v>
      </c>
      <c r="AV231" s="14" t="s">
        <v>85</v>
      </c>
      <c r="AW231" s="14" t="s">
        <v>30</v>
      </c>
      <c r="AX231" s="14" t="s">
        <v>73</v>
      </c>
      <c r="AY231" s="280" t="s">
        <v>202</v>
      </c>
    </row>
    <row r="232" spans="1:51" s="14" customFormat="1" ht="12">
      <c r="A232" s="14"/>
      <c r="B232" s="270"/>
      <c r="C232" s="271"/>
      <c r="D232" s="261" t="s">
        <v>210</v>
      </c>
      <c r="E232" s="272" t="s">
        <v>1</v>
      </c>
      <c r="F232" s="273" t="s">
        <v>1851</v>
      </c>
      <c r="G232" s="271"/>
      <c r="H232" s="274">
        <v>7</v>
      </c>
      <c r="I232" s="275"/>
      <c r="J232" s="271"/>
      <c r="K232" s="271"/>
      <c r="L232" s="276"/>
      <c r="M232" s="277"/>
      <c r="N232" s="278"/>
      <c r="O232" s="278"/>
      <c r="P232" s="278"/>
      <c r="Q232" s="278"/>
      <c r="R232" s="278"/>
      <c r="S232" s="278"/>
      <c r="T232" s="27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0" t="s">
        <v>210</v>
      </c>
      <c r="AU232" s="280" t="s">
        <v>85</v>
      </c>
      <c r="AV232" s="14" t="s">
        <v>85</v>
      </c>
      <c r="AW232" s="14" t="s">
        <v>30</v>
      </c>
      <c r="AX232" s="14" t="s">
        <v>73</v>
      </c>
      <c r="AY232" s="280" t="s">
        <v>202</v>
      </c>
    </row>
    <row r="233" spans="1:51" s="14" customFormat="1" ht="12">
      <c r="A233" s="14"/>
      <c r="B233" s="270"/>
      <c r="C233" s="271"/>
      <c r="D233" s="261" t="s">
        <v>210</v>
      </c>
      <c r="E233" s="272" t="s">
        <v>1</v>
      </c>
      <c r="F233" s="273" t="s">
        <v>1852</v>
      </c>
      <c r="G233" s="271"/>
      <c r="H233" s="274">
        <v>6</v>
      </c>
      <c r="I233" s="275"/>
      <c r="J233" s="271"/>
      <c r="K233" s="271"/>
      <c r="L233" s="276"/>
      <c r="M233" s="277"/>
      <c r="N233" s="278"/>
      <c r="O233" s="278"/>
      <c r="P233" s="278"/>
      <c r="Q233" s="278"/>
      <c r="R233" s="278"/>
      <c r="S233" s="278"/>
      <c r="T233" s="27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80" t="s">
        <v>210</v>
      </c>
      <c r="AU233" s="280" t="s">
        <v>85</v>
      </c>
      <c r="AV233" s="14" t="s">
        <v>85</v>
      </c>
      <c r="AW233" s="14" t="s">
        <v>30</v>
      </c>
      <c r="AX233" s="14" t="s">
        <v>73</v>
      </c>
      <c r="AY233" s="280" t="s">
        <v>202</v>
      </c>
    </row>
    <row r="234" spans="1:51" s="14" customFormat="1" ht="12">
      <c r="A234" s="14"/>
      <c r="B234" s="270"/>
      <c r="C234" s="271"/>
      <c r="D234" s="261" t="s">
        <v>210</v>
      </c>
      <c r="E234" s="272" t="s">
        <v>1</v>
      </c>
      <c r="F234" s="273" t="s">
        <v>1853</v>
      </c>
      <c r="G234" s="271"/>
      <c r="H234" s="274">
        <v>5</v>
      </c>
      <c r="I234" s="275"/>
      <c r="J234" s="271"/>
      <c r="K234" s="271"/>
      <c r="L234" s="276"/>
      <c r="M234" s="277"/>
      <c r="N234" s="278"/>
      <c r="O234" s="278"/>
      <c r="P234" s="278"/>
      <c r="Q234" s="278"/>
      <c r="R234" s="278"/>
      <c r="S234" s="278"/>
      <c r="T234" s="27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0" t="s">
        <v>210</v>
      </c>
      <c r="AU234" s="280" t="s">
        <v>85</v>
      </c>
      <c r="AV234" s="14" t="s">
        <v>85</v>
      </c>
      <c r="AW234" s="14" t="s">
        <v>30</v>
      </c>
      <c r="AX234" s="14" t="s">
        <v>73</v>
      </c>
      <c r="AY234" s="280" t="s">
        <v>202</v>
      </c>
    </row>
    <row r="235" spans="1:51" s="14" customFormat="1" ht="12">
      <c r="A235" s="14"/>
      <c r="B235" s="270"/>
      <c r="C235" s="271"/>
      <c r="D235" s="261" t="s">
        <v>210</v>
      </c>
      <c r="E235" s="272" t="s">
        <v>1</v>
      </c>
      <c r="F235" s="273" t="s">
        <v>1854</v>
      </c>
      <c r="G235" s="271"/>
      <c r="H235" s="274">
        <v>6</v>
      </c>
      <c r="I235" s="275"/>
      <c r="J235" s="271"/>
      <c r="K235" s="271"/>
      <c r="L235" s="276"/>
      <c r="M235" s="277"/>
      <c r="N235" s="278"/>
      <c r="O235" s="278"/>
      <c r="P235" s="278"/>
      <c r="Q235" s="278"/>
      <c r="R235" s="278"/>
      <c r="S235" s="278"/>
      <c r="T235" s="27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80" t="s">
        <v>210</v>
      </c>
      <c r="AU235" s="280" t="s">
        <v>85</v>
      </c>
      <c r="AV235" s="14" t="s">
        <v>85</v>
      </c>
      <c r="AW235" s="14" t="s">
        <v>30</v>
      </c>
      <c r="AX235" s="14" t="s">
        <v>73</v>
      </c>
      <c r="AY235" s="280" t="s">
        <v>202</v>
      </c>
    </row>
    <row r="236" spans="1:51" s="14" customFormat="1" ht="12">
      <c r="A236" s="14"/>
      <c r="B236" s="270"/>
      <c r="C236" s="271"/>
      <c r="D236" s="261" t="s">
        <v>210</v>
      </c>
      <c r="E236" s="272" t="s">
        <v>1</v>
      </c>
      <c r="F236" s="273" t="s">
        <v>221</v>
      </c>
      <c r="G236" s="271"/>
      <c r="H236" s="274">
        <v>7</v>
      </c>
      <c r="I236" s="275"/>
      <c r="J236" s="271"/>
      <c r="K236" s="271"/>
      <c r="L236" s="276"/>
      <c r="M236" s="277"/>
      <c r="N236" s="278"/>
      <c r="O236" s="278"/>
      <c r="P236" s="278"/>
      <c r="Q236" s="278"/>
      <c r="R236" s="278"/>
      <c r="S236" s="278"/>
      <c r="T236" s="27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80" t="s">
        <v>210</v>
      </c>
      <c r="AU236" s="280" t="s">
        <v>85</v>
      </c>
      <c r="AV236" s="14" t="s">
        <v>85</v>
      </c>
      <c r="AW236" s="14" t="s">
        <v>30</v>
      </c>
      <c r="AX236" s="14" t="s">
        <v>73</v>
      </c>
      <c r="AY236" s="280" t="s">
        <v>202</v>
      </c>
    </row>
    <row r="237" spans="1:51" s="14" customFormat="1" ht="12">
      <c r="A237" s="14"/>
      <c r="B237" s="270"/>
      <c r="C237" s="271"/>
      <c r="D237" s="261" t="s">
        <v>210</v>
      </c>
      <c r="E237" s="272" t="s">
        <v>1</v>
      </c>
      <c r="F237" s="273" t="s">
        <v>1689</v>
      </c>
      <c r="G237" s="271"/>
      <c r="H237" s="274">
        <v>6</v>
      </c>
      <c r="I237" s="275"/>
      <c r="J237" s="271"/>
      <c r="K237" s="271"/>
      <c r="L237" s="276"/>
      <c r="M237" s="277"/>
      <c r="N237" s="278"/>
      <c r="O237" s="278"/>
      <c r="P237" s="278"/>
      <c r="Q237" s="278"/>
      <c r="R237" s="278"/>
      <c r="S237" s="278"/>
      <c r="T237" s="27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0" t="s">
        <v>210</v>
      </c>
      <c r="AU237" s="280" t="s">
        <v>85</v>
      </c>
      <c r="AV237" s="14" t="s">
        <v>85</v>
      </c>
      <c r="AW237" s="14" t="s">
        <v>30</v>
      </c>
      <c r="AX237" s="14" t="s">
        <v>73</v>
      </c>
      <c r="AY237" s="280" t="s">
        <v>202</v>
      </c>
    </row>
    <row r="238" spans="1:51" s="14" customFormat="1" ht="12">
      <c r="A238" s="14"/>
      <c r="B238" s="270"/>
      <c r="C238" s="271"/>
      <c r="D238" s="261" t="s">
        <v>210</v>
      </c>
      <c r="E238" s="272" t="s">
        <v>1</v>
      </c>
      <c r="F238" s="273" t="s">
        <v>223</v>
      </c>
      <c r="G238" s="271"/>
      <c r="H238" s="274">
        <v>6</v>
      </c>
      <c r="I238" s="275"/>
      <c r="J238" s="271"/>
      <c r="K238" s="271"/>
      <c r="L238" s="276"/>
      <c r="M238" s="277"/>
      <c r="N238" s="278"/>
      <c r="O238" s="278"/>
      <c r="P238" s="278"/>
      <c r="Q238" s="278"/>
      <c r="R238" s="278"/>
      <c r="S238" s="278"/>
      <c r="T238" s="27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0" t="s">
        <v>210</v>
      </c>
      <c r="AU238" s="280" t="s">
        <v>85</v>
      </c>
      <c r="AV238" s="14" t="s">
        <v>85</v>
      </c>
      <c r="AW238" s="14" t="s">
        <v>30</v>
      </c>
      <c r="AX238" s="14" t="s">
        <v>73</v>
      </c>
      <c r="AY238" s="280" t="s">
        <v>202</v>
      </c>
    </row>
    <row r="239" spans="1:51" s="14" customFormat="1" ht="12">
      <c r="A239" s="14"/>
      <c r="B239" s="270"/>
      <c r="C239" s="271"/>
      <c r="D239" s="261" t="s">
        <v>210</v>
      </c>
      <c r="E239" s="272" t="s">
        <v>1</v>
      </c>
      <c r="F239" s="273" t="s">
        <v>1855</v>
      </c>
      <c r="G239" s="271"/>
      <c r="H239" s="274">
        <v>6</v>
      </c>
      <c r="I239" s="275"/>
      <c r="J239" s="271"/>
      <c r="K239" s="271"/>
      <c r="L239" s="276"/>
      <c r="M239" s="277"/>
      <c r="N239" s="278"/>
      <c r="O239" s="278"/>
      <c r="P239" s="278"/>
      <c r="Q239" s="278"/>
      <c r="R239" s="278"/>
      <c r="S239" s="278"/>
      <c r="T239" s="27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80" t="s">
        <v>210</v>
      </c>
      <c r="AU239" s="280" t="s">
        <v>85</v>
      </c>
      <c r="AV239" s="14" t="s">
        <v>85</v>
      </c>
      <c r="AW239" s="14" t="s">
        <v>30</v>
      </c>
      <c r="AX239" s="14" t="s">
        <v>73</v>
      </c>
      <c r="AY239" s="280" t="s">
        <v>202</v>
      </c>
    </row>
    <row r="240" spans="1:65" s="2" customFormat="1" ht="21.75" customHeight="1">
      <c r="A240" s="37"/>
      <c r="B240" s="38"/>
      <c r="C240" s="245" t="s">
        <v>371</v>
      </c>
      <c r="D240" s="245" t="s">
        <v>204</v>
      </c>
      <c r="E240" s="246" t="s">
        <v>322</v>
      </c>
      <c r="F240" s="247" t="s">
        <v>323</v>
      </c>
      <c r="G240" s="248" t="s">
        <v>324</v>
      </c>
      <c r="H240" s="249">
        <v>22.6</v>
      </c>
      <c r="I240" s="250"/>
      <c r="J240" s="251">
        <f>ROUND(I240*H240,2)</f>
        <v>0</v>
      </c>
      <c r="K240" s="252"/>
      <c r="L240" s="43"/>
      <c r="M240" s="253" t="s">
        <v>1</v>
      </c>
      <c r="N240" s="254" t="s">
        <v>39</v>
      </c>
      <c r="O240" s="90"/>
      <c r="P240" s="255">
        <f>O240*H240</f>
        <v>0</v>
      </c>
      <c r="Q240" s="255">
        <v>0.00122</v>
      </c>
      <c r="R240" s="255">
        <f>Q240*H240</f>
        <v>0.027572</v>
      </c>
      <c r="S240" s="255">
        <v>0.07</v>
      </c>
      <c r="T240" s="256">
        <f>S240*H240</f>
        <v>1.5820000000000003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57" t="s">
        <v>208</v>
      </c>
      <c r="AT240" s="257" t="s">
        <v>204</v>
      </c>
      <c r="AU240" s="257" t="s">
        <v>85</v>
      </c>
      <c r="AY240" s="16" t="s">
        <v>202</v>
      </c>
      <c r="BE240" s="258">
        <f>IF(N240="základní",J240,0)</f>
        <v>0</v>
      </c>
      <c r="BF240" s="258">
        <f>IF(N240="snížená",J240,0)</f>
        <v>0</v>
      </c>
      <c r="BG240" s="258">
        <f>IF(N240="zákl. přenesená",J240,0)</f>
        <v>0</v>
      </c>
      <c r="BH240" s="258">
        <f>IF(N240="sníž. přenesená",J240,0)</f>
        <v>0</v>
      </c>
      <c r="BI240" s="258">
        <f>IF(N240="nulová",J240,0)</f>
        <v>0</v>
      </c>
      <c r="BJ240" s="16" t="s">
        <v>85</v>
      </c>
      <c r="BK240" s="258">
        <f>ROUND(I240*H240,2)</f>
        <v>0</v>
      </c>
      <c r="BL240" s="16" t="s">
        <v>208</v>
      </c>
      <c r="BM240" s="257" t="s">
        <v>1888</v>
      </c>
    </row>
    <row r="241" spans="1:51" s="13" customFormat="1" ht="12">
      <c r="A241" s="13"/>
      <c r="B241" s="259"/>
      <c r="C241" s="260"/>
      <c r="D241" s="261" t="s">
        <v>210</v>
      </c>
      <c r="E241" s="262" t="s">
        <v>1</v>
      </c>
      <c r="F241" s="263" t="s">
        <v>211</v>
      </c>
      <c r="G241" s="260"/>
      <c r="H241" s="262" t="s">
        <v>1</v>
      </c>
      <c r="I241" s="264"/>
      <c r="J241" s="260"/>
      <c r="K241" s="260"/>
      <c r="L241" s="265"/>
      <c r="M241" s="266"/>
      <c r="N241" s="267"/>
      <c r="O241" s="267"/>
      <c r="P241" s="267"/>
      <c r="Q241" s="267"/>
      <c r="R241" s="267"/>
      <c r="S241" s="267"/>
      <c r="T241" s="26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9" t="s">
        <v>210</v>
      </c>
      <c r="AU241" s="269" t="s">
        <v>85</v>
      </c>
      <c r="AV241" s="13" t="s">
        <v>80</v>
      </c>
      <c r="AW241" s="13" t="s">
        <v>30</v>
      </c>
      <c r="AX241" s="13" t="s">
        <v>73</v>
      </c>
      <c r="AY241" s="269" t="s">
        <v>202</v>
      </c>
    </row>
    <row r="242" spans="1:51" s="14" customFormat="1" ht="12">
      <c r="A242" s="14"/>
      <c r="B242" s="270"/>
      <c r="C242" s="271"/>
      <c r="D242" s="261" t="s">
        <v>210</v>
      </c>
      <c r="E242" s="272" t="s">
        <v>1</v>
      </c>
      <c r="F242" s="273" t="s">
        <v>1889</v>
      </c>
      <c r="G242" s="271"/>
      <c r="H242" s="274">
        <v>1.8</v>
      </c>
      <c r="I242" s="275"/>
      <c r="J242" s="271"/>
      <c r="K242" s="271"/>
      <c r="L242" s="276"/>
      <c r="M242" s="277"/>
      <c r="N242" s="278"/>
      <c r="O242" s="278"/>
      <c r="P242" s="278"/>
      <c r="Q242" s="278"/>
      <c r="R242" s="278"/>
      <c r="S242" s="278"/>
      <c r="T242" s="27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0" t="s">
        <v>210</v>
      </c>
      <c r="AU242" s="280" t="s">
        <v>85</v>
      </c>
      <c r="AV242" s="14" t="s">
        <v>85</v>
      </c>
      <c r="AW242" s="14" t="s">
        <v>30</v>
      </c>
      <c r="AX242" s="14" t="s">
        <v>73</v>
      </c>
      <c r="AY242" s="280" t="s">
        <v>202</v>
      </c>
    </row>
    <row r="243" spans="1:51" s="14" customFormat="1" ht="12">
      <c r="A243" s="14"/>
      <c r="B243" s="270"/>
      <c r="C243" s="271"/>
      <c r="D243" s="261" t="s">
        <v>210</v>
      </c>
      <c r="E243" s="272" t="s">
        <v>1</v>
      </c>
      <c r="F243" s="273" t="s">
        <v>1890</v>
      </c>
      <c r="G243" s="271"/>
      <c r="H243" s="274">
        <v>2.6</v>
      </c>
      <c r="I243" s="275"/>
      <c r="J243" s="271"/>
      <c r="K243" s="271"/>
      <c r="L243" s="276"/>
      <c r="M243" s="277"/>
      <c r="N243" s="278"/>
      <c r="O243" s="278"/>
      <c r="P243" s="278"/>
      <c r="Q243" s="278"/>
      <c r="R243" s="278"/>
      <c r="S243" s="278"/>
      <c r="T243" s="27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80" t="s">
        <v>210</v>
      </c>
      <c r="AU243" s="280" t="s">
        <v>85</v>
      </c>
      <c r="AV243" s="14" t="s">
        <v>85</v>
      </c>
      <c r="AW243" s="14" t="s">
        <v>30</v>
      </c>
      <c r="AX243" s="14" t="s">
        <v>73</v>
      </c>
      <c r="AY243" s="280" t="s">
        <v>202</v>
      </c>
    </row>
    <row r="244" spans="1:51" s="14" customFormat="1" ht="12">
      <c r="A244" s="14"/>
      <c r="B244" s="270"/>
      <c r="C244" s="271"/>
      <c r="D244" s="261" t="s">
        <v>210</v>
      </c>
      <c r="E244" s="272" t="s">
        <v>1</v>
      </c>
      <c r="F244" s="273" t="s">
        <v>1891</v>
      </c>
      <c r="G244" s="271"/>
      <c r="H244" s="274">
        <v>2.3</v>
      </c>
      <c r="I244" s="275"/>
      <c r="J244" s="271"/>
      <c r="K244" s="271"/>
      <c r="L244" s="276"/>
      <c r="M244" s="277"/>
      <c r="N244" s="278"/>
      <c r="O244" s="278"/>
      <c r="P244" s="278"/>
      <c r="Q244" s="278"/>
      <c r="R244" s="278"/>
      <c r="S244" s="278"/>
      <c r="T244" s="27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80" t="s">
        <v>210</v>
      </c>
      <c r="AU244" s="280" t="s">
        <v>85</v>
      </c>
      <c r="AV244" s="14" t="s">
        <v>85</v>
      </c>
      <c r="AW244" s="14" t="s">
        <v>30</v>
      </c>
      <c r="AX244" s="14" t="s">
        <v>73</v>
      </c>
      <c r="AY244" s="280" t="s">
        <v>202</v>
      </c>
    </row>
    <row r="245" spans="1:51" s="14" customFormat="1" ht="12">
      <c r="A245" s="14"/>
      <c r="B245" s="270"/>
      <c r="C245" s="271"/>
      <c r="D245" s="261" t="s">
        <v>210</v>
      </c>
      <c r="E245" s="272" t="s">
        <v>1</v>
      </c>
      <c r="F245" s="273" t="s">
        <v>1892</v>
      </c>
      <c r="G245" s="271"/>
      <c r="H245" s="274">
        <v>2.4</v>
      </c>
      <c r="I245" s="275"/>
      <c r="J245" s="271"/>
      <c r="K245" s="271"/>
      <c r="L245" s="276"/>
      <c r="M245" s="277"/>
      <c r="N245" s="278"/>
      <c r="O245" s="278"/>
      <c r="P245" s="278"/>
      <c r="Q245" s="278"/>
      <c r="R245" s="278"/>
      <c r="S245" s="278"/>
      <c r="T245" s="27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80" t="s">
        <v>210</v>
      </c>
      <c r="AU245" s="280" t="s">
        <v>85</v>
      </c>
      <c r="AV245" s="14" t="s">
        <v>85</v>
      </c>
      <c r="AW245" s="14" t="s">
        <v>30</v>
      </c>
      <c r="AX245" s="14" t="s">
        <v>73</v>
      </c>
      <c r="AY245" s="280" t="s">
        <v>202</v>
      </c>
    </row>
    <row r="246" spans="1:51" s="14" customFormat="1" ht="12">
      <c r="A246" s="14"/>
      <c r="B246" s="270"/>
      <c r="C246" s="271"/>
      <c r="D246" s="261" t="s">
        <v>210</v>
      </c>
      <c r="E246" s="272" t="s">
        <v>1</v>
      </c>
      <c r="F246" s="273" t="s">
        <v>1893</v>
      </c>
      <c r="G246" s="271"/>
      <c r="H246" s="274">
        <v>1.9</v>
      </c>
      <c r="I246" s="275"/>
      <c r="J246" s="271"/>
      <c r="K246" s="271"/>
      <c r="L246" s="276"/>
      <c r="M246" s="277"/>
      <c r="N246" s="278"/>
      <c r="O246" s="278"/>
      <c r="P246" s="278"/>
      <c r="Q246" s="278"/>
      <c r="R246" s="278"/>
      <c r="S246" s="278"/>
      <c r="T246" s="27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0" t="s">
        <v>210</v>
      </c>
      <c r="AU246" s="280" t="s">
        <v>85</v>
      </c>
      <c r="AV246" s="14" t="s">
        <v>85</v>
      </c>
      <c r="AW246" s="14" t="s">
        <v>30</v>
      </c>
      <c r="AX246" s="14" t="s">
        <v>73</v>
      </c>
      <c r="AY246" s="280" t="s">
        <v>202</v>
      </c>
    </row>
    <row r="247" spans="1:51" s="14" customFormat="1" ht="12">
      <c r="A247" s="14"/>
      <c r="B247" s="270"/>
      <c r="C247" s="271"/>
      <c r="D247" s="261" t="s">
        <v>210</v>
      </c>
      <c r="E247" s="272" t="s">
        <v>1</v>
      </c>
      <c r="F247" s="273" t="s">
        <v>1894</v>
      </c>
      <c r="G247" s="271"/>
      <c r="H247" s="274">
        <v>1.8</v>
      </c>
      <c r="I247" s="275"/>
      <c r="J247" s="271"/>
      <c r="K247" s="271"/>
      <c r="L247" s="276"/>
      <c r="M247" s="277"/>
      <c r="N247" s="278"/>
      <c r="O247" s="278"/>
      <c r="P247" s="278"/>
      <c r="Q247" s="278"/>
      <c r="R247" s="278"/>
      <c r="S247" s="278"/>
      <c r="T247" s="27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80" t="s">
        <v>210</v>
      </c>
      <c r="AU247" s="280" t="s">
        <v>85</v>
      </c>
      <c r="AV247" s="14" t="s">
        <v>85</v>
      </c>
      <c r="AW247" s="14" t="s">
        <v>30</v>
      </c>
      <c r="AX247" s="14" t="s">
        <v>73</v>
      </c>
      <c r="AY247" s="280" t="s">
        <v>202</v>
      </c>
    </row>
    <row r="248" spans="1:51" s="14" customFormat="1" ht="12">
      <c r="A248" s="14"/>
      <c r="B248" s="270"/>
      <c r="C248" s="271"/>
      <c r="D248" s="261" t="s">
        <v>210</v>
      </c>
      <c r="E248" s="272" t="s">
        <v>1</v>
      </c>
      <c r="F248" s="273" t="s">
        <v>335</v>
      </c>
      <c r="G248" s="271"/>
      <c r="H248" s="274">
        <v>2.6</v>
      </c>
      <c r="I248" s="275"/>
      <c r="J248" s="271"/>
      <c r="K248" s="271"/>
      <c r="L248" s="276"/>
      <c r="M248" s="277"/>
      <c r="N248" s="278"/>
      <c r="O248" s="278"/>
      <c r="P248" s="278"/>
      <c r="Q248" s="278"/>
      <c r="R248" s="278"/>
      <c r="S248" s="278"/>
      <c r="T248" s="27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0" t="s">
        <v>210</v>
      </c>
      <c r="AU248" s="280" t="s">
        <v>85</v>
      </c>
      <c r="AV248" s="14" t="s">
        <v>85</v>
      </c>
      <c r="AW248" s="14" t="s">
        <v>30</v>
      </c>
      <c r="AX248" s="14" t="s">
        <v>73</v>
      </c>
      <c r="AY248" s="280" t="s">
        <v>202</v>
      </c>
    </row>
    <row r="249" spans="1:51" s="14" customFormat="1" ht="12">
      <c r="A249" s="14"/>
      <c r="B249" s="270"/>
      <c r="C249" s="271"/>
      <c r="D249" s="261" t="s">
        <v>210</v>
      </c>
      <c r="E249" s="272" t="s">
        <v>1</v>
      </c>
      <c r="F249" s="273" t="s">
        <v>1730</v>
      </c>
      <c r="G249" s="271"/>
      <c r="H249" s="274">
        <v>2.4</v>
      </c>
      <c r="I249" s="275"/>
      <c r="J249" s="271"/>
      <c r="K249" s="271"/>
      <c r="L249" s="276"/>
      <c r="M249" s="277"/>
      <c r="N249" s="278"/>
      <c r="O249" s="278"/>
      <c r="P249" s="278"/>
      <c r="Q249" s="278"/>
      <c r="R249" s="278"/>
      <c r="S249" s="278"/>
      <c r="T249" s="27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0" t="s">
        <v>210</v>
      </c>
      <c r="AU249" s="280" t="s">
        <v>85</v>
      </c>
      <c r="AV249" s="14" t="s">
        <v>85</v>
      </c>
      <c r="AW249" s="14" t="s">
        <v>30</v>
      </c>
      <c r="AX249" s="14" t="s">
        <v>73</v>
      </c>
      <c r="AY249" s="280" t="s">
        <v>202</v>
      </c>
    </row>
    <row r="250" spans="1:51" s="14" customFormat="1" ht="12">
      <c r="A250" s="14"/>
      <c r="B250" s="270"/>
      <c r="C250" s="271"/>
      <c r="D250" s="261" t="s">
        <v>210</v>
      </c>
      <c r="E250" s="272" t="s">
        <v>1</v>
      </c>
      <c r="F250" s="273" t="s">
        <v>337</v>
      </c>
      <c r="G250" s="271"/>
      <c r="H250" s="274">
        <v>2.4</v>
      </c>
      <c r="I250" s="275"/>
      <c r="J250" s="271"/>
      <c r="K250" s="271"/>
      <c r="L250" s="276"/>
      <c r="M250" s="277"/>
      <c r="N250" s="278"/>
      <c r="O250" s="278"/>
      <c r="P250" s="278"/>
      <c r="Q250" s="278"/>
      <c r="R250" s="278"/>
      <c r="S250" s="278"/>
      <c r="T250" s="27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80" t="s">
        <v>210</v>
      </c>
      <c r="AU250" s="280" t="s">
        <v>85</v>
      </c>
      <c r="AV250" s="14" t="s">
        <v>85</v>
      </c>
      <c r="AW250" s="14" t="s">
        <v>30</v>
      </c>
      <c r="AX250" s="14" t="s">
        <v>73</v>
      </c>
      <c r="AY250" s="280" t="s">
        <v>202</v>
      </c>
    </row>
    <row r="251" spans="1:51" s="14" customFormat="1" ht="12">
      <c r="A251" s="14"/>
      <c r="B251" s="270"/>
      <c r="C251" s="271"/>
      <c r="D251" s="261" t="s">
        <v>210</v>
      </c>
      <c r="E251" s="272" t="s">
        <v>1</v>
      </c>
      <c r="F251" s="273" t="s">
        <v>1895</v>
      </c>
      <c r="G251" s="271"/>
      <c r="H251" s="274">
        <v>2.4</v>
      </c>
      <c r="I251" s="275"/>
      <c r="J251" s="271"/>
      <c r="K251" s="271"/>
      <c r="L251" s="276"/>
      <c r="M251" s="277"/>
      <c r="N251" s="278"/>
      <c r="O251" s="278"/>
      <c r="P251" s="278"/>
      <c r="Q251" s="278"/>
      <c r="R251" s="278"/>
      <c r="S251" s="278"/>
      <c r="T251" s="27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0" t="s">
        <v>210</v>
      </c>
      <c r="AU251" s="280" t="s">
        <v>85</v>
      </c>
      <c r="AV251" s="14" t="s">
        <v>85</v>
      </c>
      <c r="AW251" s="14" t="s">
        <v>30</v>
      </c>
      <c r="AX251" s="14" t="s">
        <v>73</v>
      </c>
      <c r="AY251" s="280" t="s">
        <v>202</v>
      </c>
    </row>
    <row r="252" spans="1:65" s="2" customFormat="1" ht="21.75" customHeight="1">
      <c r="A252" s="37"/>
      <c r="B252" s="38"/>
      <c r="C252" s="245" t="s">
        <v>375</v>
      </c>
      <c r="D252" s="245" t="s">
        <v>204</v>
      </c>
      <c r="E252" s="246" t="s">
        <v>343</v>
      </c>
      <c r="F252" s="247" t="s">
        <v>344</v>
      </c>
      <c r="G252" s="248" t="s">
        <v>324</v>
      </c>
      <c r="H252" s="249">
        <v>22.6</v>
      </c>
      <c r="I252" s="250"/>
      <c r="J252" s="251">
        <f>ROUND(I252*H252,2)</f>
        <v>0</v>
      </c>
      <c r="K252" s="252"/>
      <c r="L252" s="43"/>
      <c r="M252" s="253" t="s">
        <v>1</v>
      </c>
      <c r="N252" s="254" t="s">
        <v>39</v>
      </c>
      <c r="O252" s="90"/>
      <c r="P252" s="255">
        <f>O252*H252</f>
        <v>0</v>
      </c>
      <c r="Q252" s="255">
        <v>0</v>
      </c>
      <c r="R252" s="255">
        <f>Q252*H252</f>
        <v>0</v>
      </c>
      <c r="S252" s="255">
        <v>0</v>
      </c>
      <c r="T252" s="256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57" t="s">
        <v>208</v>
      </c>
      <c r="AT252" s="257" t="s">
        <v>204</v>
      </c>
      <c r="AU252" s="257" t="s">
        <v>85</v>
      </c>
      <c r="AY252" s="16" t="s">
        <v>202</v>
      </c>
      <c r="BE252" s="258">
        <f>IF(N252="základní",J252,0)</f>
        <v>0</v>
      </c>
      <c r="BF252" s="258">
        <f>IF(N252="snížená",J252,0)</f>
        <v>0</v>
      </c>
      <c r="BG252" s="258">
        <f>IF(N252="zákl. přenesená",J252,0)</f>
        <v>0</v>
      </c>
      <c r="BH252" s="258">
        <f>IF(N252="sníž. přenesená",J252,0)</f>
        <v>0</v>
      </c>
      <c r="BI252" s="258">
        <f>IF(N252="nulová",J252,0)</f>
        <v>0</v>
      </c>
      <c r="BJ252" s="16" t="s">
        <v>85</v>
      </c>
      <c r="BK252" s="258">
        <f>ROUND(I252*H252,2)</f>
        <v>0</v>
      </c>
      <c r="BL252" s="16" t="s">
        <v>208</v>
      </c>
      <c r="BM252" s="257" t="s">
        <v>1896</v>
      </c>
    </row>
    <row r="253" spans="1:51" s="13" customFormat="1" ht="12">
      <c r="A253" s="13"/>
      <c r="B253" s="259"/>
      <c r="C253" s="260"/>
      <c r="D253" s="261" t="s">
        <v>210</v>
      </c>
      <c r="E253" s="262" t="s">
        <v>1</v>
      </c>
      <c r="F253" s="263" t="s">
        <v>211</v>
      </c>
      <c r="G253" s="260"/>
      <c r="H253" s="262" t="s">
        <v>1</v>
      </c>
      <c r="I253" s="264"/>
      <c r="J253" s="260"/>
      <c r="K253" s="260"/>
      <c r="L253" s="265"/>
      <c r="M253" s="266"/>
      <c r="N253" s="267"/>
      <c r="O253" s="267"/>
      <c r="P253" s="267"/>
      <c r="Q253" s="267"/>
      <c r="R253" s="267"/>
      <c r="S253" s="267"/>
      <c r="T253" s="26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9" t="s">
        <v>210</v>
      </c>
      <c r="AU253" s="269" t="s">
        <v>85</v>
      </c>
      <c r="AV253" s="13" t="s">
        <v>80</v>
      </c>
      <c r="AW253" s="13" t="s">
        <v>30</v>
      </c>
      <c r="AX253" s="13" t="s">
        <v>73</v>
      </c>
      <c r="AY253" s="269" t="s">
        <v>202</v>
      </c>
    </row>
    <row r="254" spans="1:51" s="14" customFormat="1" ht="12">
      <c r="A254" s="14"/>
      <c r="B254" s="270"/>
      <c r="C254" s="271"/>
      <c r="D254" s="261" t="s">
        <v>210</v>
      </c>
      <c r="E254" s="272" t="s">
        <v>1</v>
      </c>
      <c r="F254" s="273" t="s">
        <v>1889</v>
      </c>
      <c r="G254" s="271"/>
      <c r="H254" s="274">
        <v>1.8</v>
      </c>
      <c r="I254" s="275"/>
      <c r="J254" s="271"/>
      <c r="K254" s="271"/>
      <c r="L254" s="276"/>
      <c r="M254" s="277"/>
      <c r="N254" s="278"/>
      <c r="O254" s="278"/>
      <c r="P254" s="278"/>
      <c r="Q254" s="278"/>
      <c r="R254" s="278"/>
      <c r="S254" s="278"/>
      <c r="T254" s="27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80" t="s">
        <v>210</v>
      </c>
      <c r="AU254" s="280" t="s">
        <v>85</v>
      </c>
      <c r="AV254" s="14" t="s">
        <v>85</v>
      </c>
      <c r="AW254" s="14" t="s">
        <v>30</v>
      </c>
      <c r="AX254" s="14" t="s">
        <v>73</v>
      </c>
      <c r="AY254" s="280" t="s">
        <v>202</v>
      </c>
    </row>
    <row r="255" spans="1:51" s="14" customFormat="1" ht="12">
      <c r="A255" s="14"/>
      <c r="B255" s="270"/>
      <c r="C255" s="271"/>
      <c r="D255" s="261" t="s">
        <v>210</v>
      </c>
      <c r="E255" s="272" t="s">
        <v>1</v>
      </c>
      <c r="F255" s="273" t="s">
        <v>1890</v>
      </c>
      <c r="G255" s="271"/>
      <c r="H255" s="274">
        <v>2.6</v>
      </c>
      <c r="I255" s="275"/>
      <c r="J255" s="271"/>
      <c r="K255" s="271"/>
      <c r="L255" s="276"/>
      <c r="M255" s="277"/>
      <c r="N255" s="278"/>
      <c r="O255" s="278"/>
      <c r="P255" s="278"/>
      <c r="Q255" s="278"/>
      <c r="R255" s="278"/>
      <c r="S255" s="278"/>
      <c r="T255" s="27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80" t="s">
        <v>210</v>
      </c>
      <c r="AU255" s="280" t="s">
        <v>85</v>
      </c>
      <c r="AV255" s="14" t="s">
        <v>85</v>
      </c>
      <c r="AW255" s="14" t="s">
        <v>30</v>
      </c>
      <c r="AX255" s="14" t="s">
        <v>73</v>
      </c>
      <c r="AY255" s="280" t="s">
        <v>202</v>
      </c>
    </row>
    <row r="256" spans="1:51" s="14" customFormat="1" ht="12">
      <c r="A256" s="14"/>
      <c r="B256" s="270"/>
      <c r="C256" s="271"/>
      <c r="D256" s="261" t="s">
        <v>210</v>
      </c>
      <c r="E256" s="272" t="s">
        <v>1</v>
      </c>
      <c r="F256" s="273" t="s">
        <v>1891</v>
      </c>
      <c r="G256" s="271"/>
      <c r="H256" s="274">
        <v>2.3</v>
      </c>
      <c r="I256" s="275"/>
      <c r="J256" s="271"/>
      <c r="K256" s="271"/>
      <c r="L256" s="276"/>
      <c r="M256" s="277"/>
      <c r="N256" s="278"/>
      <c r="O256" s="278"/>
      <c r="P256" s="278"/>
      <c r="Q256" s="278"/>
      <c r="R256" s="278"/>
      <c r="S256" s="278"/>
      <c r="T256" s="27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0" t="s">
        <v>210</v>
      </c>
      <c r="AU256" s="280" t="s">
        <v>85</v>
      </c>
      <c r="AV256" s="14" t="s">
        <v>85</v>
      </c>
      <c r="AW256" s="14" t="s">
        <v>30</v>
      </c>
      <c r="AX256" s="14" t="s">
        <v>73</v>
      </c>
      <c r="AY256" s="280" t="s">
        <v>202</v>
      </c>
    </row>
    <row r="257" spans="1:51" s="14" customFormat="1" ht="12">
      <c r="A257" s="14"/>
      <c r="B257" s="270"/>
      <c r="C257" s="271"/>
      <c r="D257" s="261" t="s">
        <v>210</v>
      </c>
      <c r="E257" s="272" t="s">
        <v>1</v>
      </c>
      <c r="F257" s="273" t="s">
        <v>1892</v>
      </c>
      <c r="G257" s="271"/>
      <c r="H257" s="274">
        <v>2.4</v>
      </c>
      <c r="I257" s="275"/>
      <c r="J257" s="271"/>
      <c r="K257" s="271"/>
      <c r="L257" s="276"/>
      <c r="M257" s="277"/>
      <c r="N257" s="278"/>
      <c r="O257" s="278"/>
      <c r="P257" s="278"/>
      <c r="Q257" s="278"/>
      <c r="R257" s="278"/>
      <c r="S257" s="278"/>
      <c r="T257" s="27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0" t="s">
        <v>210</v>
      </c>
      <c r="AU257" s="280" t="s">
        <v>85</v>
      </c>
      <c r="AV257" s="14" t="s">
        <v>85</v>
      </c>
      <c r="AW257" s="14" t="s">
        <v>30</v>
      </c>
      <c r="AX257" s="14" t="s">
        <v>73</v>
      </c>
      <c r="AY257" s="280" t="s">
        <v>202</v>
      </c>
    </row>
    <row r="258" spans="1:51" s="14" customFormat="1" ht="12">
      <c r="A258" s="14"/>
      <c r="B258" s="270"/>
      <c r="C258" s="271"/>
      <c r="D258" s="261" t="s">
        <v>210</v>
      </c>
      <c r="E258" s="272" t="s">
        <v>1</v>
      </c>
      <c r="F258" s="273" t="s">
        <v>1893</v>
      </c>
      <c r="G258" s="271"/>
      <c r="H258" s="274">
        <v>1.9</v>
      </c>
      <c r="I258" s="275"/>
      <c r="J258" s="271"/>
      <c r="K258" s="271"/>
      <c r="L258" s="276"/>
      <c r="M258" s="277"/>
      <c r="N258" s="278"/>
      <c r="O258" s="278"/>
      <c r="P258" s="278"/>
      <c r="Q258" s="278"/>
      <c r="R258" s="278"/>
      <c r="S258" s="278"/>
      <c r="T258" s="27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80" t="s">
        <v>210</v>
      </c>
      <c r="AU258" s="280" t="s">
        <v>85</v>
      </c>
      <c r="AV258" s="14" t="s">
        <v>85</v>
      </c>
      <c r="AW258" s="14" t="s">
        <v>30</v>
      </c>
      <c r="AX258" s="14" t="s">
        <v>73</v>
      </c>
      <c r="AY258" s="280" t="s">
        <v>202</v>
      </c>
    </row>
    <row r="259" spans="1:51" s="14" customFormat="1" ht="12">
      <c r="A259" s="14"/>
      <c r="B259" s="270"/>
      <c r="C259" s="271"/>
      <c r="D259" s="261" t="s">
        <v>210</v>
      </c>
      <c r="E259" s="272" t="s">
        <v>1</v>
      </c>
      <c r="F259" s="273" t="s">
        <v>1894</v>
      </c>
      <c r="G259" s="271"/>
      <c r="H259" s="274">
        <v>1.8</v>
      </c>
      <c r="I259" s="275"/>
      <c r="J259" s="271"/>
      <c r="K259" s="271"/>
      <c r="L259" s="276"/>
      <c r="M259" s="277"/>
      <c r="N259" s="278"/>
      <c r="O259" s="278"/>
      <c r="P259" s="278"/>
      <c r="Q259" s="278"/>
      <c r="R259" s="278"/>
      <c r="S259" s="278"/>
      <c r="T259" s="27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0" t="s">
        <v>210</v>
      </c>
      <c r="AU259" s="280" t="s">
        <v>85</v>
      </c>
      <c r="AV259" s="14" t="s">
        <v>85</v>
      </c>
      <c r="AW259" s="14" t="s">
        <v>30</v>
      </c>
      <c r="AX259" s="14" t="s">
        <v>73</v>
      </c>
      <c r="AY259" s="280" t="s">
        <v>202</v>
      </c>
    </row>
    <row r="260" spans="1:51" s="14" customFormat="1" ht="12">
      <c r="A260" s="14"/>
      <c r="B260" s="270"/>
      <c r="C260" s="271"/>
      <c r="D260" s="261" t="s">
        <v>210</v>
      </c>
      <c r="E260" s="272" t="s">
        <v>1</v>
      </c>
      <c r="F260" s="273" t="s">
        <v>335</v>
      </c>
      <c r="G260" s="271"/>
      <c r="H260" s="274">
        <v>2.6</v>
      </c>
      <c r="I260" s="275"/>
      <c r="J260" s="271"/>
      <c r="K260" s="271"/>
      <c r="L260" s="276"/>
      <c r="M260" s="277"/>
      <c r="N260" s="278"/>
      <c r="O260" s="278"/>
      <c r="P260" s="278"/>
      <c r="Q260" s="278"/>
      <c r="R260" s="278"/>
      <c r="S260" s="278"/>
      <c r="T260" s="27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80" t="s">
        <v>210</v>
      </c>
      <c r="AU260" s="280" t="s">
        <v>85</v>
      </c>
      <c r="AV260" s="14" t="s">
        <v>85</v>
      </c>
      <c r="AW260" s="14" t="s">
        <v>30</v>
      </c>
      <c r="AX260" s="14" t="s">
        <v>73</v>
      </c>
      <c r="AY260" s="280" t="s">
        <v>202</v>
      </c>
    </row>
    <row r="261" spans="1:51" s="14" customFormat="1" ht="12">
      <c r="A261" s="14"/>
      <c r="B261" s="270"/>
      <c r="C261" s="271"/>
      <c r="D261" s="261" t="s">
        <v>210</v>
      </c>
      <c r="E261" s="272" t="s">
        <v>1</v>
      </c>
      <c r="F261" s="273" t="s">
        <v>1730</v>
      </c>
      <c r="G261" s="271"/>
      <c r="H261" s="274">
        <v>2.4</v>
      </c>
      <c r="I261" s="275"/>
      <c r="J261" s="271"/>
      <c r="K261" s="271"/>
      <c r="L261" s="276"/>
      <c r="M261" s="277"/>
      <c r="N261" s="278"/>
      <c r="O261" s="278"/>
      <c r="P261" s="278"/>
      <c r="Q261" s="278"/>
      <c r="R261" s="278"/>
      <c r="S261" s="278"/>
      <c r="T261" s="27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0" t="s">
        <v>210</v>
      </c>
      <c r="AU261" s="280" t="s">
        <v>85</v>
      </c>
      <c r="AV261" s="14" t="s">
        <v>85</v>
      </c>
      <c r="AW261" s="14" t="s">
        <v>30</v>
      </c>
      <c r="AX261" s="14" t="s">
        <v>73</v>
      </c>
      <c r="AY261" s="280" t="s">
        <v>202</v>
      </c>
    </row>
    <row r="262" spans="1:51" s="14" customFormat="1" ht="12">
      <c r="A262" s="14"/>
      <c r="B262" s="270"/>
      <c r="C262" s="271"/>
      <c r="D262" s="261" t="s">
        <v>210</v>
      </c>
      <c r="E262" s="272" t="s">
        <v>1</v>
      </c>
      <c r="F262" s="273" t="s">
        <v>337</v>
      </c>
      <c r="G262" s="271"/>
      <c r="H262" s="274">
        <v>2.4</v>
      </c>
      <c r="I262" s="275"/>
      <c r="J262" s="271"/>
      <c r="K262" s="271"/>
      <c r="L262" s="276"/>
      <c r="M262" s="277"/>
      <c r="N262" s="278"/>
      <c r="O262" s="278"/>
      <c r="P262" s="278"/>
      <c r="Q262" s="278"/>
      <c r="R262" s="278"/>
      <c r="S262" s="278"/>
      <c r="T262" s="27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0" t="s">
        <v>210</v>
      </c>
      <c r="AU262" s="280" t="s">
        <v>85</v>
      </c>
      <c r="AV262" s="14" t="s">
        <v>85</v>
      </c>
      <c r="AW262" s="14" t="s">
        <v>30</v>
      </c>
      <c r="AX262" s="14" t="s">
        <v>73</v>
      </c>
      <c r="AY262" s="280" t="s">
        <v>202</v>
      </c>
    </row>
    <row r="263" spans="1:51" s="14" customFormat="1" ht="12">
      <c r="A263" s="14"/>
      <c r="B263" s="270"/>
      <c r="C263" s="271"/>
      <c r="D263" s="261" t="s">
        <v>210</v>
      </c>
      <c r="E263" s="272" t="s">
        <v>1</v>
      </c>
      <c r="F263" s="273" t="s">
        <v>1895</v>
      </c>
      <c r="G263" s="271"/>
      <c r="H263" s="274">
        <v>2.4</v>
      </c>
      <c r="I263" s="275"/>
      <c r="J263" s="271"/>
      <c r="K263" s="271"/>
      <c r="L263" s="276"/>
      <c r="M263" s="277"/>
      <c r="N263" s="278"/>
      <c r="O263" s="278"/>
      <c r="P263" s="278"/>
      <c r="Q263" s="278"/>
      <c r="R263" s="278"/>
      <c r="S263" s="278"/>
      <c r="T263" s="27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0" t="s">
        <v>210</v>
      </c>
      <c r="AU263" s="280" t="s">
        <v>85</v>
      </c>
      <c r="AV263" s="14" t="s">
        <v>85</v>
      </c>
      <c r="AW263" s="14" t="s">
        <v>30</v>
      </c>
      <c r="AX263" s="14" t="s">
        <v>73</v>
      </c>
      <c r="AY263" s="280" t="s">
        <v>202</v>
      </c>
    </row>
    <row r="264" spans="1:63" s="12" customFormat="1" ht="22.8" customHeight="1">
      <c r="A264" s="12"/>
      <c r="B264" s="229"/>
      <c r="C264" s="230"/>
      <c r="D264" s="231" t="s">
        <v>72</v>
      </c>
      <c r="E264" s="243" t="s">
        <v>346</v>
      </c>
      <c r="F264" s="243" t="s">
        <v>347</v>
      </c>
      <c r="G264" s="230"/>
      <c r="H264" s="230"/>
      <c r="I264" s="233"/>
      <c r="J264" s="244">
        <f>BK264</f>
        <v>0</v>
      </c>
      <c r="K264" s="230"/>
      <c r="L264" s="235"/>
      <c r="M264" s="236"/>
      <c r="N264" s="237"/>
      <c r="O264" s="237"/>
      <c r="P264" s="238">
        <f>SUM(P265:P297)</f>
        <v>0</v>
      </c>
      <c r="Q264" s="237"/>
      <c r="R264" s="238">
        <f>SUM(R265:R297)</f>
        <v>0</v>
      </c>
      <c r="S264" s="237"/>
      <c r="T264" s="239">
        <f>SUM(T265:T297)</f>
        <v>2.7003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40" t="s">
        <v>80</v>
      </c>
      <c r="AT264" s="241" t="s">
        <v>72</v>
      </c>
      <c r="AU264" s="241" t="s">
        <v>80</v>
      </c>
      <c r="AY264" s="240" t="s">
        <v>202</v>
      </c>
      <c r="BK264" s="242">
        <f>SUM(BK265:BK297)</f>
        <v>0</v>
      </c>
    </row>
    <row r="265" spans="1:65" s="2" customFormat="1" ht="16.5" customHeight="1">
      <c r="A265" s="37"/>
      <c r="B265" s="38"/>
      <c r="C265" s="245" t="s">
        <v>383</v>
      </c>
      <c r="D265" s="245" t="s">
        <v>204</v>
      </c>
      <c r="E265" s="246" t="s">
        <v>349</v>
      </c>
      <c r="F265" s="247" t="s">
        <v>350</v>
      </c>
      <c r="G265" s="248" t="s">
        <v>319</v>
      </c>
      <c r="H265" s="249">
        <v>16</v>
      </c>
      <c r="I265" s="250"/>
      <c r="J265" s="251">
        <f>ROUND(I265*H265,2)</f>
        <v>0</v>
      </c>
      <c r="K265" s="252"/>
      <c r="L265" s="43"/>
      <c r="M265" s="253" t="s">
        <v>1</v>
      </c>
      <c r="N265" s="254" t="s">
        <v>39</v>
      </c>
      <c r="O265" s="90"/>
      <c r="P265" s="255">
        <f>O265*H265</f>
        <v>0</v>
      </c>
      <c r="Q265" s="255">
        <v>0</v>
      </c>
      <c r="R265" s="255">
        <f>Q265*H265</f>
        <v>0</v>
      </c>
      <c r="S265" s="255">
        <v>0</v>
      </c>
      <c r="T265" s="256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57" t="s">
        <v>208</v>
      </c>
      <c r="AT265" s="257" t="s">
        <v>204</v>
      </c>
      <c r="AU265" s="257" t="s">
        <v>85</v>
      </c>
      <c r="AY265" s="16" t="s">
        <v>202</v>
      </c>
      <c r="BE265" s="258">
        <f>IF(N265="základní",J265,0)</f>
        <v>0</v>
      </c>
      <c r="BF265" s="258">
        <f>IF(N265="snížená",J265,0)</f>
        <v>0</v>
      </c>
      <c r="BG265" s="258">
        <f>IF(N265="zákl. přenesená",J265,0)</f>
        <v>0</v>
      </c>
      <c r="BH265" s="258">
        <f>IF(N265="sníž. přenesená",J265,0)</f>
        <v>0</v>
      </c>
      <c r="BI265" s="258">
        <f>IF(N265="nulová",J265,0)</f>
        <v>0</v>
      </c>
      <c r="BJ265" s="16" t="s">
        <v>85</v>
      </c>
      <c r="BK265" s="258">
        <f>ROUND(I265*H265,2)</f>
        <v>0</v>
      </c>
      <c r="BL265" s="16" t="s">
        <v>208</v>
      </c>
      <c r="BM265" s="257" t="s">
        <v>1897</v>
      </c>
    </row>
    <row r="266" spans="1:51" s="14" customFormat="1" ht="12">
      <c r="A266" s="14"/>
      <c r="B266" s="270"/>
      <c r="C266" s="271"/>
      <c r="D266" s="261" t="s">
        <v>210</v>
      </c>
      <c r="E266" s="272" t="s">
        <v>1</v>
      </c>
      <c r="F266" s="273" t="s">
        <v>1898</v>
      </c>
      <c r="G266" s="271"/>
      <c r="H266" s="274">
        <v>10</v>
      </c>
      <c r="I266" s="275"/>
      <c r="J266" s="271"/>
      <c r="K266" s="271"/>
      <c r="L266" s="276"/>
      <c r="M266" s="277"/>
      <c r="N266" s="278"/>
      <c r="O266" s="278"/>
      <c r="P266" s="278"/>
      <c r="Q266" s="278"/>
      <c r="R266" s="278"/>
      <c r="S266" s="278"/>
      <c r="T266" s="27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80" t="s">
        <v>210</v>
      </c>
      <c r="AU266" s="280" t="s">
        <v>85</v>
      </c>
      <c r="AV266" s="14" t="s">
        <v>85</v>
      </c>
      <c r="AW266" s="14" t="s">
        <v>30</v>
      </c>
      <c r="AX266" s="14" t="s">
        <v>73</v>
      </c>
      <c r="AY266" s="280" t="s">
        <v>202</v>
      </c>
    </row>
    <row r="267" spans="1:51" s="14" customFormat="1" ht="12">
      <c r="A267" s="14"/>
      <c r="B267" s="270"/>
      <c r="C267" s="271"/>
      <c r="D267" s="261" t="s">
        <v>210</v>
      </c>
      <c r="E267" s="272" t="s">
        <v>1</v>
      </c>
      <c r="F267" s="273" t="s">
        <v>1735</v>
      </c>
      <c r="G267" s="271"/>
      <c r="H267" s="274">
        <v>6</v>
      </c>
      <c r="I267" s="275"/>
      <c r="J267" s="271"/>
      <c r="K267" s="271"/>
      <c r="L267" s="276"/>
      <c r="M267" s="277"/>
      <c r="N267" s="278"/>
      <c r="O267" s="278"/>
      <c r="P267" s="278"/>
      <c r="Q267" s="278"/>
      <c r="R267" s="278"/>
      <c r="S267" s="278"/>
      <c r="T267" s="27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0" t="s">
        <v>210</v>
      </c>
      <c r="AU267" s="280" t="s">
        <v>85</v>
      </c>
      <c r="AV267" s="14" t="s">
        <v>85</v>
      </c>
      <c r="AW267" s="14" t="s">
        <v>30</v>
      </c>
      <c r="AX267" s="14" t="s">
        <v>73</v>
      </c>
      <c r="AY267" s="280" t="s">
        <v>202</v>
      </c>
    </row>
    <row r="268" spans="1:65" s="2" customFormat="1" ht="33" customHeight="1">
      <c r="A268" s="37"/>
      <c r="B268" s="38"/>
      <c r="C268" s="245" t="s">
        <v>387</v>
      </c>
      <c r="D268" s="245" t="s">
        <v>204</v>
      </c>
      <c r="E268" s="246" t="s">
        <v>355</v>
      </c>
      <c r="F268" s="247" t="s">
        <v>356</v>
      </c>
      <c r="G268" s="248" t="s">
        <v>357</v>
      </c>
      <c r="H268" s="249">
        <v>0.189</v>
      </c>
      <c r="I268" s="250"/>
      <c r="J268" s="251">
        <f>ROUND(I268*H268,2)</f>
        <v>0</v>
      </c>
      <c r="K268" s="252"/>
      <c r="L268" s="43"/>
      <c r="M268" s="253" t="s">
        <v>1</v>
      </c>
      <c r="N268" s="254" t="s">
        <v>39</v>
      </c>
      <c r="O268" s="90"/>
      <c r="P268" s="255">
        <f>O268*H268</f>
        <v>0</v>
      </c>
      <c r="Q268" s="255">
        <v>0</v>
      </c>
      <c r="R268" s="255">
        <f>Q268*H268</f>
        <v>0</v>
      </c>
      <c r="S268" s="255">
        <v>2.2</v>
      </c>
      <c r="T268" s="256">
        <f>S268*H268</f>
        <v>0.41580000000000006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57" t="s">
        <v>208</v>
      </c>
      <c r="AT268" s="257" t="s">
        <v>204</v>
      </c>
      <c r="AU268" s="257" t="s">
        <v>85</v>
      </c>
      <c r="AY268" s="16" t="s">
        <v>202</v>
      </c>
      <c r="BE268" s="258">
        <f>IF(N268="základní",J268,0)</f>
        <v>0</v>
      </c>
      <c r="BF268" s="258">
        <f>IF(N268="snížená",J268,0)</f>
        <v>0</v>
      </c>
      <c r="BG268" s="258">
        <f>IF(N268="zákl. přenesená",J268,0)</f>
        <v>0</v>
      </c>
      <c r="BH268" s="258">
        <f>IF(N268="sníž. přenesená",J268,0)</f>
        <v>0</v>
      </c>
      <c r="BI268" s="258">
        <f>IF(N268="nulová",J268,0)</f>
        <v>0</v>
      </c>
      <c r="BJ268" s="16" t="s">
        <v>85</v>
      </c>
      <c r="BK268" s="258">
        <f>ROUND(I268*H268,2)</f>
        <v>0</v>
      </c>
      <c r="BL268" s="16" t="s">
        <v>208</v>
      </c>
      <c r="BM268" s="257" t="s">
        <v>1899</v>
      </c>
    </row>
    <row r="269" spans="1:51" s="13" customFormat="1" ht="12">
      <c r="A269" s="13"/>
      <c r="B269" s="259"/>
      <c r="C269" s="260"/>
      <c r="D269" s="261" t="s">
        <v>210</v>
      </c>
      <c r="E269" s="262" t="s">
        <v>1</v>
      </c>
      <c r="F269" s="263" t="s">
        <v>359</v>
      </c>
      <c r="G269" s="260"/>
      <c r="H269" s="262" t="s">
        <v>1</v>
      </c>
      <c r="I269" s="264"/>
      <c r="J269" s="260"/>
      <c r="K269" s="260"/>
      <c r="L269" s="265"/>
      <c r="M269" s="266"/>
      <c r="N269" s="267"/>
      <c r="O269" s="267"/>
      <c r="P269" s="267"/>
      <c r="Q269" s="267"/>
      <c r="R269" s="267"/>
      <c r="S269" s="267"/>
      <c r="T269" s="26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9" t="s">
        <v>210</v>
      </c>
      <c r="AU269" s="269" t="s">
        <v>85</v>
      </c>
      <c r="AV269" s="13" t="s">
        <v>80</v>
      </c>
      <c r="AW269" s="13" t="s">
        <v>30</v>
      </c>
      <c r="AX269" s="13" t="s">
        <v>73</v>
      </c>
      <c r="AY269" s="269" t="s">
        <v>202</v>
      </c>
    </row>
    <row r="270" spans="1:51" s="14" customFormat="1" ht="12">
      <c r="A270" s="14"/>
      <c r="B270" s="270"/>
      <c r="C270" s="271"/>
      <c r="D270" s="261" t="s">
        <v>210</v>
      </c>
      <c r="E270" s="272" t="s">
        <v>1</v>
      </c>
      <c r="F270" s="273" t="s">
        <v>1737</v>
      </c>
      <c r="G270" s="271"/>
      <c r="H270" s="274">
        <v>0.014</v>
      </c>
      <c r="I270" s="275"/>
      <c r="J270" s="271"/>
      <c r="K270" s="271"/>
      <c r="L270" s="276"/>
      <c r="M270" s="277"/>
      <c r="N270" s="278"/>
      <c r="O270" s="278"/>
      <c r="P270" s="278"/>
      <c r="Q270" s="278"/>
      <c r="R270" s="278"/>
      <c r="S270" s="278"/>
      <c r="T270" s="27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0" t="s">
        <v>210</v>
      </c>
      <c r="AU270" s="280" t="s">
        <v>85</v>
      </c>
      <c r="AV270" s="14" t="s">
        <v>85</v>
      </c>
      <c r="AW270" s="14" t="s">
        <v>30</v>
      </c>
      <c r="AX270" s="14" t="s">
        <v>73</v>
      </c>
      <c r="AY270" s="280" t="s">
        <v>202</v>
      </c>
    </row>
    <row r="271" spans="1:51" s="14" customFormat="1" ht="12">
      <c r="A271" s="14"/>
      <c r="B271" s="270"/>
      <c r="C271" s="271"/>
      <c r="D271" s="261" t="s">
        <v>210</v>
      </c>
      <c r="E271" s="272" t="s">
        <v>1</v>
      </c>
      <c r="F271" s="273" t="s">
        <v>1900</v>
      </c>
      <c r="G271" s="271"/>
      <c r="H271" s="274">
        <v>0.175</v>
      </c>
      <c r="I271" s="275"/>
      <c r="J271" s="271"/>
      <c r="K271" s="271"/>
      <c r="L271" s="276"/>
      <c r="M271" s="277"/>
      <c r="N271" s="278"/>
      <c r="O271" s="278"/>
      <c r="P271" s="278"/>
      <c r="Q271" s="278"/>
      <c r="R271" s="278"/>
      <c r="S271" s="278"/>
      <c r="T271" s="27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80" t="s">
        <v>210</v>
      </c>
      <c r="AU271" s="280" t="s">
        <v>85</v>
      </c>
      <c r="AV271" s="14" t="s">
        <v>85</v>
      </c>
      <c r="AW271" s="14" t="s">
        <v>30</v>
      </c>
      <c r="AX271" s="14" t="s">
        <v>73</v>
      </c>
      <c r="AY271" s="280" t="s">
        <v>202</v>
      </c>
    </row>
    <row r="272" spans="1:65" s="2" customFormat="1" ht="21.75" customHeight="1">
      <c r="A272" s="37"/>
      <c r="B272" s="38"/>
      <c r="C272" s="245" t="s">
        <v>7</v>
      </c>
      <c r="D272" s="245" t="s">
        <v>204</v>
      </c>
      <c r="E272" s="246" t="s">
        <v>362</v>
      </c>
      <c r="F272" s="247" t="s">
        <v>363</v>
      </c>
      <c r="G272" s="248" t="s">
        <v>207</v>
      </c>
      <c r="H272" s="249">
        <v>100</v>
      </c>
      <c r="I272" s="250"/>
      <c r="J272" s="251">
        <f>ROUND(I272*H272,2)</f>
        <v>0</v>
      </c>
      <c r="K272" s="252"/>
      <c r="L272" s="43"/>
      <c r="M272" s="253" t="s">
        <v>1</v>
      </c>
      <c r="N272" s="254" t="s">
        <v>39</v>
      </c>
      <c r="O272" s="90"/>
      <c r="P272" s="255">
        <f>O272*H272</f>
        <v>0</v>
      </c>
      <c r="Q272" s="255">
        <v>0</v>
      </c>
      <c r="R272" s="255">
        <f>Q272*H272</f>
        <v>0</v>
      </c>
      <c r="S272" s="255">
        <v>0</v>
      </c>
      <c r="T272" s="256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57" t="s">
        <v>208</v>
      </c>
      <c r="AT272" s="257" t="s">
        <v>204</v>
      </c>
      <c r="AU272" s="257" t="s">
        <v>85</v>
      </c>
      <c r="AY272" s="16" t="s">
        <v>202</v>
      </c>
      <c r="BE272" s="258">
        <f>IF(N272="základní",J272,0)</f>
        <v>0</v>
      </c>
      <c r="BF272" s="258">
        <f>IF(N272="snížená",J272,0)</f>
        <v>0</v>
      </c>
      <c r="BG272" s="258">
        <f>IF(N272="zákl. přenesená",J272,0)</f>
        <v>0</v>
      </c>
      <c r="BH272" s="258">
        <f>IF(N272="sníž. přenesená",J272,0)</f>
        <v>0</v>
      </c>
      <c r="BI272" s="258">
        <f>IF(N272="nulová",J272,0)</f>
        <v>0</v>
      </c>
      <c r="BJ272" s="16" t="s">
        <v>85</v>
      </c>
      <c r="BK272" s="258">
        <f>ROUND(I272*H272,2)</f>
        <v>0</v>
      </c>
      <c r="BL272" s="16" t="s">
        <v>208</v>
      </c>
      <c r="BM272" s="257" t="s">
        <v>1901</v>
      </c>
    </row>
    <row r="273" spans="1:51" s="14" customFormat="1" ht="12">
      <c r="A273" s="14"/>
      <c r="B273" s="270"/>
      <c r="C273" s="271"/>
      <c r="D273" s="261" t="s">
        <v>210</v>
      </c>
      <c r="E273" s="272" t="s">
        <v>1</v>
      </c>
      <c r="F273" s="273" t="s">
        <v>1902</v>
      </c>
      <c r="G273" s="271"/>
      <c r="H273" s="274">
        <v>100</v>
      </c>
      <c r="I273" s="275"/>
      <c r="J273" s="271"/>
      <c r="K273" s="271"/>
      <c r="L273" s="276"/>
      <c r="M273" s="277"/>
      <c r="N273" s="278"/>
      <c r="O273" s="278"/>
      <c r="P273" s="278"/>
      <c r="Q273" s="278"/>
      <c r="R273" s="278"/>
      <c r="S273" s="278"/>
      <c r="T273" s="27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80" t="s">
        <v>210</v>
      </c>
      <c r="AU273" s="280" t="s">
        <v>85</v>
      </c>
      <c r="AV273" s="14" t="s">
        <v>85</v>
      </c>
      <c r="AW273" s="14" t="s">
        <v>30</v>
      </c>
      <c r="AX273" s="14" t="s">
        <v>73</v>
      </c>
      <c r="AY273" s="280" t="s">
        <v>202</v>
      </c>
    </row>
    <row r="274" spans="1:65" s="2" customFormat="1" ht="21.75" customHeight="1">
      <c r="A274" s="37"/>
      <c r="B274" s="38"/>
      <c r="C274" s="245" t="s">
        <v>398</v>
      </c>
      <c r="D274" s="245" t="s">
        <v>204</v>
      </c>
      <c r="E274" s="246" t="s">
        <v>367</v>
      </c>
      <c r="F274" s="247" t="s">
        <v>368</v>
      </c>
      <c r="G274" s="248" t="s">
        <v>207</v>
      </c>
      <c r="H274" s="249">
        <v>30</v>
      </c>
      <c r="I274" s="250"/>
      <c r="J274" s="251">
        <f>ROUND(I274*H274,2)</f>
        <v>0</v>
      </c>
      <c r="K274" s="252"/>
      <c r="L274" s="43"/>
      <c r="M274" s="253" t="s">
        <v>1</v>
      </c>
      <c r="N274" s="254" t="s">
        <v>39</v>
      </c>
      <c r="O274" s="90"/>
      <c r="P274" s="255">
        <f>O274*H274</f>
        <v>0</v>
      </c>
      <c r="Q274" s="255">
        <v>0</v>
      </c>
      <c r="R274" s="255">
        <f>Q274*H274</f>
        <v>0</v>
      </c>
      <c r="S274" s="255">
        <v>0</v>
      </c>
      <c r="T274" s="256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57" t="s">
        <v>208</v>
      </c>
      <c r="AT274" s="257" t="s">
        <v>204</v>
      </c>
      <c r="AU274" s="257" t="s">
        <v>85</v>
      </c>
      <c r="AY274" s="16" t="s">
        <v>202</v>
      </c>
      <c r="BE274" s="258">
        <f>IF(N274="základní",J274,0)</f>
        <v>0</v>
      </c>
      <c r="BF274" s="258">
        <f>IF(N274="snížená",J274,0)</f>
        <v>0</v>
      </c>
      <c r="BG274" s="258">
        <f>IF(N274="zákl. přenesená",J274,0)</f>
        <v>0</v>
      </c>
      <c r="BH274" s="258">
        <f>IF(N274="sníž. přenesená",J274,0)</f>
        <v>0</v>
      </c>
      <c r="BI274" s="258">
        <f>IF(N274="nulová",J274,0)</f>
        <v>0</v>
      </c>
      <c r="BJ274" s="16" t="s">
        <v>85</v>
      </c>
      <c r="BK274" s="258">
        <f>ROUND(I274*H274,2)</f>
        <v>0</v>
      </c>
      <c r="BL274" s="16" t="s">
        <v>208</v>
      </c>
      <c r="BM274" s="257" t="s">
        <v>1903</v>
      </c>
    </row>
    <row r="275" spans="1:51" s="14" customFormat="1" ht="12">
      <c r="A275" s="14"/>
      <c r="B275" s="270"/>
      <c r="C275" s="271"/>
      <c r="D275" s="261" t="s">
        <v>210</v>
      </c>
      <c r="E275" s="272" t="s">
        <v>1</v>
      </c>
      <c r="F275" s="273" t="s">
        <v>1904</v>
      </c>
      <c r="G275" s="271"/>
      <c r="H275" s="274">
        <v>30</v>
      </c>
      <c r="I275" s="275"/>
      <c r="J275" s="271"/>
      <c r="K275" s="271"/>
      <c r="L275" s="276"/>
      <c r="M275" s="277"/>
      <c r="N275" s="278"/>
      <c r="O275" s="278"/>
      <c r="P275" s="278"/>
      <c r="Q275" s="278"/>
      <c r="R275" s="278"/>
      <c r="S275" s="278"/>
      <c r="T275" s="27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80" t="s">
        <v>210</v>
      </c>
      <c r="AU275" s="280" t="s">
        <v>85</v>
      </c>
      <c r="AV275" s="14" t="s">
        <v>85</v>
      </c>
      <c r="AW275" s="14" t="s">
        <v>30</v>
      </c>
      <c r="AX275" s="14" t="s">
        <v>73</v>
      </c>
      <c r="AY275" s="280" t="s">
        <v>202</v>
      </c>
    </row>
    <row r="276" spans="1:65" s="2" customFormat="1" ht="21.75" customHeight="1">
      <c r="A276" s="37"/>
      <c r="B276" s="38"/>
      <c r="C276" s="245" t="s">
        <v>408</v>
      </c>
      <c r="D276" s="245" t="s">
        <v>204</v>
      </c>
      <c r="E276" s="246" t="s">
        <v>372</v>
      </c>
      <c r="F276" s="247" t="s">
        <v>373</v>
      </c>
      <c r="G276" s="248" t="s">
        <v>207</v>
      </c>
      <c r="H276" s="249">
        <v>30</v>
      </c>
      <c r="I276" s="250"/>
      <c r="J276" s="251">
        <f>ROUND(I276*H276,2)</f>
        <v>0</v>
      </c>
      <c r="K276" s="252"/>
      <c r="L276" s="43"/>
      <c r="M276" s="253" t="s">
        <v>1</v>
      </c>
      <c r="N276" s="254" t="s">
        <v>39</v>
      </c>
      <c r="O276" s="90"/>
      <c r="P276" s="255">
        <f>O276*H276</f>
        <v>0</v>
      </c>
      <c r="Q276" s="255">
        <v>0</v>
      </c>
      <c r="R276" s="255">
        <f>Q276*H276</f>
        <v>0</v>
      </c>
      <c r="S276" s="255">
        <v>0</v>
      </c>
      <c r="T276" s="256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57" t="s">
        <v>208</v>
      </c>
      <c r="AT276" s="257" t="s">
        <v>204</v>
      </c>
      <c r="AU276" s="257" t="s">
        <v>85</v>
      </c>
      <c r="AY276" s="16" t="s">
        <v>202</v>
      </c>
      <c r="BE276" s="258">
        <f>IF(N276="základní",J276,0)</f>
        <v>0</v>
      </c>
      <c r="BF276" s="258">
        <f>IF(N276="snížená",J276,0)</f>
        <v>0</v>
      </c>
      <c r="BG276" s="258">
        <f>IF(N276="zákl. přenesená",J276,0)</f>
        <v>0</v>
      </c>
      <c r="BH276" s="258">
        <f>IF(N276="sníž. přenesená",J276,0)</f>
        <v>0</v>
      </c>
      <c r="BI276" s="258">
        <f>IF(N276="nulová",J276,0)</f>
        <v>0</v>
      </c>
      <c r="BJ276" s="16" t="s">
        <v>85</v>
      </c>
      <c r="BK276" s="258">
        <f>ROUND(I276*H276,2)</f>
        <v>0</v>
      </c>
      <c r="BL276" s="16" t="s">
        <v>208</v>
      </c>
      <c r="BM276" s="257" t="s">
        <v>1905</v>
      </c>
    </row>
    <row r="277" spans="1:51" s="14" customFormat="1" ht="12">
      <c r="A277" s="14"/>
      <c r="B277" s="270"/>
      <c r="C277" s="271"/>
      <c r="D277" s="261" t="s">
        <v>210</v>
      </c>
      <c r="E277" s="272" t="s">
        <v>1</v>
      </c>
      <c r="F277" s="273" t="s">
        <v>1904</v>
      </c>
      <c r="G277" s="271"/>
      <c r="H277" s="274">
        <v>30</v>
      </c>
      <c r="I277" s="275"/>
      <c r="J277" s="271"/>
      <c r="K277" s="271"/>
      <c r="L277" s="276"/>
      <c r="M277" s="277"/>
      <c r="N277" s="278"/>
      <c r="O277" s="278"/>
      <c r="P277" s="278"/>
      <c r="Q277" s="278"/>
      <c r="R277" s="278"/>
      <c r="S277" s="278"/>
      <c r="T277" s="27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80" t="s">
        <v>210</v>
      </c>
      <c r="AU277" s="280" t="s">
        <v>85</v>
      </c>
      <c r="AV277" s="14" t="s">
        <v>85</v>
      </c>
      <c r="AW277" s="14" t="s">
        <v>30</v>
      </c>
      <c r="AX277" s="14" t="s">
        <v>73</v>
      </c>
      <c r="AY277" s="280" t="s">
        <v>202</v>
      </c>
    </row>
    <row r="278" spans="1:65" s="2" customFormat="1" ht="21.75" customHeight="1">
      <c r="A278" s="37"/>
      <c r="B278" s="38"/>
      <c r="C278" s="245" t="s">
        <v>413</v>
      </c>
      <c r="D278" s="245" t="s">
        <v>204</v>
      </c>
      <c r="E278" s="246" t="s">
        <v>376</v>
      </c>
      <c r="F278" s="247" t="s">
        <v>377</v>
      </c>
      <c r="G278" s="248" t="s">
        <v>207</v>
      </c>
      <c r="H278" s="249">
        <v>6</v>
      </c>
      <c r="I278" s="250"/>
      <c r="J278" s="251">
        <f>ROUND(I278*H278,2)</f>
        <v>0</v>
      </c>
      <c r="K278" s="252"/>
      <c r="L278" s="43"/>
      <c r="M278" s="253" t="s">
        <v>1</v>
      </c>
      <c r="N278" s="254" t="s">
        <v>39</v>
      </c>
      <c r="O278" s="90"/>
      <c r="P278" s="255">
        <f>O278*H278</f>
        <v>0</v>
      </c>
      <c r="Q278" s="255">
        <v>0</v>
      </c>
      <c r="R278" s="255">
        <f>Q278*H278</f>
        <v>0</v>
      </c>
      <c r="S278" s="255">
        <v>0.008</v>
      </c>
      <c r="T278" s="256">
        <f>S278*H278</f>
        <v>0.048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57" t="s">
        <v>208</v>
      </c>
      <c r="AT278" s="257" t="s">
        <v>204</v>
      </c>
      <c r="AU278" s="257" t="s">
        <v>85</v>
      </c>
      <c r="AY278" s="16" t="s">
        <v>202</v>
      </c>
      <c r="BE278" s="258">
        <f>IF(N278="základní",J278,0)</f>
        <v>0</v>
      </c>
      <c r="BF278" s="258">
        <f>IF(N278="snížená",J278,0)</f>
        <v>0</v>
      </c>
      <c r="BG278" s="258">
        <f>IF(N278="zákl. přenesená",J278,0)</f>
        <v>0</v>
      </c>
      <c r="BH278" s="258">
        <f>IF(N278="sníž. přenesená",J278,0)</f>
        <v>0</v>
      </c>
      <c r="BI278" s="258">
        <f>IF(N278="nulová",J278,0)</f>
        <v>0</v>
      </c>
      <c r="BJ278" s="16" t="s">
        <v>85</v>
      </c>
      <c r="BK278" s="258">
        <f>ROUND(I278*H278,2)</f>
        <v>0</v>
      </c>
      <c r="BL278" s="16" t="s">
        <v>208</v>
      </c>
      <c r="BM278" s="257" t="s">
        <v>1906</v>
      </c>
    </row>
    <row r="279" spans="1:51" s="13" customFormat="1" ht="12">
      <c r="A279" s="13"/>
      <c r="B279" s="259"/>
      <c r="C279" s="260"/>
      <c r="D279" s="261" t="s">
        <v>210</v>
      </c>
      <c r="E279" s="262" t="s">
        <v>1</v>
      </c>
      <c r="F279" s="263" t="s">
        <v>233</v>
      </c>
      <c r="G279" s="260"/>
      <c r="H279" s="262" t="s">
        <v>1</v>
      </c>
      <c r="I279" s="264"/>
      <c r="J279" s="260"/>
      <c r="K279" s="260"/>
      <c r="L279" s="265"/>
      <c r="M279" s="266"/>
      <c r="N279" s="267"/>
      <c r="O279" s="267"/>
      <c r="P279" s="267"/>
      <c r="Q279" s="267"/>
      <c r="R279" s="267"/>
      <c r="S279" s="267"/>
      <c r="T279" s="26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9" t="s">
        <v>210</v>
      </c>
      <c r="AU279" s="269" t="s">
        <v>85</v>
      </c>
      <c r="AV279" s="13" t="s">
        <v>80</v>
      </c>
      <c r="AW279" s="13" t="s">
        <v>30</v>
      </c>
      <c r="AX279" s="13" t="s">
        <v>73</v>
      </c>
      <c r="AY279" s="269" t="s">
        <v>202</v>
      </c>
    </row>
    <row r="280" spans="1:51" s="14" customFormat="1" ht="12">
      <c r="A280" s="14"/>
      <c r="B280" s="270"/>
      <c r="C280" s="271"/>
      <c r="D280" s="261" t="s">
        <v>210</v>
      </c>
      <c r="E280" s="272" t="s">
        <v>1</v>
      </c>
      <c r="F280" s="273" t="s">
        <v>1907</v>
      </c>
      <c r="G280" s="271"/>
      <c r="H280" s="274">
        <v>4</v>
      </c>
      <c r="I280" s="275"/>
      <c r="J280" s="271"/>
      <c r="K280" s="271"/>
      <c r="L280" s="276"/>
      <c r="M280" s="277"/>
      <c r="N280" s="278"/>
      <c r="O280" s="278"/>
      <c r="P280" s="278"/>
      <c r="Q280" s="278"/>
      <c r="R280" s="278"/>
      <c r="S280" s="278"/>
      <c r="T280" s="27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0" t="s">
        <v>210</v>
      </c>
      <c r="AU280" s="280" t="s">
        <v>85</v>
      </c>
      <c r="AV280" s="14" t="s">
        <v>85</v>
      </c>
      <c r="AW280" s="14" t="s">
        <v>30</v>
      </c>
      <c r="AX280" s="14" t="s">
        <v>73</v>
      </c>
      <c r="AY280" s="280" t="s">
        <v>202</v>
      </c>
    </row>
    <row r="281" spans="1:51" s="14" customFormat="1" ht="12">
      <c r="A281" s="14"/>
      <c r="B281" s="270"/>
      <c r="C281" s="271"/>
      <c r="D281" s="261" t="s">
        <v>210</v>
      </c>
      <c r="E281" s="272" t="s">
        <v>1</v>
      </c>
      <c r="F281" s="273" t="s">
        <v>1908</v>
      </c>
      <c r="G281" s="271"/>
      <c r="H281" s="274">
        <v>2</v>
      </c>
      <c r="I281" s="275"/>
      <c r="J281" s="271"/>
      <c r="K281" s="271"/>
      <c r="L281" s="276"/>
      <c r="M281" s="277"/>
      <c r="N281" s="278"/>
      <c r="O281" s="278"/>
      <c r="P281" s="278"/>
      <c r="Q281" s="278"/>
      <c r="R281" s="278"/>
      <c r="S281" s="278"/>
      <c r="T281" s="27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80" t="s">
        <v>210</v>
      </c>
      <c r="AU281" s="280" t="s">
        <v>85</v>
      </c>
      <c r="AV281" s="14" t="s">
        <v>85</v>
      </c>
      <c r="AW281" s="14" t="s">
        <v>30</v>
      </c>
      <c r="AX281" s="14" t="s">
        <v>73</v>
      </c>
      <c r="AY281" s="280" t="s">
        <v>202</v>
      </c>
    </row>
    <row r="282" spans="1:65" s="2" customFormat="1" ht="21.75" customHeight="1">
      <c r="A282" s="37"/>
      <c r="B282" s="38"/>
      <c r="C282" s="245" t="s">
        <v>417</v>
      </c>
      <c r="D282" s="245" t="s">
        <v>204</v>
      </c>
      <c r="E282" s="246" t="s">
        <v>384</v>
      </c>
      <c r="F282" s="247" t="s">
        <v>385</v>
      </c>
      <c r="G282" s="248" t="s">
        <v>207</v>
      </c>
      <c r="H282" s="249">
        <v>7</v>
      </c>
      <c r="I282" s="250"/>
      <c r="J282" s="251">
        <f>ROUND(I282*H282,2)</f>
        <v>0</v>
      </c>
      <c r="K282" s="252"/>
      <c r="L282" s="43"/>
      <c r="M282" s="253" t="s">
        <v>1</v>
      </c>
      <c r="N282" s="254" t="s">
        <v>39</v>
      </c>
      <c r="O282" s="90"/>
      <c r="P282" s="255">
        <f>O282*H282</f>
        <v>0</v>
      </c>
      <c r="Q282" s="255">
        <v>0</v>
      </c>
      <c r="R282" s="255">
        <f>Q282*H282</f>
        <v>0</v>
      </c>
      <c r="S282" s="255">
        <v>0.09</v>
      </c>
      <c r="T282" s="256">
        <f>S282*H282</f>
        <v>0.63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57" t="s">
        <v>208</v>
      </c>
      <c r="AT282" s="257" t="s">
        <v>204</v>
      </c>
      <c r="AU282" s="257" t="s">
        <v>85</v>
      </c>
      <c r="AY282" s="16" t="s">
        <v>202</v>
      </c>
      <c r="BE282" s="258">
        <f>IF(N282="základní",J282,0)</f>
        <v>0</v>
      </c>
      <c r="BF282" s="258">
        <f>IF(N282="snížená",J282,0)</f>
        <v>0</v>
      </c>
      <c r="BG282" s="258">
        <f>IF(N282="zákl. přenesená",J282,0)</f>
        <v>0</v>
      </c>
      <c r="BH282" s="258">
        <f>IF(N282="sníž. přenesená",J282,0)</f>
        <v>0</v>
      </c>
      <c r="BI282" s="258">
        <f>IF(N282="nulová",J282,0)</f>
        <v>0</v>
      </c>
      <c r="BJ282" s="16" t="s">
        <v>85</v>
      </c>
      <c r="BK282" s="258">
        <f>ROUND(I282*H282,2)</f>
        <v>0</v>
      </c>
      <c r="BL282" s="16" t="s">
        <v>208</v>
      </c>
      <c r="BM282" s="257" t="s">
        <v>1909</v>
      </c>
    </row>
    <row r="283" spans="1:51" s="13" customFormat="1" ht="12">
      <c r="A283" s="13"/>
      <c r="B283" s="259"/>
      <c r="C283" s="260"/>
      <c r="D283" s="261" t="s">
        <v>210</v>
      </c>
      <c r="E283" s="262" t="s">
        <v>1</v>
      </c>
      <c r="F283" s="263" t="s">
        <v>238</v>
      </c>
      <c r="G283" s="260"/>
      <c r="H283" s="262" t="s">
        <v>1</v>
      </c>
      <c r="I283" s="264"/>
      <c r="J283" s="260"/>
      <c r="K283" s="260"/>
      <c r="L283" s="265"/>
      <c r="M283" s="266"/>
      <c r="N283" s="267"/>
      <c r="O283" s="267"/>
      <c r="P283" s="267"/>
      <c r="Q283" s="267"/>
      <c r="R283" s="267"/>
      <c r="S283" s="267"/>
      <c r="T283" s="26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9" t="s">
        <v>210</v>
      </c>
      <c r="AU283" s="269" t="s">
        <v>85</v>
      </c>
      <c r="AV283" s="13" t="s">
        <v>80</v>
      </c>
      <c r="AW283" s="13" t="s">
        <v>30</v>
      </c>
      <c r="AX283" s="13" t="s">
        <v>73</v>
      </c>
      <c r="AY283" s="269" t="s">
        <v>202</v>
      </c>
    </row>
    <row r="284" spans="1:51" s="14" customFormat="1" ht="12">
      <c r="A284" s="14"/>
      <c r="B284" s="270"/>
      <c r="C284" s="271"/>
      <c r="D284" s="261" t="s">
        <v>210</v>
      </c>
      <c r="E284" s="272" t="s">
        <v>1</v>
      </c>
      <c r="F284" s="273" t="s">
        <v>1872</v>
      </c>
      <c r="G284" s="271"/>
      <c r="H284" s="274">
        <v>2</v>
      </c>
      <c r="I284" s="275"/>
      <c r="J284" s="271"/>
      <c r="K284" s="271"/>
      <c r="L284" s="276"/>
      <c r="M284" s="277"/>
      <c r="N284" s="278"/>
      <c r="O284" s="278"/>
      <c r="P284" s="278"/>
      <c r="Q284" s="278"/>
      <c r="R284" s="278"/>
      <c r="S284" s="278"/>
      <c r="T284" s="27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80" t="s">
        <v>210</v>
      </c>
      <c r="AU284" s="280" t="s">
        <v>85</v>
      </c>
      <c r="AV284" s="14" t="s">
        <v>85</v>
      </c>
      <c r="AW284" s="14" t="s">
        <v>30</v>
      </c>
      <c r="AX284" s="14" t="s">
        <v>73</v>
      </c>
      <c r="AY284" s="280" t="s">
        <v>202</v>
      </c>
    </row>
    <row r="285" spans="1:51" s="14" customFormat="1" ht="12">
      <c r="A285" s="14"/>
      <c r="B285" s="270"/>
      <c r="C285" s="271"/>
      <c r="D285" s="261" t="s">
        <v>210</v>
      </c>
      <c r="E285" s="272" t="s">
        <v>1</v>
      </c>
      <c r="F285" s="273" t="s">
        <v>1910</v>
      </c>
      <c r="G285" s="271"/>
      <c r="H285" s="274">
        <v>5</v>
      </c>
      <c r="I285" s="275"/>
      <c r="J285" s="271"/>
      <c r="K285" s="271"/>
      <c r="L285" s="276"/>
      <c r="M285" s="277"/>
      <c r="N285" s="278"/>
      <c r="O285" s="278"/>
      <c r="P285" s="278"/>
      <c r="Q285" s="278"/>
      <c r="R285" s="278"/>
      <c r="S285" s="278"/>
      <c r="T285" s="27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80" t="s">
        <v>210</v>
      </c>
      <c r="AU285" s="280" t="s">
        <v>85</v>
      </c>
      <c r="AV285" s="14" t="s">
        <v>85</v>
      </c>
      <c r="AW285" s="14" t="s">
        <v>30</v>
      </c>
      <c r="AX285" s="14" t="s">
        <v>73</v>
      </c>
      <c r="AY285" s="280" t="s">
        <v>202</v>
      </c>
    </row>
    <row r="286" spans="1:65" s="2" customFormat="1" ht="21.75" customHeight="1">
      <c r="A286" s="37"/>
      <c r="B286" s="38"/>
      <c r="C286" s="245" t="s">
        <v>421</v>
      </c>
      <c r="D286" s="245" t="s">
        <v>204</v>
      </c>
      <c r="E286" s="246" t="s">
        <v>388</v>
      </c>
      <c r="F286" s="247" t="s">
        <v>389</v>
      </c>
      <c r="G286" s="248" t="s">
        <v>324</v>
      </c>
      <c r="H286" s="249">
        <v>10.5</v>
      </c>
      <c r="I286" s="250"/>
      <c r="J286" s="251">
        <f>ROUND(I286*H286,2)</f>
        <v>0</v>
      </c>
      <c r="K286" s="252"/>
      <c r="L286" s="43"/>
      <c r="M286" s="253" t="s">
        <v>1</v>
      </c>
      <c r="N286" s="254" t="s">
        <v>39</v>
      </c>
      <c r="O286" s="90"/>
      <c r="P286" s="255">
        <f>O286*H286</f>
        <v>0</v>
      </c>
      <c r="Q286" s="255">
        <v>0</v>
      </c>
      <c r="R286" s="255">
        <f>Q286*H286</f>
        <v>0</v>
      </c>
      <c r="S286" s="255">
        <v>0.027</v>
      </c>
      <c r="T286" s="256">
        <f>S286*H286</f>
        <v>0.2835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57" t="s">
        <v>208</v>
      </c>
      <c r="AT286" s="257" t="s">
        <v>204</v>
      </c>
      <c r="AU286" s="257" t="s">
        <v>85</v>
      </c>
      <c r="AY286" s="16" t="s">
        <v>202</v>
      </c>
      <c r="BE286" s="258">
        <f>IF(N286="základní",J286,0)</f>
        <v>0</v>
      </c>
      <c r="BF286" s="258">
        <f>IF(N286="snížená",J286,0)</f>
        <v>0</v>
      </c>
      <c r="BG286" s="258">
        <f>IF(N286="zákl. přenesená",J286,0)</f>
        <v>0</v>
      </c>
      <c r="BH286" s="258">
        <f>IF(N286="sníž. přenesená",J286,0)</f>
        <v>0</v>
      </c>
      <c r="BI286" s="258">
        <f>IF(N286="nulová",J286,0)</f>
        <v>0</v>
      </c>
      <c r="BJ286" s="16" t="s">
        <v>85</v>
      </c>
      <c r="BK286" s="258">
        <f>ROUND(I286*H286,2)</f>
        <v>0</v>
      </c>
      <c r="BL286" s="16" t="s">
        <v>208</v>
      </c>
      <c r="BM286" s="257" t="s">
        <v>1911</v>
      </c>
    </row>
    <row r="287" spans="1:51" s="13" customFormat="1" ht="12">
      <c r="A287" s="13"/>
      <c r="B287" s="259"/>
      <c r="C287" s="260"/>
      <c r="D287" s="261" t="s">
        <v>210</v>
      </c>
      <c r="E287" s="262" t="s">
        <v>1</v>
      </c>
      <c r="F287" s="263" t="s">
        <v>233</v>
      </c>
      <c r="G287" s="260"/>
      <c r="H287" s="262" t="s">
        <v>1</v>
      </c>
      <c r="I287" s="264"/>
      <c r="J287" s="260"/>
      <c r="K287" s="260"/>
      <c r="L287" s="265"/>
      <c r="M287" s="266"/>
      <c r="N287" s="267"/>
      <c r="O287" s="267"/>
      <c r="P287" s="267"/>
      <c r="Q287" s="267"/>
      <c r="R287" s="267"/>
      <c r="S287" s="267"/>
      <c r="T287" s="26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9" t="s">
        <v>210</v>
      </c>
      <c r="AU287" s="269" t="s">
        <v>85</v>
      </c>
      <c r="AV287" s="13" t="s">
        <v>80</v>
      </c>
      <c r="AW287" s="13" t="s">
        <v>30</v>
      </c>
      <c r="AX287" s="13" t="s">
        <v>73</v>
      </c>
      <c r="AY287" s="269" t="s">
        <v>202</v>
      </c>
    </row>
    <row r="288" spans="1:51" s="14" customFormat="1" ht="12">
      <c r="A288" s="14"/>
      <c r="B288" s="270"/>
      <c r="C288" s="271"/>
      <c r="D288" s="261" t="s">
        <v>210</v>
      </c>
      <c r="E288" s="272" t="s">
        <v>1</v>
      </c>
      <c r="F288" s="273" t="s">
        <v>1912</v>
      </c>
      <c r="G288" s="271"/>
      <c r="H288" s="274">
        <v>7</v>
      </c>
      <c r="I288" s="275"/>
      <c r="J288" s="271"/>
      <c r="K288" s="271"/>
      <c r="L288" s="276"/>
      <c r="M288" s="277"/>
      <c r="N288" s="278"/>
      <c r="O288" s="278"/>
      <c r="P288" s="278"/>
      <c r="Q288" s="278"/>
      <c r="R288" s="278"/>
      <c r="S288" s="278"/>
      <c r="T288" s="27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80" t="s">
        <v>210</v>
      </c>
      <c r="AU288" s="280" t="s">
        <v>85</v>
      </c>
      <c r="AV288" s="14" t="s">
        <v>85</v>
      </c>
      <c r="AW288" s="14" t="s">
        <v>30</v>
      </c>
      <c r="AX288" s="14" t="s">
        <v>73</v>
      </c>
      <c r="AY288" s="280" t="s">
        <v>202</v>
      </c>
    </row>
    <row r="289" spans="1:51" s="14" customFormat="1" ht="12">
      <c r="A289" s="14"/>
      <c r="B289" s="270"/>
      <c r="C289" s="271"/>
      <c r="D289" s="261" t="s">
        <v>210</v>
      </c>
      <c r="E289" s="272" t="s">
        <v>1</v>
      </c>
      <c r="F289" s="273" t="s">
        <v>1913</v>
      </c>
      <c r="G289" s="271"/>
      <c r="H289" s="274">
        <v>3.5</v>
      </c>
      <c r="I289" s="275"/>
      <c r="J289" s="271"/>
      <c r="K289" s="271"/>
      <c r="L289" s="276"/>
      <c r="M289" s="277"/>
      <c r="N289" s="278"/>
      <c r="O289" s="278"/>
      <c r="P289" s="278"/>
      <c r="Q289" s="278"/>
      <c r="R289" s="278"/>
      <c r="S289" s="278"/>
      <c r="T289" s="27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80" t="s">
        <v>210</v>
      </c>
      <c r="AU289" s="280" t="s">
        <v>85</v>
      </c>
      <c r="AV289" s="14" t="s">
        <v>85</v>
      </c>
      <c r="AW289" s="14" t="s">
        <v>30</v>
      </c>
      <c r="AX289" s="14" t="s">
        <v>73</v>
      </c>
      <c r="AY289" s="280" t="s">
        <v>202</v>
      </c>
    </row>
    <row r="290" spans="1:65" s="2" customFormat="1" ht="21.75" customHeight="1">
      <c r="A290" s="37"/>
      <c r="B290" s="38"/>
      <c r="C290" s="245" t="s">
        <v>426</v>
      </c>
      <c r="D290" s="245" t="s">
        <v>204</v>
      </c>
      <c r="E290" s="246" t="s">
        <v>395</v>
      </c>
      <c r="F290" s="247" t="s">
        <v>396</v>
      </c>
      <c r="G290" s="248" t="s">
        <v>324</v>
      </c>
      <c r="H290" s="249">
        <v>7</v>
      </c>
      <c r="I290" s="250"/>
      <c r="J290" s="251">
        <f>ROUND(I290*H290,2)</f>
        <v>0</v>
      </c>
      <c r="K290" s="252"/>
      <c r="L290" s="43"/>
      <c r="M290" s="253" t="s">
        <v>1</v>
      </c>
      <c r="N290" s="254" t="s">
        <v>39</v>
      </c>
      <c r="O290" s="90"/>
      <c r="P290" s="255">
        <f>O290*H290</f>
        <v>0</v>
      </c>
      <c r="Q290" s="255">
        <v>0</v>
      </c>
      <c r="R290" s="255">
        <f>Q290*H290</f>
        <v>0</v>
      </c>
      <c r="S290" s="255">
        <v>0.081</v>
      </c>
      <c r="T290" s="256">
        <f>S290*H290</f>
        <v>0.5670000000000001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57" t="s">
        <v>208</v>
      </c>
      <c r="AT290" s="257" t="s">
        <v>204</v>
      </c>
      <c r="AU290" s="257" t="s">
        <v>85</v>
      </c>
      <c r="AY290" s="16" t="s">
        <v>202</v>
      </c>
      <c r="BE290" s="258">
        <f>IF(N290="základní",J290,0)</f>
        <v>0</v>
      </c>
      <c r="BF290" s="258">
        <f>IF(N290="snížená",J290,0)</f>
        <v>0</v>
      </c>
      <c r="BG290" s="258">
        <f>IF(N290="zákl. přenesená",J290,0)</f>
        <v>0</v>
      </c>
      <c r="BH290" s="258">
        <f>IF(N290="sníž. přenesená",J290,0)</f>
        <v>0</v>
      </c>
      <c r="BI290" s="258">
        <f>IF(N290="nulová",J290,0)</f>
        <v>0</v>
      </c>
      <c r="BJ290" s="16" t="s">
        <v>85</v>
      </c>
      <c r="BK290" s="258">
        <f>ROUND(I290*H290,2)</f>
        <v>0</v>
      </c>
      <c r="BL290" s="16" t="s">
        <v>208</v>
      </c>
      <c r="BM290" s="257" t="s">
        <v>1914</v>
      </c>
    </row>
    <row r="291" spans="1:51" s="13" customFormat="1" ht="12">
      <c r="A291" s="13"/>
      <c r="B291" s="259"/>
      <c r="C291" s="260"/>
      <c r="D291" s="261" t="s">
        <v>210</v>
      </c>
      <c r="E291" s="262" t="s">
        <v>1</v>
      </c>
      <c r="F291" s="263" t="s">
        <v>238</v>
      </c>
      <c r="G291" s="260"/>
      <c r="H291" s="262" t="s">
        <v>1</v>
      </c>
      <c r="I291" s="264"/>
      <c r="J291" s="260"/>
      <c r="K291" s="260"/>
      <c r="L291" s="265"/>
      <c r="M291" s="266"/>
      <c r="N291" s="267"/>
      <c r="O291" s="267"/>
      <c r="P291" s="267"/>
      <c r="Q291" s="267"/>
      <c r="R291" s="267"/>
      <c r="S291" s="267"/>
      <c r="T291" s="26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9" t="s">
        <v>210</v>
      </c>
      <c r="AU291" s="269" t="s">
        <v>85</v>
      </c>
      <c r="AV291" s="13" t="s">
        <v>80</v>
      </c>
      <c r="AW291" s="13" t="s">
        <v>30</v>
      </c>
      <c r="AX291" s="13" t="s">
        <v>73</v>
      </c>
      <c r="AY291" s="269" t="s">
        <v>202</v>
      </c>
    </row>
    <row r="292" spans="1:51" s="14" customFormat="1" ht="12">
      <c r="A292" s="14"/>
      <c r="B292" s="270"/>
      <c r="C292" s="271"/>
      <c r="D292" s="261" t="s">
        <v>210</v>
      </c>
      <c r="E292" s="272" t="s">
        <v>1</v>
      </c>
      <c r="F292" s="273" t="s">
        <v>1915</v>
      </c>
      <c r="G292" s="271"/>
      <c r="H292" s="274">
        <v>3.5</v>
      </c>
      <c r="I292" s="275"/>
      <c r="J292" s="271"/>
      <c r="K292" s="271"/>
      <c r="L292" s="276"/>
      <c r="M292" s="277"/>
      <c r="N292" s="278"/>
      <c r="O292" s="278"/>
      <c r="P292" s="278"/>
      <c r="Q292" s="278"/>
      <c r="R292" s="278"/>
      <c r="S292" s="278"/>
      <c r="T292" s="27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80" t="s">
        <v>210</v>
      </c>
      <c r="AU292" s="280" t="s">
        <v>85</v>
      </c>
      <c r="AV292" s="14" t="s">
        <v>85</v>
      </c>
      <c r="AW292" s="14" t="s">
        <v>30</v>
      </c>
      <c r="AX292" s="14" t="s">
        <v>73</v>
      </c>
      <c r="AY292" s="280" t="s">
        <v>202</v>
      </c>
    </row>
    <row r="293" spans="1:51" s="14" customFormat="1" ht="12">
      <c r="A293" s="14"/>
      <c r="B293" s="270"/>
      <c r="C293" s="271"/>
      <c r="D293" s="261" t="s">
        <v>210</v>
      </c>
      <c r="E293" s="272" t="s">
        <v>1</v>
      </c>
      <c r="F293" s="273" t="s">
        <v>1913</v>
      </c>
      <c r="G293" s="271"/>
      <c r="H293" s="274">
        <v>3.5</v>
      </c>
      <c r="I293" s="275"/>
      <c r="J293" s="271"/>
      <c r="K293" s="271"/>
      <c r="L293" s="276"/>
      <c r="M293" s="277"/>
      <c r="N293" s="278"/>
      <c r="O293" s="278"/>
      <c r="P293" s="278"/>
      <c r="Q293" s="278"/>
      <c r="R293" s="278"/>
      <c r="S293" s="278"/>
      <c r="T293" s="27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80" t="s">
        <v>210</v>
      </c>
      <c r="AU293" s="280" t="s">
        <v>85</v>
      </c>
      <c r="AV293" s="14" t="s">
        <v>85</v>
      </c>
      <c r="AW293" s="14" t="s">
        <v>30</v>
      </c>
      <c r="AX293" s="14" t="s">
        <v>73</v>
      </c>
      <c r="AY293" s="280" t="s">
        <v>202</v>
      </c>
    </row>
    <row r="294" spans="1:65" s="2" customFormat="1" ht="21.75" customHeight="1">
      <c r="A294" s="37"/>
      <c r="B294" s="38"/>
      <c r="C294" s="245" t="s">
        <v>432</v>
      </c>
      <c r="D294" s="245" t="s">
        <v>204</v>
      </c>
      <c r="E294" s="246" t="s">
        <v>399</v>
      </c>
      <c r="F294" s="247" t="s">
        <v>400</v>
      </c>
      <c r="G294" s="248" t="s">
        <v>324</v>
      </c>
      <c r="H294" s="249">
        <v>28</v>
      </c>
      <c r="I294" s="250"/>
      <c r="J294" s="251">
        <f>ROUND(I294*H294,2)</f>
        <v>0</v>
      </c>
      <c r="K294" s="252"/>
      <c r="L294" s="43"/>
      <c r="M294" s="253" t="s">
        <v>1</v>
      </c>
      <c r="N294" s="254" t="s">
        <v>39</v>
      </c>
      <c r="O294" s="90"/>
      <c r="P294" s="255">
        <f>O294*H294</f>
        <v>0</v>
      </c>
      <c r="Q294" s="255">
        <v>0</v>
      </c>
      <c r="R294" s="255">
        <f>Q294*H294</f>
        <v>0</v>
      </c>
      <c r="S294" s="255">
        <v>0.027</v>
      </c>
      <c r="T294" s="256">
        <f>S294*H294</f>
        <v>0.756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57" t="s">
        <v>208</v>
      </c>
      <c r="AT294" s="257" t="s">
        <v>204</v>
      </c>
      <c r="AU294" s="257" t="s">
        <v>85</v>
      </c>
      <c r="AY294" s="16" t="s">
        <v>202</v>
      </c>
      <c r="BE294" s="258">
        <f>IF(N294="základní",J294,0)</f>
        <v>0</v>
      </c>
      <c r="BF294" s="258">
        <f>IF(N294="snížená",J294,0)</f>
        <v>0</v>
      </c>
      <c r="BG294" s="258">
        <f>IF(N294="zákl. přenesená",J294,0)</f>
        <v>0</v>
      </c>
      <c r="BH294" s="258">
        <f>IF(N294="sníž. přenesená",J294,0)</f>
        <v>0</v>
      </c>
      <c r="BI294" s="258">
        <f>IF(N294="nulová",J294,0)</f>
        <v>0</v>
      </c>
      <c r="BJ294" s="16" t="s">
        <v>85</v>
      </c>
      <c r="BK294" s="258">
        <f>ROUND(I294*H294,2)</f>
        <v>0</v>
      </c>
      <c r="BL294" s="16" t="s">
        <v>208</v>
      </c>
      <c r="BM294" s="257" t="s">
        <v>1916</v>
      </c>
    </row>
    <row r="295" spans="1:51" s="13" customFormat="1" ht="12">
      <c r="A295" s="13"/>
      <c r="B295" s="259"/>
      <c r="C295" s="260"/>
      <c r="D295" s="261" t="s">
        <v>210</v>
      </c>
      <c r="E295" s="262" t="s">
        <v>1</v>
      </c>
      <c r="F295" s="263" t="s">
        <v>238</v>
      </c>
      <c r="G295" s="260"/>
      <c r="H295" s="262" t="s">
        <v>1</v>
      </c>
      <c r="I295" s="264"/>
      <c r="J295" s="260"/>
      <c r="K295" s="260"/>
      <c r="L295" s="265"/>
      <c r="M295" s="266"/>
      <c r="N295" s="267"/>
      <c r="O295" s="267"/>
      <c r="P295" s="267"/>
      <c r="Q295" s="267"/>
      <c r="R295" s="267"/>
      <c r="S295" s="267"/>
      <c r="T295" s="26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9" t="s">
        <v>210</v>
      </c>
      <c r="AU295" s="269" t="s">
        <v>85</v>
      </c>
      <c r="AV295" s="13" t="s">
        <v>80</v>
      </c>
      <c r="AW295" s="13" t="s">
        <v>30</v>
      </c>
      <c r="AX295" s="13" t="s">
        <v>73</v>
      </c>
      <c r="AY295" s="269" t="s">
        <v>202</v>
      </c>
    </row>
    <row r="296" spans="1:51" s="14" customFormat="1" ht="12">
      <c r="A296" s="14"/>
      <c r="B296" s="270"/>
      <c r="C296" s="271"/>
      <c r="D296" s="261" t="s">
        <v>210</v>
      </c>
      <c r="E296" s="272" t="s">
        <v>1</v>
      </c>
      <c r="F296" s="273" t="s">
        <v>1917</v>
      </c>
      <c r="G296" s="271"/>
      <c r="H296" s="274">
        <v>14</v>
      </c>
      <c r="I296" s="275"/>
      <c r="J296" s="271"/>
      <c r="K296" s="271"/>
      <c r="L296" s="276"/>
      <c r="M296" s="277"/>
      <c r="N296" s="278"/>
      <c r="O296" s="278"/>
      <c r="P296" s="278"/>
      <c r="Q296" s="278"/>
      <c r="R296" s="278"/>
      <c r="S296" s="278"/>
      <c r="T296" s="27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80" t="s">
        <v>210</v>
      </c>
      <c r="AU296" s="280" t="s">
        <v>85</v>
      </c>
      <c r="AV296" s="14" t="s">
        <v>85</v>
      </c>
      <c r="AW296" s="14" t="s">
        <v>30</v>
      </c>
      <c r="AX296" s="14" t="s">
        <v>73</v>
      </c>
      <c r="AY296" s="280" t="s">
        <v>202</v>
      </c>
    </row>
    <row r="297" spans="1:51" s="14" customFormat="1" ht="12">
      <c r="A297" s="14"/>
      <c r="B297" s="270"/>
      <c r="C297" s="271"/>
      <c r="D297" s="261" t="s">
        <v>210</v>
      </c>
      <c r="E297" s="272" t="s">
        <v>1</v>
      </c>
      <c r="F297" s="273" t="s">
        <v>1918</v>
      </c>
      <c r="G297" s="271"/>
      <c r="H297" s="274">
        <v>14</v>
      </c>
      <c r="I297" s="275"/>
      <c r="J297" s="271"/>
      <c r="K297" s="271"/>
      <c r="L297" s="276"/>
      <c r="M297" s="277"/>
      <c r="N297" s="278"/>
      <c r="O297" s="278"/>
      <c r="P297" s="278"/>
      <c r="Q297" s="278"/>
      <c r="R297" s="278"/>
      <c r="S297" s="278"/>
      <c r="T297" s="27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80" t="s">
        <v>210</v>
      </c>
      <c r="AU297" s="280" t="s">
        <v>85</v>
      </c>
      <c r="AV297" s="14" t="s">
        <v>85</v>
      </c>
      <c r="AW297" s="14" t="s">
        <v>30</v>
      </c>
      <c r="AX297" s="14" t="s">
        <v>73</v>
      </c>
      <c r="AY297" s="280" t="s">
        <v>202</v>
      </c>
    </row>
    <row r="298" spans="1:63" s="12" customFormat="1" ht="22.8" customHeight="1">
      <c r="A298" s="12"/>
      <c r="B298" s="229"/>
      <c r="C298" s="230"/>
      <c r="D298" s="231" t="s">
        <v>72</v>
      </c>
      <c r="E298" s="243" t="s">
        <v>406</v>
      </c>
      <c r="F298" s="243" t="s">
        <v>407</v>
      </c>
      <c r="G298" s="230"/>
      <c r="H298" s="230"/>
      <c r="I298" s="233"/>
      <c r="J298" s="244">
        <f>BK298</f>
        <v>0</v>
      </c>
      <c r="K298" s="230"/>
      <c r="L298" s="235"/>
      <c r="M298" s="236"/>
      <c r="N298" s="237"/>
      <c r="O298" s="237"/>
      <c r="P298" s="238">
        <f>SUM(P299:P304)</f>
        <v>0</v>
      </c>
      <c r="Q298" s="237"/>
      <c r="R298" s="238">
        <f>SUM(R299:R304)</f>
        <v>0</v>
      </c>
      <c r="S298" s="237"/>
      <c r="T298" s="239">
        <f>SUM(T299:T304)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40" t="s">
        <v>80</v>
      </c>
      <c r="AT298" s="241" t="s">
        <v>72</v>
      </c>
      <c r="AU298" s="241" t="s">
        <v>80</v>
      </c>
      <c r="AY298" s="240" t="s">
        <v>202</v>
      </c>
      <c r="BK298" s="242">
        <f>SUM(BK299:BK304)</f>
        <v>0</v>
      </c>
    </row>
    <row r="299" spans="1:65" s="2" customFormat="1" ht="16.5" customHeight="1">
      <c r="A299" s="37"/>
      <c r="B299" s="38"/>
      <c r="C299" s="245" t="s">
        <v>445</v>
      </c>
      <c r="D299" s="245" t="s">
        <v>204</v>
      </c>
      <c r="E299" s="246" t="s">
        <v>409</v>
      </c>
      <c r="F299" s="247" t="s">
        <v>410</v>
      </c>
      <c r="G299" s="248" t="s">
        <v>411</v>
      </c>
      <c r="H299" s="249">
        <v>4.282</v>
      </c>
      <c r="I299" s="250"/>
      <c r="J299" s="251">
        <f>ROUND(I299*H299,2)</f>
        <v>0</v>
      </c>
      <c r="K299" s="252"/>
      <c r="L299" s="43"/>
      <c r="M299" s="253" t="s">
        <v>1</v>
      </c>
      <c r="N299" s="254" t="s">
        <v>39</v>
      </c>
      <c r="O299" s="90"/>
      <c r="P299" s="255">
        <f>O299*H299</f>
        <v>0</v>
      </c>
      <c r="Q299" s="255">
        <v>0</v>
      </c>
      <c r="R299" s="255">
        <f>Q299*H299</f>
        <v>0</v>
      </c>
      <c r="S299" s="255">
        <v>0</v>
      </c>
      <c r="T299" s="256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57" t="s">
        <v>208</v>
      </c>
      <c r="AT299" s="257" t="s">
        <v>204</v>
      </c>
      <c r="AU299" s="257" t="s">
        <v>85</v>
      </c>
      <c r="AY299" s="16" t="s">
        <v>202</v>
      </c>
      <c r="BE299" s="258">
        <f>IF(N299="základní",J299,0)</f>
        <v>0</v>
      </c>
      <c r="BF299" s="258">
        <f>IF(N299="snížená",J299,0)</f>
        <v>0</v>
      </c>
      <c r="BG299" s="258">
        <f>IF(N299="zákl. přenesená",J299,0)</f>
        <v>0</v>
      </c>
      <c r="BH299" s="258">
        <f>IF(N299="sníž. přenesená",J299,0)</f>
        <v>0</v>
      </c>
      <c r="BI299" s="258">
        <f>IF(N299="nulová",J299,0)</f>
        <v>0</v>
      </c>
      <c r="BJ299" s="16" t="s">
        <v>85</v>
      </c>
      <c r="BK299" s="258">
        <f>ROUND(I299*H299,2)</f>
        <v>0</v>
      </c>
      <c r="BL299" s="16" t="s">
        <v>208</v>
      </c>
      <c r="BM299" s="257" t="s">
        <v>1919</v>
      </c>
    </row>
    <row r="300" spans="1:65" s="2" customFormat="1" ht="21.75" customHeight="1">
      <c r="A300" s="37"/>
      <c r="B300" s="38"/>
      <c r="C300" s="245" t="s">
        <v>449</v>
      </c>
      <c r="D300" s="245" t="s">
        <v>204</v>
      </c>
      <c r="E300" s="246" t="s">
        <v>414</v>
      </c>
      <c r="F300" s="247" t="s">
        <v>415</v>
      </c>
      <c r="G300" s="248" t="s">
        <v>411</v>
      </c>
      <c r="H300" s="249">
        <v>4.282</v>
      </c>
      <c r="I300" s="250"/>
      <c r="J300" s="251">
        <f>ROUND(I300*H300,2)</f>
        <v>0</v>
      </c>
      <c r="K300" s="252"/>
      <c r="L300" s="43"/>
      <c r="M300" s="253" t="s">
        <v>1</v>
      </c>
      <c r="N300" s="254" t="s">
        <v>39</v>
      </c>
      <c r="O300" s="90"/>
      <c r="P300" s="255">
        <f>O300*H300</f>
        <v>0</v>
      </c>
      <c r="Q300" s="255">
        <v>0</v>
      </c>
      <c r="R300" s="255">
        <f>Q300*H300</f>
        <v>0</v>
      </c>
      <c r="S300" s="255">
        <v>0</v>
      </c>
      <c r="T300" s="256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57" t="s">
        <v>208</v>
      </c>
      <c r="AT300" s="257" t="s">
        <v>204</v>
      </c>
      <c r="AU300" s="257" t="s">
        <v>85</v>
      </c>
      <c r="AY300" s="16" t="s">
        <v>202</v>
      </c>
      <c r="BE300" s="258">
        <f>IF(N300="základní",J300,0)</f>
        <v>0</v>
      </c>
      <c r="BF300" s="258">
        <f>IF(N300="snížená",J300,0)</f>
        <v>0</v>
      </c>
      <c r="BG300" s="258">
        <f>IF(N300="zákl. přenesená",J300,0)</f>
        <v>0</v>
      </c>
      <c r="BH300" s="258">
        <f>IF(N300="sníž. přenesená",J300,0)</f>
        <v>0</v>
      </c>
      <c r="BI300" s="258">
        <f>IF(N300="nulová",J300,0)</f>
        <v>0</v>
      </c>
      <c r="BJ300" s="16" t="s">
        <v>85</v>
      </c>
      <c r="BK300" s="258">
        <f>ROUND(I300*H300,2)</f>
        <v>0</v>
      </c>
      <c r="BL300" s="16" t="s">
        <v>208</v>
      </c>
      <c r="BM300" s="257" t="s">
        <v>1920</v>
      </c>
    </row>
    <row r="301" spans="1:65" s="2" customFormat="1" ht="21.75" customHeight="1">
      <c r="A301" s="37"/>
      <c r="B301" s="38"/>
      <c r="C301" s="245" t="s">
        <v>454</v>
      </c>
      <c r="D301" s="245" t="s">
        <v>204</v>
      </c>
      <c r="E301" s="246" t="s">
        <v>418</v>
      </c>
      <c r="F301" s="247" t="s">
        <v>419</v>
      </c>
      <c r="G301" s="248" t="s">
        <v>411</v>
      </c>
      <c r="H301" s="249">
        <v>4.282</v>
      </c>
      <c r="I301" s="250"/>
      <c r="J301" s="251">
        <f>ROUND(I301*H301,2)</f>
        <v>0</v>
      </c>
      <c r="K301" s="252"/>
      <c r="L301" s="43"/>
      <c r="M301" s="253" t="s">
        <v>1</v>
      </c>
      <c r="N301" s="254" t="s">
        <v>39</v>
      </c>
      <c r="O301" s="90"/>
      <c r="P301" s="255">
        <f>O301*H301</f>
        <v>0</v>
      </c>
      <c r="Q301" s="255">
        <v>0</v>
      </c>
      <c r="R301" s="255">
        <f>Q301*H301</f>
        <v>0</v>
      </c>
      <c r="S301" s="255">
        <v>0</v>
      </c>
      <c r="T301" s="256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57" t="s">
        <v>208</v>
      </c>
      <c r="AT301" s="257" t="s">
        <v>204</v>
      </c>
      <c r="AU301" s="257" t="s">
        <v>85</v>
      </c>
      <c r="AY301" s="16" t="s">
        <v>202</v>
      </c>
      <c r="BE301" s="258">
        <f>IF(N301="základní",J301,0)</f>
        <v>0</v>
      </c>
      <c r="BF301" s="258">
        <f>IF(N301="snížená",J301,0)</f>
        <v>0</v>
      </c>
      <c r="BG301" s="258">
        <f>IF(N301="zákl. přenesená",J301,0)</f>
        <v>0</v>
      </c>
      <c r="BH301" s="258">
        <f>IF(N301="sníž. přenesená",J301,0)</f>
        <v>0</v>
      </c>
      <c r="BI301" s="258">
        <f>IF(N301="nulová",J301,0)</f>
        <v>0</v>
      </c>
      <c r="BJ301" s="16" t="s">
        <v>85</v>
      </c>
      <c r="BK301" s="258">
        <f>ROUND(I301*H301,2)</f>
        <v>0</v>
      </c>
      <c r="BL301" s="16" t="s">
        <v>208</v>
      </c>
      <c r="BM301" s="257" t="s">
        <v>1921</v>
      </c>
    </row>
    <row r="302" spans="1:65" s="2" customFormat="1" ht="21.75" customHeight="1">
      <c r="A302" s="37"/>
      <c r="B302" s="38"/>
      <c r="C302" s="245" t="s">
        <v>459</v>
      </c>
      <c r="D302" s="245" t="s">
        <v>204</v>
      </c>
      <c r="E302" s="246" t="s">
        <v>422</v>
      </c>
      <c r="F302" s="247" t="s">
        <v>423</v>
      </c>
      <c r="G302" s="248" t="s">
        <v>411</v>
      </c>
      <c r="H302" s="249">
        <v>47.102</v>
      </c>
      <c r="I302" s="250"/>
      <c r="J302" s="251">
        <f>ROUND(I302*H302,2)</f>
        <v>0</v>
      </c>
      <c r="K302" s="252"/>
      <c r="L302" s="43"/>
      <c r="M302" s="253" t="s">
        <v>1</v>
      </c>
      <c r="N302" s="254" t="s">
        <v>39</v>
      </c>
      <c r="O302" s="90"/>
      <c r="P302" s="255">
        <f>O302*H302</f>
        <v>0</v>
      </c>
      <c r="Q302" s="255">
        <v>0</v>
      </c>
      <c r="R302" s="255">
        <f>Q302*H302</f>
        <v>0</v>
      </c>
      <c r="S302" s="255">
        <v>0</v>
      </c>
      <c r="T302" s="256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57" t="s">
        <v>208</v>
      </c>
      <c r="AT302" s="257" t="s">
        <v>204</v>
      </c>
      <c r="AU302" s="257" t="s">
        <v>85</v>
      </c>
      <c r="AY302" s="16" t="s">
        <v>202</v>
      </c>
      <c r="BE302" s="258">
        <f>IF(N302="základní",J302,0)</f>
        <v>0</v>
      </c>
      <c r="BF302" s="258">
        <f>IF(N302="snížená",J302,0)</f>
        <v>0</v>
      </c>
      <c r="BG302" s="258">
        <f>IF(N302="zákl. přenesená",J302,0)</f>
        <v>0</v>
      </c>
      <c r="BH302" s="258">
        <f>IF(N302="sníž. přenesená",J302,0)</f>
        <v>0</v>
      </c>
      <c r="BI302" s="258">
        <f>IF(N302="nulová",J302,0)</f>
        <v>0</v>
      </c>
      <c r="BJ302" s="16" t="s">
        <v>85</v>
      </c>
      <c r="BK302" s="258">
        <f>ROUND(I302*H302,2)</f>
        <v>0</v>
      </c>
      <c r="BL302" s="16" t="s">
        <v>208</v>
      </c>
      <c r="BM302" s="257" t="s">
        <v>1922</v>
      </c>
    </row>
    <row r="303" spans="1:51" s="14" customFormat="1" ht="12">
      <c r="A303" s="14"/>
      <c r="B303" s="270"/>
      <c r="C303" s="271"/>
      <c r="D303" s="261" t="s">
        <v>210</v>
      </c>
      <c r="E303" s="271"/>
      <c r="F303" s="273" t="s">
        <v>1923</v>
      </c>
      <c r="G303" s="271"/>
      <c r="H303" s="274">
        <v>47.102</v>
      </c>
      <c r="I303" s="275"/>
      <c r="J303" s="271"/>
      <c r="K303" s="271"/>
      <c r="L303" s="276"/>
      <c r="M303" s="277"/>
      <c r="N303" s="278"/>
      <c r="O303" s="278"/>
      <c r="P303" s="278"/>
      <c r="Q303" s="278"/>
      <c r="R303" s="278"/>
      <c r="S303" s="278"/>
      <c r="T303" s="27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80" t="s">
        <v>210</v>
      </c>
      <c r="AU303" s="280" t="s">
        <v>85</v>
      </c>
      <c r="AV303" s="14" t="s">
        <v>85</v>
      </c>
      <c r="AW303" s="14" t="s">
        <v>4</v>
      </c>
      <c r="AX303" s="14" t="s">
        <v>80</v>
      </c>
      <c r="AY303" s="280" t="s">
        <v>202</v>
      </c>
    </row>
    <row r="304" spans="1:65" s="2" customFormat="1" ht="33" customHeight="1">
      <c r="A304" s="37"/>
      <c r="B304" s="38"/>
      <c r="C304" s="245" t="s">
        <v>464</v>
      </c>
      <c r="D304" s="245" t="s">
        <v>204</v>
      </c>
      <c r="E304" s="246" t="s">
        <v>427</v>
      </c>
      <c r="F304" s="247" t="s">
        <v>428</v>
      </c>
      <c r="G304" s="248" t="s">
        <v>411</v>
      </c>
      <c r="H304" s="249">
        <v>4.282</v>
      </c>
      <c r="I304" s="250"/>
      <c r="J304" s="251">
        <f>ROUND(I304*H304,2)</f>
        <v>0</v>
      </c>
      <c r="K304" s="252"/>
      <c r="L304" s="43"/>
      <c r="M304" s="253" t="s">
        <v>1</v>
      </c>
      <c r="N304" s="254" t="s">
        <v>39</v>
      </c>
      <c r="O304" s="90"/>
      <c r="P304" s="255">
        <f>O304*H304</f>
        <v>0</v>
      </c>
      <c r="Q304" s="255">
        <v>0</v>
      </c>
      <c r="R304" s="255">
        <f>Q304*H304</f>
        <v>0</v>
      </c>
      <c r="S304" s="255">
        <v>0</v>
      </c>
      <c r="T304" s="256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57" t="s">
        <v>208</v>
      </c>
      <c r="AT304" s="257" t="s">
        <v>204</v>
      </c>
      <c r="AU304" s="257" t="s">
        <v>85</v>
      </c>
      <c r="AY304" s="16" t="s">
        <v>202</v>
      </c>
      <c r="BE304" s="258">
        <f>IF(N304="základní",J304,0)</f>
        <v>0</v>
      </c>
      <c r="BF304" s="258">
        <f>IF(N304="snížená",J304,0)</f>
        <v>0</v>
      </c>
      <c r="BG304" s="258">
        <f>IF(N304="zákl. přenesená",J304,0)</f>
        <v>0</v>
      </c>
      <c r="BH304" s="258">
        <f>IF(N304="sníž. přenesená",J304,0)</f>
        <v>0</v>
      </c>
      <c r="BI304" s="258">
        <f>IF(N304="nulová",J304,0)</f>
        <v>0</v>
      </c>
      <c r="BJ304" s="16" t="s">
        <v>85</v>
      </c>
      <c r="BK304" s="258">
        <f>ROUND(I304*H304,2)</f>
        <v>0</v>
      </c>
      <c r="BL304" s="16" t="s">
        <v>208</v>
      </c>
      <c r="BM304" s="257" t="s">
        <v>1924</v>
      </c>
    </row>
    <row r="305" spans="1:63" s="12" customFormat="1" ht="22.8" customHeight="1">
      <c r="A305" s="12"/>
      <c r="B305" s="229"/>
      <c r="C305" s="230"/>
      <c r="D305" s="231" t="s">
        <v>72</v>
      </c>
      <c r="E305" s="243" t="s">
        <v>430</v>
      </c>
      <c r="F305" s="243" t="s">
        <v>431</v>
      </c>
      <c r="G305" s="230"/>
      <c r="H305" s="230"/>
      <c r="I305" s="233"/>
      <c r="J305" s="244">
        <f>BK305</f>
        <v>0</v>
      </c>
      <c r="K305" s="230"/>
      <c r="L305" s="235"/>
      <c r="M305" s="236"/>
      <c r="N305" s="237"/>
      <c r="O305" s="237"/>
      <c r="P305" s="238">
        <f>SUM(P306:P307)</f>
        <v>0</v>
      </c>
      <c r="Q305" s="237"/>
      <c r="R305" s="238">
        <f>SUM(R306:R307)</f>
        <v>0</v>
      </c>
      <c r="S305" s="237"/>
      <c r="T305" s="239">
        <f>SUM(T306:T307)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40" t="s">
        <v>80</v>
      </c>
      <c r="AT305" s="241" t="s">
        <v>72</v>
      </c>
      <c r="AU305" s="241" t="s">
        <v>80</v>
      </c>
      <c r="AY305" s="240" t="s">
        <v>202</v>
      </c>
      <c r="BK305" s="242">
        <f>SUM(BK306:BK307)</f>
        <v>0</v>
      </c>
    </row>
    <row r="306" spans="1:65" s="2" customFormat="1" ht="21.75" customHeight="1">
      <c r="A306" s="37"/>
      <c r="B306" s="38"/>
      <c r="C306" s="245" t="s">
        <v>469</v>
      </c>
      <c r="D306" s="245" t="s">
        <v>204</v>
      </c>
      <c r="E306" s="246" t="s">
        <v>433</v>
      </c>
      <c r="F306" s="247" t="s">
        <v>434</v>
      </c>
      <c r="G306" s="248" t="s">
        <v>411</v>
      </c>
      <c r="H306" s="249">
        <v>10.793</v>
      </c>
      <c r="I306" s="250"/>
      <c r="J306" s="251">
        <f>ROUND(I306*H306,2)</f>
        <v>0</v>
      </c>
      <c r="K306" s="252"/>
      <c r="L306" s="43"/>
      <c r="M306" s="253" t="s">
        <v>1</v>
      </c>
      <c r="N306" s="254" t="s">
        <v>39</v>
      </c>
      <c r="O306" s="90"/>
      <c r="P306" s="255">
        <f>O306*H306</f>
        <v>0</v>
      </c>
      <c r="Q306" s="255">
        <v>0</v>
      </c>
      <c r="R306" s="255">
        <f>Q306*H306</f>
        <v>0</v>
      </c>
      <c r="S306" s="255">
        <v>0</v>
      </c>
      <c r="T306" s="256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57" t="s">
        <v>208</v>
      </c>
      <c r="AT306" s="257" t="s">
        <v>204</v>
      </c>
      <c r="AU306" s="257" t="s">
        <v>85</v>
      </c>
      <c r="AY306" s="16" t="s">
        <v>202</v>
      </c>
      <c r="BE306" s="258">
        <f>IF(N306="základní",J306,0)</f>
        <v>0</v>
      </c>
      <c r="BF306" s="258">
        <f>IF(N306="snížená",J306,0)</f>
        <v>0</v>
      </c>
      <c r="BG306" s="258">
        <f>IF(N306="zákl. přenesená",J306,0)</f>
        <v>0</v>
      </c>
      <c r="BH306" s="258">
        <f>IF(N306="sníž. přenesená",J306,0)</f>
        <v>0</v>
      </c>
      <c r="BI306" s="258">
        <f>IF(N306="nulová",J306,0)</f>
        <v>0</v>
      </c>
      <c r="BJ306" s="16" t="s">
        <v>85</v>
      </c>
      <c r="BK306" s="258">
        <f>ROUND(I306*H306,2)</f>
        <v>0</v>
      </c>
      <c r="BL306" s="16" t="s">
        <v>208</v>
      </c>
      <c r="BM306" s="257" t="s">
        <v>1925</v>
      </c>
    </row>
    <row r="307" spans="1:65" s="2" customFormat="1" ht="21.75" customHeight="1">
      <c r="A307" s="37"/>
      <c r="B307" s="38"/>
      <c r="C307" s="245" t="s">
        <v>473</v>
      </c>
      <c r="D307" s="245" t="s">
        <v>204</v>
      </c>
      <c r="E307" s="246" t="s">
        <v>437</v>
      </c>
      <c r="F307" s="247" t="s">
        <v>438</v>
      </c>
      <c r="G307" s="248" t="s">
        <v>439</v>
      </c>
      <c r="H307" s="249">
        <v>1</v>
      </c>
      <c r="I307" s="250"/>
      <c r="J307" s="251">
        <f>ROUND(I307*H307,2)</f>
        <v>0</v>
      </c>
      <c r="K307" s="252"/>
      <c r="L307" s="43"/>
      <c r="M307" s="253" t="s">
        <v>1</v>
      </c>
      <c r="N307" s="254" t="s">
        <v>39</v>
      </c>
      <c r="O307" s="90"/>
      <c r="P307" s="255">
        <f>O307*H307</f>
        <v>0</v>
      </c>
      <c r="Q307" s="255">
        <v>0</v>
      </c>
      <c r="R307" s="255">
        <f>Q307*H307</f>
        <v>0</v>
      </c>
      <c r="S307" s="255">
        <v>0</v>
      </c>
      <c r="T307" s="256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57" t="s">
        <v>208</v>
      </c>
      <c r="AT307" s="257" t="s">
        <v>204</v>
      </c>
      <c r="AU307" s="257" t="s">
        <v>85</v>
      </c>
      <c r="AY307" s="16" t="s">
        <v>202</v>
      </c>
      <c r="BE307" s="258">
        <f>IF(N307="základní",J307,0)</f>
        <v>0</v>
      </c>
      <c r="BF307" s="258">
        <f>IF(N307="snížená",J307,0)</f>
        <v>0</v>
      </c>
      <c r="BG307" s="258">
        <f>IF(N307="zákl. přenesená",J307,0)</f>
        <v>0</v>
      </c>
      <c r="BH307" s="258">
        <f>IF(N307="sníž. přenesená",J307,0)</f>
        <v>0</v>
      </c>
      <c r="BI307" s="258">
        <f>IF(N307="nulová",J307,0)</f>
        <v>0</v>
      </c>
      <c r="BJ307" s="16" t="s">
        <v>85</v>
      </c>
      <c r="BK307" s="258">
        <f>ROUND(I307*H307,2)</f>
        <v>0</v>
      </c>
      <c r="BL307" s="16" t="s">
        <v>208</v>
      </c>
      <c r="BM307" s="257" t="s">
        <v>1926</v>
      </c>
    </row>
    <row r="308" spans="1:63" s="12" customFormat="1" ht="25.9" customHeight="1">
      <c r="A308" s="12"/>
      <c r="B308" s="229"/>
      <c r="C308" s="230"/>
      <c r="D308" s="231" t="s">
        <v>72</v>
      </c>
      <c r="E308" s="232" t="s">
        <v>441</v>
      </c>
      <c r="F308" s="232" t="s">
        <v>442</v>
      </c>
      <c r="G308" s="230"/>
      <c r="H308" s="230"/>
      <c r="I308" s="233"/>
      <c r="J308" s="234">
        <f>BK308</f>
        <v>0</v>
      </c>
      <c r="K308" s="230"/>
      <c r="L308" s="235"/>
      <c r="M308" s="236"/>
      <c r="N308" s="237"/>
      <c r="O308" s="237"/>
      <c r="P308" s="238">
        <f>P309+P322+P333+P344+P347+P363</f>
        <v>0</v>
      </c>
      <c r="Q308" s="237"/>
      <c r="R308" s="238">
        <f>R309+R322+R333+R344+R347+R363</f>
        <v>2.5643018</v>
      </c>
      <c r="S308" s="237"/>
      <c r="T308" s="239">
        <f>T309+T322+T333+T344+T347+T363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40" t="s">
        <v>85</v>
      </c>
      <c r="AT308" s="241" t="s">
        <v>72</v>
      </c>
      <c r="AU308" s="241" t="s">
        <v>73</v>
      </c>
      <c r="AY308" s="240" t="s">
        <v>202</v>
      </c>
      <c r="BK308" s="242">
        <f>BK309+BK322+BK333+BK344+BK347+BK363</f>
        <v>0</v>
      </c>
    </row>
    <row r="309" spans="1:63" s="12" customFormat="1" ht="22.8" customHeight="1">
      <c r="A309" s="12"/>
      <c r="B309" s="229"/>
      <c r="C309" s="230"/>
      <c r="D309" s="231" t="s">
        <v>72</v>
      </c>
      <c r="E309" s="243" t="s">
        <v>443</v>
      </c>
      <c r="F309" s="243" t="s">
        <v>444</v>
      </c>
      <c r="G309" s="230"/>
      <c r="H309" s="230"/>
      <c r="I309" s="233"/>
      <c r="J309" s="244">
        <f>BK309</f>
        <v>0</v>
      </c>
      <c r="K309" s="230"/>
      <c r="L309" s="235"/>
      <c r="M309" s="236"/>
      <c r="N309" s="237"/>
      <c r="O309" s="237"/>
      <c r="P309" s="238">
        <f>SUM(P310:P321)</f>
        <v>0</v>
      </c>
      <c r="Q309" s="237"/>
      <c r="R309" s="238">
        <f>SUM(R310:R321)</f>
        <v>0.02049</v>
      </c>
      <c r="S309" s="237"/>
      <c r="T309" s="239">
        <f>SUM(T310:T321)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40" t="s">
        <v>85</v>
      </c>
      <c r="AT309" s="241" t="s">
        <v>72</v>
      </c>
      <c r="AU309" s="241" t="s">
        <v>80</v>
      </c>
      <c r="AY309" s="240" t="s">
        <v>202</v>
      </c>
      <c r="BK309" s="242">
        <f>SUM(BK310:BK321)</f>
        <v>0</v>
      </c>
    </row>
    <row r="310" spans="1:65" s="2" customFormat="1" ht="21.75" customHeight="1">
      <c r="A310" s="37"/>
      <c r="B310" s="38"/>
      <c r="C310" s="245" t="s">
        <v>479</v>
      </c>
      <c r="D310" s="245" t="s">
        <v>204</v>
      </c>
      <c r="E310" s="246" t="s">
        <v>446</v>
      </c>
      <c r="F310" s="247" t="s">
        <v>447</v>
      </c>
      <c r="G310" s="248" t="s">
        <v>207</v>
      </c>
      <c r="H310" s="249">
        <v>3</v>
      </c>
      <c r="I310" s="250"/>
      <c r="J310" s="251">
        <f>ROUND(I310*H310,2)</f>
        <v>0</v>
      </c>
      <c r="K310" s="252"/>
      <c r="L310" s="43"/>
      <c r="M310" s="253" t="s">
        <v>1</v>
      </c>
      <c r="N310" s="254" t="s">
        <v>39</v>
      </c>
      <c r="O310" s="90"/>
      <c r="P310" s="255">
        <f>O310*H310</f>
        <v>0</v>
      </c>
      <c r="Q310" s="255">
        <v>0.00187</v>
      </c>
      <c r="R310" s="255">
        <f>Q310*H310</f>
        <v>0.0056099999999999995</v>
      </c>
      <c r="S310" s="255">
        <v>0</v>
      </c>
      <c r="T310" s="256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57" t="s">
        <v>366</v>
      </c>
      <c r="AT310" s="257" t="s">
        <v>204</v>
      </c>
      <c r="AU310" s="257" t="s">
        <v>85</v>
      </c>
      <c r="AY310" s="16" t="s">
        <v>202</v>
      </c>
      <c r="BE310" s="258">
        <f>IF(N310="základní",J310,0)</f>
        <v>0</v>
      </c>
      <c r="BF310" s="258">
        <f>IF(N310="snížená",J310,0)</f>
        <v>0</v>
      </c>
      <c r="BG310" s="258">
        <f>IF(N310="zákl. přenesená",J310,0)</f>
        <v>0</v>
      </c>
      <c r="BH310" s="258">
        <f>IF(N310="sníž. přenesená",J310,0)</f>
        <v>0</v>
      </c>
      <c r="BI310" s="258">
        <f>IF(N310="nulová",J310,0)</f>
        <v>0</v>
      </c>
      <c r="BJ310" s="16" t="s">
        <v>85</v>
      </c>
      <c r="BK310" s="258">
        <f>ROUND(I310*H310,2)</f>
        <v>0</v>
      </c>
      <c r="BL310" s="16" t="s">
        <v>366</v>
      </c>
      <c r="BM310" s="257" t="s">
        <v>1927</v>
      </c>
    </row>
    <row r="311" spans="1:65" s="2" customFormat="1" ht="16.5" customHeight="1">
      <c r="A311" s="37"/>
      <c r="B311" s="38"/>
      <c r="C311" s="245" t="s">
        <v>483</v>
      </c>
      <c r="D311" s="245" t="s">
        <v>204</v>
      </c>
      <c r="E311" s="246" t="s">
        <v>450</v>
      </c>
      <c r="F311" s="247" t="s">
        <v>451</v>
      </c>
      <c r="G311" s="248" t="s">
        <v>324</v>
      </c>
      <c r="H311" s="249">
        <v>12</v>
      </c>
      <c r="I311" s="250"/>
      <c r="J311" s="251">
        <f>ROUND(I311*H311,2)</f>
        <v>0</v>
      </c>
      <c r="K311" s="252"/>
      <c r="L311" s="43"/>
      <c r="M311" s="253" t="s">
        <v>1</v>
      </c>
      <c r="N311" s="254" t="s">
        <v>39</v>
      </c>
      <c r="O311" s="90"/>
      <c r="P311" s="255">
        <f>O311*H311</f>
        <v>0</v>
      </c>
      <c r="Q311" s="255">
        <v>0.00029</v>
      </c>
      <c r="R311" s="255">
        <f>Q311*H311</f>
        <v>0.00348</v>
      </c>
      <c r="S311" s="255">
        <v>0</v>
      </c>
      <c r="T311" s="256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57" t="s">
        <v>366</v>
      </c>
      <c r="AT311" s="257" t="s">
        <v>204</v>
      </c>
      <c r="AU311" s="257" t="s">
        <v>85</v>
      </c>
      <c r="AY311" s="16" t="s">
        <v>202</v>
      </c>
      <c r="BE311" s="258">
        <f>IF(N311="základní",J311,0)</f>
        <v>0</v>
      </c>
      <c r="BF311" s="258">
        <f>IF(N311="snížená",J311,0)</f>
        <v>0</v>
      </c>
      <c r="BG311" s="258">
        <f>IF(N311="zákl. přenesená",J311,0)</f>
        <v>0</v>
      </c>
      <c r="BH311" s="258">
        <f>IF(N311="sníž. přenesená",J311,0)</f>
        <v>0</v>
      </c>
      <c r="BI311" s="258">
        <f>IF(N311="nulová",J311,0)</f>
        <v>0</v>
      </c>
      <c r="BJ311" s="16" t="s">
        <v>85</v>
      </c>
      <c r="BK311" s="258">
        <f>ROUND(I311*H311,2)</f>
        <v>0</v>
      </c>
      <c r="BL311" s="16" t="s">
        <v>366</v>
      </c>
      <c r="BM311" s="257" t="s">
        <v>1928</v>
      </c>
    </row>
    <row r="312" spans="1:51" s="14" customFormat="1" ht="12">
      <c r="A312" s="14"/>
      <c r="B312" s="270"/>
      <c r="C312" s="271"/>
      <c r="D312" s="261" t="s">
        <v>210</v>
      </c>
      <c r="E312" s="272" t="s">
        <v>1</v>
      </c>
      <c r="F312" s="273" t="s">
        <v>1767</v>
      </c>
      <c r="G312" s="271"/>
      <c r="H312" s="274">
        <v>12</v>
      </c>
      <c r="I312" s="275"/>
      <c r="J312" s="271"/>
      <c r="K312" s="271"/>
      <c r="L312" s="276"/>
      <c r="M312" s="277"/>
      <c r="N312" s="278"/>
      <c r="O312" s="278"/>
      <c r="P312" s="278"/>
      <c r="Q312" s="278"/>
      <c r="R312" s="278"/>
      <c r="S312" s="278"/>
      <c r="T312" s="27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0" t="s">
        <v>210</v>
      </c>
      <c r="AU312" s="280" t="s">
        <v>85</v>
      </c>
      <c r="AV312" s="14" t="s">
        <v>85</v>
      </c>
      <c r="AW312" s="14" t="s">
        <v>30</v>
      </c>
      <c r="AX312" s="14" t="s">
        <v>73</v>
      </c>
      <c r="AY312" s="280" t="s">
        <v>202</v>
      </c>
    </row>
    <row r="313" spans="1:65" s="2" customFormat="1" ht="16.5" customHeight="1">
      <c r="A313" s="37"/>
      <c r="B313" s="38"/>
      <c r="C313" s="245" t="s">
        <v>487</v>
      </c>
      <c r="D313" s="245" t="s">
        <v>204</v>
      </c>
      <c r="E313" s="246" t="s">
        <v>455</v>
      </c>
      <c r="F313" s="247" t="s">
        <v>456</v>
      </c>
      <c r="G313" s="248" t="s">
        <v>324</v>
      </c>
      <c r="H313" s="249">
        <v>24</v>
      </c>
      <c r="I313" s="250"/>
      <c r="J313" s="251">
        <f>ROUND(I313*H313,2)</f>
        <v>0</v>
      </c>
      <c r="K313" s="252"/>
      <c r="L313" s="43"/>
      <c r="M313" s="253" t="s">
        <v>1</v>
      </c>
      <c r="N313" s="254" t="s">
        <v>39</v>
      </c>
      <c r="O313" s="90"/>
      <c r="P313" s="255">
        <f>O313*H313</f>
        <v>0</v>
      </c>
      <c r="Q313" s="255">
        <v>0.00035</v>
      </c>
      <c r="R313" s="255">
        <f>Q313*H313</f>
        <v>0.0084</v>
      </c>
      <c r="S313" s="255">
        <v>0</v>
      </c>
      <c r="T313" s="256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57" t="s">
        <v>366</v>
      </c>
      <c r="AT313" s="257" t="s">
        <v>204</v>
      </c>
      <c r="AU313" s="257" t="s">
        <v>85</v>
      </c>
      <c r="AY313" s="16" t="s">
        <v>202</v>
      </c>
      <c r="BE313" s="258">
        <f>IF(N313="základní",J313,0)</f>
        <v>0</v>
      </c>
      <c r="BF313" s="258">
        <f>IF(N313="snížená",J313,0)</f>
        <v>0</v>
      </c>
      <c r="BG313" s="258">
        <f>IF(N313="zákl. přenesená",J313,0)</f>
        <v>0</v>
      </c>
      <c r="BH313" s="258">
        <f>IF(N313="sníž. přenesená",J313,0)</f>
        <v>0</v>
      </c>
      <c r="BI313" s="258">
        <f>IF(N313="nulová",J313,0)</f>
        <v>0</v>
      </c>
      <c r="BJ313" s="16" t="s">
        <v>85</v>
      </c>
      <c r="BK313" s="258">
        <f>ROUND(I313*H313,2)</f>
        <v>0</v>
      </c>
      <c r="BL313" s="16" t="s">
        <v>366</v>
      </c>
      <c r="BM313" s="257" t="s">
        <v>1929</v>
      </c>
    </row>
    <row r="314" spans="1:51" s="14" customFormat="1" ht="12">
      <c r="A314" s="14"/>
      <c r="B314" s="270"/>
      <c r="C314" s="271"/>
      <c r="D314" s="261" t="s">
        <v>210</v>
      </c>
      <c r="E314" s="272" t="s">
        <v>1</v>
      </c>
      <c r="F314" s="273" t="s">
        <v>1769</v>
      </c>
      <c r="G314" s="271"/>
      <c r="H314" s="274">
        <v>24</v>
      </c>
      <c r="I314" s="275"/>
      <c r="J314" s="271"/>
      <c r="K314" s="271"/>
      <c r="L314" s="276"/>
      <c r="M314" s="277"/>
      <c r="N314" s="278"/>
      <c r="O314" s="278"/>
      <c r="P314" s="278"/>
      <c r="Q314" s="278"/>
      <c r="R314" s="278"/>
      <c r="S314" s="278"/>
      <c r="T314" s="27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80" t="s">
        <v>210</v>
      </c>
      <c r="AU314" s="280" t="s">
        <v>85</v>
      </c>
      <c r="AV314" s="14" t="s">
        <v>85</v>
      </c>
      <c r="AW314" s="14" t="s">
        <v>30</v>
      </c>
      <c r="AX314" s="14" t="s">
        <v>73</v>
      </c>
      <c r="AY314" s="280" t="s">
        <v>202</v>
      </c>
    </row>
    <row r="315" spans="1:65" s="2" customFormat="1" ht="21.75" customHeight="1">
      <c r="A315" s="37"/>
      <c r="B315" s="38"/>
      <c r="C315" s="245" t="s">
        <v>491</v>
      </c>
      <c r="D315" s="245" t="s">
        <v>204</v>
      </c>
      <c r="E315" s="246" t="s">
        <v>460</v>
      </c>
      <c r="F315" s="247" t="s">
        <v>461</v>
      </c>
      <c r="G315" s="248" t="s">
        <v>207</v>
      </c>
      <c r="H315" s="249">
        <v>6</v>
      </c>
      <c r="I315" s="250"/>
      <c r="J315" s="251">
        <f>ROUND(I315*H315,2)</f>
        <v>0</v>
      </c>
      <c r="K315" s="252"/>
      <c r="L315" s="43"/>
      <c r="M315" s="253" t="s">
        <v>1</v>
      </c>
      <c r="N315" s="254" t="s">
        <v>39</v>
      </c>
      <c r="O315" s="90"/>
      <c r="P315" s="255">
        <f>O315*H315</f>
        <v>0</v>
      </c>
      <c r="Q315" s="255">
        <v>0.0005</v>
      </c>
      <c r="R315" s="255">
        <f>Q315*H315</f>
        <v>0.003</v>
      </c>
      <c r="S315" s="255">
        <v>0</v>
      </c>
      <c r="T315" s="256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57" t="s">
        <v>366</v>
      </c>
      <c r="AT315" s="257" t="s">
        <v>204</v>
      </c>
      <c r="AU315" s="257" t="s">
        <v>85</v>
      </c>
      <c r="AY315" s="16" t="s">
        <v>202</v>
      </c>
      <c r="BE315" s="258">
        <f>IF(N315="základní",J315,0)</f>
        <v>0</v>
      </c>
      <c r="BF315" s="258">
        <f>IF(N315="snížená",J315,0)</f>
        <v>0</v>
      </c>
      <c r="BG315" s="258">
        <f>IF(N315="zákl. přenesená",J315,0)</f>
        <v>0</v>
      </c>
      <c r="BH315" s="258">
        <f>IF(N315="sníž. přenesená",J315,0)</f>
        <v>0</v>
      </c>
      <c r="BI315" s="258">
        <f>IF(N315="nulová",J315,0)</f>
        <v>0</v>
      </c>
      <c r="BJ315" s="16" t="s">
        <v>85</v>
      </c>
      <c r="BK315" s="258">
        <f>ROUND(I315*H315,2)</f>
        <v>0</v>
      </c>
      <c r="BL315" s="16" t="s">
        <v>366</v>
      </c>
      <c r="BM315" s="257" t="s">
        <v>1930</v>
      </c>
    </row>
    <row r="316" spans="1:51" s="14" customFormat="1" ht="12">
      <c r="A316" s="14"/>
      <c r="B316" s="270"/>
      <c r="C316" s="271"/>
      <c r="D316" s="261" t="s">
        <v>210</v>
      </c>
      <c r="E316" s="272" t="s">
        <v>1</v>
      </c>
      <c r="F316" s="273" t="s">
        <v>1771</v>
      </c>
      <c r="G316" s="271"/>
      <c r="H316" s="274">
        <v>6</v>
      </c>
      <c r="I316" s="275"/>
      <c r="J316" s="271"/>
      <c r="K316" s="271"/>
      <c r="L316" s="276"/>
      <c r="M316" s="277"/>
      <c r="N316" s="278"/>
      <c r="O316" s="278"/>
      <c r="P316" s="278"/>
      <c r="Q316" s="278"/>
      <c r="R316" s="278"/>
      <c r="S316" s="278"/>
      <c r="T316" s="27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80" t="s">
        <v>210</v>
      </c>
      <c r="AU316" s="280" t="s">
        <v>85</v>
      </c>
      <c r="AV316" s="14" t="s">
        <v>85</v>
      </c>
      <c r="AW316" s="14" t="s">
        <v>30</v>
      </c>
      <c r="AX316" s="14" t="s">
        <v>73</v>
      </c>
      <c r="AY316" s="280" t="s">
        <v>202</v>
      </c>
    </row>
    <row r="317" spans="1:65" s="2" customFormat="1" ht="16.5" customHeight="1">
      <c r="A317" s="37"/>
      <c r="B317" s="38"/>
      <c r="C317" s="245" t="s">
        <v>495</v>
      </c>
      <c r="D317" s="245" t="s">
        <v>204</v>
      </c>
      <c r="E317" s="246" t="s">
        <v>465</v>
      </c>
      <c r="F317" s="247" t="s">
        <v>466</v>
      </c>
      <c r="G317" s="248" t="s">
        <v>324</v>
      </c>
      <c r="H317" s="249">
        <v>36</v>
      </c>
      <c r="I317" s="250"/>
      <c r="J317" s="251">
        <f>ROUND(I317*H317,2)</f>
        <v>0</v>
      </c>
      <c r="K317" s="252"/>
      <c r="L317" s="43"/>
      <c r="M317" s="253" t="s">
        <v>1</v>
      </c>
      <c r="N317" s="254" t="s">
        <v>39</v>
      </c>
      <c r="O317" s="90"/>
      <c r="P317" s="255">
        <f>O317*H317</f>
        <v>0</v>
      </c>
      <c r="Q317" s="255">
        <v>0</v>
      </c>
      <c r="R317" s="255">
        <f>Q317*H317</f>
        <v>0</v>
      </c>
      <c r="S317" s="255">
        <v>0</v>
      </c>
      <c r="T317" s="256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57" t="s">
        <v>366</v>
      </c>
      <c r="AT317" s="257" t="s">
        <v>204</v>
      </c>
      <c r="AU317" s="257" t="s">
        <v>85</v>
      </c>
      <c r="AY317" s="16" t="s">
        <v>202</v>
      </c>
      <c r="BE317" s="258">
        <f>IF(N317="základní",J317,0)</f>
        <v>0</v>
      </c>
      <c r="BF317" s="258">
        <f>IF(N317="snížená",J317,0)</f>
        <v>0</v>
      </c>
      <c r="BG317" s="258">
        <f>IF(N317="zákl. přenesená",J317,0)</f>
        <v>0</v>
      </c>
      <c r="BH317" s="258">
        <f>IF(N317="sníž. přenesená",J317,0)</f>
        <v>0</v>
      </c>
      <c r="BI317" s="258">
        <f>IF(N317="nulová",J317,0)</f>
        <v>0</v>
      </c>
      <c r="BJ317" s="16" t="s">
        <v>85</v>
      </c>
      <c r="BK317" s="258">
        <f>ROUND(I317*H317,2)</f>
        <v>0</v>
      </c>
      <c r="BL317" s="16" t="s">
        <v>366</v>
      </c>
      <c r="BM317" s="257" t="s">
        <v>1931</v>
      </c>
    </row>
    <row r="318" spans="1:51" s="14" customFormat="1" ht="12">
      <c r="A318" s="14"/>
      <c r="B318" s="270"/>
      <c r="C318" s="271"/>
      <c r="D318" s="261" t="s">
        <v>210</v>
      </c>
      <c r="E318" s="272" t="s">
        <v>1</v>
      </c>
      <c r="F318" s="273" t="s">
        <v>1773</v>
      </c>
      <c r="G318" s="271"/>
      <c r="H318" s="274">
        <v>36</v>
      </c>
      <c r="I318" s="275"/>
      <c r="J318" s="271"/>
      <c r="K318" s="271"/>
      <c r="L318" s="276"/>
      <c r="M318" s="277"/>
      <c r="N318" s="278"/>
      <c r="O318" s="278"/>
      <c r="P318" s="278"/>
      <c r="Q318" s="278"/>
      <c r="R318" s="278"/>
      <c r="S318" s="278"/>
      <c r="T318" s="27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80" t="s">
        <v>210</v>
      </c>
      <c r="AU318" s="280" t="s">
        <v>85</v>
      </c>
      <c r="AV318" s="14" t="s">
        <v>85</v>
      </c>
      <c r="AW318" s="14" t="s">
        <v>30</v>
      </c>
      <c r="AX318" s="14" t="s">
        <v>73</v>
      </c>
      <c r="AY318" s="280" t="s">
        <v>202</v>
      </c>
    </row>
    <row r="319" spans="1:65" s="2" customFormat="1" ht="16.5" customHeight="1">
      <c r="A319" s="37"/>
      <c r="B319" s="38"/>
      <c r="C319" s="245" t="s">
        <v>499</v>
      </c>
      <c r="D319" s="245" t="s">
        <v>204</v>
      </c>
      <c r="E319" s="246" t="s">
        <v>470</v>
      </c>
      <c r="F319" s="247" t="s">
        <v>471</v>
      </c>
      <c r="G319" s="248" t="s">
        <v>324</v>
      </c>
      <c r="H319" s="249">
        <v>36</v>
      </c>
      <c r="I319" s="250"/>
      <c r="J319" s="251">
        <f>ROUND(I319*H319,2)</f>
        <v>0</v>
      </c>
      <c r="K319" s="252"/>
      <c r="L319" s="43"/>
      <c r="M319" s="253" t="s">
        <v>1</v>
      </c>
      <c r="N319" s="254" t="s">
        <v>39</v>
      </c>
      <c r="O319" s="90"/>
      <c r="P319" s="255">
        <f>O319*H319</f>
        <v>0</v>
      </c>
      <c r="Q319" s="255">
        <v>0</v>
      </c>
      <c r="R319" s="255">
        <f>Q319*H319</f>
        <v>0</v>
      </c>
      <c r="S319" s="255">
        <v>0</v>
      </c>
      <c r="T319" s="256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57" t="s">
        <v>366</v>
      </c>
      <c r="AT319" s="257" t="s">
        <v>204</v>
      </c>
      <c r="AU319" s="257" t="s">
        <v>85</v>
      </c>
      <c r="AY319" s="16" t="s">
        <v>202</v>
      </c>
      <c r="BE319" s="258">
        <f>IF(N319="základní",J319,0)</f>
        <v>0</v>
      </c>
      <c r="BF319" s="258">
        <f>IF(N319="snížená",J319,0)</f>
        <v>0</v>
      </c>
      <c r="BG319" s="258">
        <f>IF(N319="zákl. přenesená",J319,0)</f>
        <v>0</v>
      </c>
      <c r="BH319" s="258">
        <f>IF(N319="sníž. přenesená",J319,0)</f>
        <v>0</v>
      </c>
      <c r="BI319" s="258">
        <f>IF(N319="nulová",J319,0)</f>
        <v>0</v>
      </c>
      <c r="BJ319" s="16" t="s">
        <v>85</v>
      </c>
      <c r="BK319" s="258">
        <f>ROUND(I319*H319,2)</f>
        <v>0</v>
      </c>
      <c r="BL319" s="16" t="s">
        <v>366</v>
      </c>
      <c r="BM319" s="257" t="s">
        <v>1932</v>
      </c>
    </row>
    <row r="320" spans="1:51" s="14" customFormat="1" ht="12">
      <c r="A320" s="14"/>
      <c r="B320" s="270"/>
      <c r="C320" s="271"/>
      <c r="D320" s="261" t="s">
        <v>210</v>
      </c>
      <c r="E320" s="272" t="s">
        <v>1</v>
      </c>
      <c r="F320" s="273" t="s">
        <v>1773</v>
      </c>
      <c r="G320" s="271"/>
      <c r="H320" s="274">
        <v>36</v>
      </c>
      <c r="I320" s="275"/>
      <c r="J320" s="271"/>
      <c r="K320" s="271"/>
      <c r="L320" s="276"/>
      <c r="M320" s="277"/>
      <c r="N320" s="278"/>
      <c r="O320" s="278"/>
      <c r="P320" s="278"/>
      <c r="Q320" s="278"/>
      <c r="R320" s="278"/>
      <c r="S320" s="278"/>
      <c r="T320" s="27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80" t="s">
        <v>210</v>
      </c>
      <c r="AU320" s="280" t="s">
        <v>85</v>
      </c>
      <c r="AV320" s="14" t="s">
        <v>85</v>
      </c>
      <c r="AW320" s="14" t="s">
        <v>30</v>
      </c>
      <c r="AX320" s="14" t="s">
        <v>73</v>
      </c>
      <c r="AY320" s="280" t="s">
        <v>202</v>
      </c>
    </row>
    <row r="321" spans="1:65" s="2" customFormat="1" ht="21.75" customHeight="1">
      <c r="A321" s="37"/>
      <c r="B321" s="38"/>
      <c r="C321" s="245" t="s">
        <v>503</v>
      </c>
      <c r="D321" s="245" t="s">
        <v>204</v>
      </c>
      <c r="E321" s="246" t="s">
        <v>474</v>
      </c>
      <c r="F321" s="247" t="s">
        <v>475</v>
      </c>
      <c r="G321" s="248" t="s">
        <v>411</v>
      </c>
      <c r="H321" s="249">
        <v>0.02</v>
      </c>
      <c r="I321" s="250"/>
      <c r="J321" s="251">
        <f>ROUND(I321*H321,2)</f>
        <v>0</v>
      </c>
      <c r="K321" s="252"/>
      <c r="L321" s="43"/>
      <c r="M321" s="253" t="s">
        <v>1</v>
      </c>
      <c r="N321" s="254" t="s">
        <v>39</v>
      </c>
      <c r="O321" s="90"/>
      <c r="P321" s="255">
        <f>O321*H321</f>
        <v>0</v>
      </c>
      <c r="Q321" s="255">
        <v>0</v>
      </c>
      <c r="R321" s="255">
        <f>Q321*H321</f>
        <v>0</v>
      </c>
      <c r="S321" s="255">
        <v>0</v>
      </c>
      <c r="T321" s="256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57" t="s">
        <v>208</v>
      </c>
      <c r="AT321" s="257" t="s">
        <v>204</v>
      </c>
      <c r="AU321" s="257" t="s">
        <v>85</v>
      </c>
      <c r="AY321" s="16" t="s">
        <v>202</v>
      </c>
      <c r="BE321" s="258">
        <f>IF(N321="základní",J321,0)</f>
        <v>0</v>
      </c>
      <c r="BF321" s="258">
        <f>IF(N321="snížená",J321,0)</f>
        <v>0</v>
      </c>
      <c r="BG321" s="258">
        <f>IF(N321="zákl. přenesená",J321,0)</f>
        <v>0</v>
      </c>
      <c r="BH321" s="258">
        <f>IF(N321="sníž. přenesená",J321,0)</f>
        <v>0</v>
      </c>
      <c r="BI321" s="258">
        <f>IF(N321="nulová",J321,0)</f>
        <v>0</v>
      </c>
      <c r="BJ321" s="16" t="s">
        <v>85</v>
      </c>
      <c r="BK321" s="258">
        <f>ROUND(I321*H321,2)</f>
        <v>0</v>
      </c>
      <c r="BL321" s="16" t="s">
        <v>208</v>
      </c>
      <c r="BM321" s="257" t="s">
        <v>1933</v>
      </c>
    </row>
    <row r="322" spans="1:63" s="12" customFormat="1" ht="22.8" customHeight="1">
      <c r="A322" s="12"/>
      <c r="B322" s="229"/>
      <c r="C322" s="230"/>
      <c r="D322" s="231" t="s">
        <v>72</v>
      </c>
      <c r="E322" s="243" t="s">
        <v>477</v>
      </c>
      <c r="F322" s="243" t="s">
        <v>478</v>
      </c>
      <c r="G322" s="230"/>
      <c r="H322" s="230"/>
      <c r="I322" s="233"/>
      <c r="J322" s="244">
        <f>BK322</f>
        <v>0</v>
      </c>
      <c r="K322" s="230"/>
      <c r="L322" s="235"/>
      <c r="M322" s="236"/>
      <c r="N322" s="237"/>
      <c r="O322" s="237"/>
      <c r="P322" s="238">
        <f>SUM(P323:P332)</f>
        <v>0</v>
      </c>
      <c r="Q322" s="237"/>
      <c r="R322" s="238">
        <f>SUM(R323:R332)</f>
        <v>0.0588</v>
      </c>
      <c r="S322" s="237"/>
      <c r="T322" s="239">
        <f>SUM(T323:T332)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40" t="s">
        <v>85</v>
      </c>
      <c r="AT322" s="241" t="s">
        <v>72</v>
      </c>
      <c r="AU322" s="241" t="s">
        <v>80</v>
      </c>
      <c r="AY322" s="240" t="s">
        <v>202</v>
      </c>
      <c r="BK322" s="242">
        <f>SUM(BK323:BK332)</f>
        <v>0</v>
      </c>
    </row>
    <row r="323" spans="1:65" s="2" customFormat="1" ht="16.5" customHeight="1">
      <c r="A323" s="37"/>
      <c r="B323" s="38"/>
      <c r="C323" s="245" t="s">
        <v>507</v>
      </c>
      <c r="D323" s="245" t="s">
        <v>204</v>
      </c>
      <c r="E323" s="246" t="s">
        <v>480</v>
      </c>
      <c r="F323" s="247" t="s">
        <v>481</v>
      </c>
      <c r="G323" s="248" t="s">
        <v>207</v>
      </c>
      <c r="H323" s="249">
        <v>1</v>
      </c>
      <c r="I323" s="250"/>
      <c r="J323" s="251">
        <f>ROUND(I323*H323,2)</f>
        <v>0</v>
      </c>
      <c r="K323" s="252"/>
      <c r="L323" s="43"/>
      <c r="M323" s="253" t="s">
        <v>1</v>
      </c>
      <c r="N323" s="254" t="s">
        <v>39</v>
      </c>
      <c r="O323" s="90"/>
      <c r="P323" s="255">
        <f>O323*H323</f>
        <v>0</v>
      </c>
      <c r="Q323" s="255">
        <v>0.00245</v>
      </c>
      <c r="R323" s="255">
        <f>Q323*H323</f>
        <v>0.00245</v>
      </c>
      <c r="S323" s="255">
        <v>0</v>
      </c>
      <c r="T323" s="256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57" t="s">
        <v>366</v>
      </c>
      <c r="AT323" s="257" t="s">
        <v>204</v>
      </c>
      <c r="AU323" s="257" t="s">
        <v>85</v>
      </c>
      <c r="AY323" s="16" t="s">
        <v>202</v>
      </c>
      <c r="BE323" s="258">
        <f>IF(N323="základní",J323,0)</f>
        <v>0</v>
      </c>
      <c r="BF323" s="258">
        <f>IF(N323="snížená",J323,0)</f>
        <v>0</v>
      </c>
      <c r="BG323" s="258">
        <f>IF(N323="zákl. přenesená",J323,0)</f>
        <v>0</v>
      </c>
      <c r="BH323" s="258">
        <f>IF(N323="sníž. přenesená",J323,0)</f>
        <v>0</v>
      </c>
      <c r="BI323" s="258">
        <f>IF(N323="nulová",J323,0)</f>
        <v>0</v>
      </c>
      <c r="BJ323" s="16" t="s">
        <v>85</v>
      </c>
      <c r="BK323" s="258">
        <f>ROUND(I323*H323,2)</f>
        <v>0</v>
      </c>
      <c r="BL323" s="16" t="s">
        <v>366</v>
      </c>
      <c r="BM323" s="257" t="s">
        <v>1934</v>
      </c>
    </row>
    <row r="324" spans="1:65" s="2" customFormat="1" ht="16.5" customHeight="1">
      <c r="A324" s="37"/>
      <c r="B324" s="38"/>
      <c r="C324" s="245" t="s">
        <v>511</v>
      </c>
      <c r="D324" s="245" t="s">
        <v>204</v>
      </c>
      <c r="E324" s="246" t="s">
        <v>484</v>
      </c>
      <c r="F324" s="247" t="s">
        <v>485</v>
      </c>
      <c r="G324" s="248" t="s">
        <v>324</v>
      </c>
      <c r="H324" s="249">
        <v>7</v>
      </c>
      <c r="I324" s="250"/>
      <c r="J324" s="251">
        <f>ROUND(I324*H324,2)</f>
        <v>0</v>
      </c>
      <c r="K324" s="252"/>
      <c r="L324" s="43"/>
      <c r="M324" s="253" t="s">
        <v>1</v>
      </c>
      <c r="N324" s="254" t="s">
        <v>39</v>
      </c>
      <c r="O324" s="90"/>
      <c r="P324" s="255">
        <f>O324*H324</f>
        <v>0</v>
      </c>
      <c r="Q324" s="255">
        <v>0.00245</v>
      </c>
      <c r="R324" s="255">
        <f>Q324*H324</f>
        <v>0.01715</v>
      </c>
      <c r="S324" s="255">
        <v>0</v>
      </c>
      <c r="T324" s="256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57" t="s">
        <v>366</v>
      </c>
      <c r="AT324" s="257" t="s">
        <v>204</v>
      </c>
      <c r="AU324" s="257" t="s">
        <v>85</v>
      </c>
      <c r="AY324" s="16" t="s">
        <v>202</v>
      </c>
      <c r="BE324" s="258">
        <f>IF(N324="základní",J324,0)</f>
        <v>0</v>
      </c>
      <c r="BF324" s="258">
        <f>IF(N324="snížená",J324,0)</f>
        <v>0</v>
      </c>
      <c r="BG324" s="258">
        <f>IF(N324="zákl. přenesená",J324,0)</f>
        <v>0</v>
      </c>
      <c r="BH324" s="258">
        <f>IF(N324="sníž. přenesená",J324,0)</f>
        <v>0</v>
      </c>
      <c r="BI324" s="258">
        <f>IF(N324="nulová",J324,0)</f>
        <v>0</v>
      </c>
      <c r="BJ324" s="16" t="s">
        <v>85</v>
      </c>
      <c r="BK324" s="258">
        <f>ROUND(I324*H324,2)</f>
        <v>0</v>
      </c>
      <c r="BL324" s="16" t="s">
        <v>366</v>
      </c>
      <c r="BM324" s="257" t="s">
        <v>1935</v>
      </c>
    </row>
    <row r="325" spans="1:65" s="2" customFormat="1" ht="16.5" customHeight="1">
      <c r="A325" s="37"/>
      <c r="B325" s="38"/>
      <c r="C325" s="245" t="s">
        <v>515</v>
      </c>
      <c r="D325" s="245" t="s">
        <v>204</v>
      </c>
      <c r="E325" s="246" t="s">
        <v>488</v>
      </c>
      <c r="F325" s="247" t="s">
        <v>489</v>
      </c>
      <c r="G325" s="248" t="s">
        <v>324</v>
      </c>
      <c r="H325" s="249">
        <v>7</v>
      </c>
      <c r="I325" s="250"/>
      <c r="J325" s="251">
        <f>ROUND(I325*H325,2)</f>
        <v>0</v>
      </c>
      <c r="K325" s="252"/>
      <c r="L325" s="43"/>
      <c r="M325" s="253" t="s">
        <v>1</v>
      </c>
      <c r="N325" s="254" t="s">
        <v>39</v>
      </c>
      <c r="O325" s="90"/>
      <c r="P325" s="255">
        <f>O325*H325</f>
        <v>0</v>
      </c>
      <c r="Q325" s="255">
        <v>0.00245</v>
      </c>
      <c r="R325" s="255">
        <f>Q325*H325</f>
        <v>0.01715</v>
      </c>
      <c r="S325" s="255">
        <v>0</v>
      </c>
      <c r="T325" s="256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57" t="s">
        <v>366</v>
      </c>
      <c r="AT325" s="257" t="s">
        <v>204</v>
      </c>
      <c r="AU325" s="257" t="s">
        <v>85</v>
      </c>
      <c r="AY325" s="16" t="s">
        <v>202</v>
      </c>
      <c r="BE325" s="258">
        <f>IF(N325="základní",J325,0)</f>
        <v>0</v>
      </c>
      <c r="BF325" s="258">
        <f>IF(N325="snížená",J325,0)</f>
        <v>0</v>
      </c>
      <c r="BG325" s="258">
        <f>IF(N325="zákl. přenesená",J325,0)</f>
        <v>0</v>
      </c>
      <c r="BH325" s="258">
        <f>IF(N325="sníž. přenesená",J325,0)</f>
        <v>0</v>
      </c>
      <c r="BI325" s="258">
        <f>IF(N325="nulová",J325,0)</f>
        <v>0</v>
      </c>
      <c r="BJ325" s="16" t="s">
        <v>85</v>
      </c>
      <c r="BK325" s="258">
        <f>ROUND(I325*H325,2)</f>
        <v>0</v>
      </c>
      <c r="BL325" s="16" t="s">
        <v>366</v>
      </c>
      <c r="BM325" s="257" t="s">
        <v>1936</v>
      </c>
    </row>
    <row r="326" spans="1:65" s="2" customFormat="1" ht="16.5" customHeight="1">
      <c r="A326" s="37"/>
      <c r="B326" s="38"/>
      <c r="C326" s="245" t="s">
        <v>521</v>
      </c>
      <c r="D326" s="245" t="s">
        <v>204</v>
      </c>
      <c r="E326" s="246" t="s">
        <v>492</v>
      </c>
      <c r="F326" s="247" t="s">
        <v>493</v>
      </c>
      <c r="G326" s="248" t="s">
        <v>207</v>
      </c>
      <c r="H326" s="249">
        <v>4</v>
      </c>
      <c r="I326" s="250"/>
      <c r="J326" s="251">
        <f>ROUND(I326*H326,2)</f>
        <v>0</v>
      </c>
      <c r="K326" s="252"/>
      <c r="L326" s="43"/>
      <c r="M326" s="253" t="s">
        <v>1</v>
      </c>
      <c r="N326" s="254" t="s">
        <v>39</v>
      </c>
      <c r="O326" s="90"/>
      <c r="P326" s="255">
        <f>O326*H326</f>
        <v>0</v>
      </c>
      <c r="Q326" s="255">
        <v>0.00245</v>
      </c>
      <c r="R326" s="255">
        <f>Q326*H326</f>
        <v>0.0098</v>
      </c>
      <c r="S326" s="255">
        <v>0</v>
      </c>
      <c r="T326" s="256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57" t="s">
        <v>366</v>
      </c>
      <c r="AT326" s="257" t="s">
        <v>204</v>
      </c>
      <c r="AU326" s="257" t="s">
        <v>85</v>
      </c>
      <c r="AY326" s="16" t="s">
        <v>202</v>
      </c>
      <c r="BE326" s="258">
        <f>IF(N326="základní",J326,0)</f>
        <v>0</v>
      </c>
      <c r="BF326" s="258">
        <f>IF(N326="snížená",J326,0)</f>
        <v>0</v>
      </c>
      <c r="BG326" s="258">
        <f>IF(N326="zákl. přenesená",J326,0)</f>
        <v>0</v>
      </c>
      <c r="BH326" s="258">
        <f>IF(N326="sníž. přenesená",J326,0)</f>
        <v>0</v>
      </c>
      <c r="BI326" s="258">
        <f>IF(N326="nulová",J326,0)</f>
        <v>0</v>
      </c>
      <c r="BJ326" s="16" t="s">
        <v>85</v>
      </c>
      <c r="BK326" s="258">
        <f>ROUND(I326*H326,2)</f>
        <v>0</v>
      </c>
      <c r="BL326" s="16" t="s">
        <v>366</v>
      </c>
      <c r="BM326" s="257" t="s">
        <v>1937</v>
      </c>
    </row>
    <row r="327" spans="1:65" s="2" customFormat="1" ht="16.5" customHeight="1">
      <c r="A327" s="37"/>
      <c r="B327" s="38"/>
      <c r="C327" s="245" t="s">
        <v>525</v>
      </c>
      <c r="D327" s="245" t="s">
        <v>204</v>
      </c>
      <c r="E327" s="246" t="s">
        <v>496</v>
      </c>
      <c r="F327" s="247" t="s">
        <v>497</v>
      </c>
      <c r="G327" s="248" t="s">
        <v>207</v>
      </c>
      <c r="H327" s="249">
        <v>1</v>
      </c>
      <c r="I327" s="250"/>
      <c r="J327" s="251">
        <f>ROUND(I327*H327,2)</f>
        <v>0</v>
      </c>
      <c r="K327" s="252"/>
      <c r="L327" s="43"/>
      <c r="M327" s="253" t="s">
        <v>1</v>
      </c>
      <c r="N327" s="254" t="s">
        <v>39</v>
      </c>
      <c r="O327" s="90"/>
      <c r="P327" s="255">
        <f>O327*H327</f>
        <v>0</v>
      </c>
      <c r="Q327" s="255">
        <v>0.00245</v>
      </c>
      <c r="R327" s="255">
        <f>Q327*H327</f>
        <v>0.00245</v>
      </c>
      <c r="S327" s="255">
        <v>0</v>
      </c>
      <c r="T327" s="256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57" t="s">
        <v>366</v>
      </c>
      <c r="AT327" s="257" t="s">
        <v>204</v>
      </c>
      <c r="AU327" s="257" t="s">
        <v>85</v>
      </c>
      <c r="AY327" s="16" t="s">
        <v>202</v>
      </c>
      <c r="BE327" s="258">
        <f>IF(N327="základní",J327,0)</f>
        <v>0</v>
      </c>
      <c r="BF327" s="258">
        <f>IF(N327="snížená",J327,0)</f>
        <v>0</v>
      </c>
      <c r="BG327" s="258">
        <f>IF(N327="zákl. přenesená",J327,0)</f>
        <v>0</v>
      </c>
      <c r="BH327" s="258">
        <f>IF(N327="sníž. přenesená",J327,0)</f>
        <v>0</v>
      </c>
      <c r="BI327" s="258">
        <f>IF(N327="nulová",J327,0)</f>
        <v>0</v>
      </c>
      <c r="BJ327" s="16" t="s">
        <v>85</v>
      </c>
      <c r="BK327" s="258">
        <f>ROUND(I327*H327,2)</f>
        <v>0</v>
      </c>
      <c r="BL327" s="16" t="s">
        <v>366</v>
      </c>
      <c r="BM327" s="257" t="s">
        <v>1938</v>
      </c>
    </row>
    <row r="328" spans="1:65" s="2" customFormat="1" ht="16.5" customHeight="1">
      <c r="A328" s="37"/>
      <c r="B328" s="38"/>
      <c r="C328" s="245" t="s">
        <v>529</v>
      </c>
      <c r="D328" s="245" t="s">
        <v>204</v>
      </c>
      <c r="E328" s="246" t="s">
        <v>500</v>
      </c>
      <c r="F328" s="247" t="s">
        <v>501</v>
      </c>
      <c r="G328" s="248" t="s">
        <v>207</v>
      </c>
      <c r="H328" s="249">
        <v>1</v>
      </c>
      <c r="I328" s="250"/>
      <c r="J328" s="251">
        <f>ROUND(I328*H328,2)</f>
        <v>0</v>
      </c>
      <c r="K328" s="252"/>
      <c r="L328" s="43"/>
      <c r="M328" s="253" t="s">
        <v>1</v>
      </c>
      <c r="N328" s="254" t="s">
        <v>39</v>
      </c>
      <c r="O328" s="90"/>
      <c r="P328" s="255">
        <f>O328*H328</f>
        <v>0</v>
      </c>
      <c r="Q328" s="255">
        <v>0.00245</v>
      </c>
      <c r="R328" s="255">
        <f>Q328*H328</f>
        <v>0.00245</v>
      </c>
      <c r="S328" s="255">
        <v>0</v>
      </c>
      <c r="T328" s="256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57" t="s">
        <v>366</v>
      </c>
      <c r="AT328" s="257" t="s">
        <v>204</v>
      </c>
      <c r="AU328" s="257" t="s">
        <v>85</v>
      </c>
      <c r="AY328" s="16" t="s">
        <v>202</v>
      </c>
      <c r="BE328" s="258">
        <f>IF(N328="základní",J328,0)</f>
        <v>0</v>
      </c>
      <c r="BF328" s="258">
        <f>IF(N328="snížená",J328,0)</f>
        <v>0</v>
      </c>
      <c r="BG328" s="258">
        <f>IF(N328="zákl. přenesená",J328,0)</f>
        <v>0</v>
      </c>
      <c r="BH328" s="258">
        <f>IF(N328="sníž. přenesená",J328,0)</f>
        <v>0</v>
      </c>
      <c r="BI328" s="258">
        <f>IF(N328="nulová",J328,0)</f>
        <v>0</v>
      </c>
      <c r="BJ328" s="16" t="s">
        <v>85</v>
      </c>
      <c r="BK328" s="258">
        <f>ROUND(I328*H328,2)</f>
        <v>0</v>
      </c>
      <c r="BL328" s="16" t="s">
        <v>366</v>
      </c>
      <c r="BM328" s="257" t="s">
        <v>1939</v>
      </c>
    </row>
    <row r="329" spans="1:65" s="2" customFormat="1" ht="16.5" customHeight="1">
      <c r="A329" s="37"/>
      <c r="B329" s="38"/>
      <c r="C329" s="245" t="s">
        <v>533</v>
      </c>
      <c r="D329" s="245" t="s">
        <v>204</v>
      </c>
      <c r="E329" s="246" t="s">
        <v>504</v>
      </c>
      <c r="F329" s="247" t="s">
        <v>505</v>
      </c>
      <c r="G329" s="248" t="s">
        <v>207</v>
      </c>
      <c r="H329" s="249">
        <v>1</v>
      </c>
      <c r="I329" s="250"/>
      <c r="J329" s="251">
        <f>ROUND(I329*H329,2)</f>
        <v>0</v>
      </c>
      <c r="K329" s="252"/>
      <c r="L329" s="43"/>
      <c r="M329" s="253" t="s">
        <v>1</v>
      </c>
      <c r="N329" s="254" t="s">
        <v>39</v>
      </c>
      <c r="O329" s="90"/>
      <c r="P329" s="255">
        <f>O329*H329</f>
        <v>0</v>
      </c>
      <c r="Q329" s="255">
        <v>0.00245</v>
      </c>
      <c r="R329" s="255">
        <f>Q329*H329</f>
        <v>0.00245</v>
      </c>
      <c r="S329" s="255">
        <v>0</v>
      </c>
      <c r="T329" s="256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57" t="s">
        <v>366</v>
      </c>
      <c r="AT329" s="257" t="s">
        <v>204</v>
      </c>
      <c r="AU329" s="257" t="s">
        <v>85</v>
      </c>
      <c r="AY329" s="16" t="s">
        <v>202</v>
      </c>
      <c r="BE329" s="258">
        <f>IF(N329="základní",J329,0)</f>
        <v>0</v>
      </c>
      <c r="BF329" s="258">
        <f>IF(N329="snížená",J329,0)</f>
        <v>0</v>
      </c>
      <c r="BG329" s="258">
        <f>IF(N329="zákl. přenesená",J329,0)</f>
        <v>0</v>
      </c>
      <c r="BH329" s="258">
        <f>IF(N329="sníž. přenesená",J329,0)</f>
        <v>0</v>
      </c>
      <c r="BI329" s="258">
        <f>IF(N329="nulová",J329,0)</f>
        <v>0</v>
      </c>
      <c r="BJ329" s="16" t="s">
        <v>85</v>
      </c>
      <c r="BK329" s="258">
        <f>ROUND(I329*H329,2)</f>
        <v>0</v>
      </c>
      <c r="BL329" s="16" t="s">
        <v>366</v>
      </c>
      <c r="BM329" s="257" t="s">
        <v>1940</v>
      </c>
    </row>
    <row r="330" spans="1:65" s="2" customFormat="1" ht="16.5" customHeight="1">
      <c r="A330" s="37"/>
      <c r="B330" s="38"/>
      <c r="C330" s="245" t="s">
        <v>537</v>
      </c>
      <c r="D330" s="245" t="s">
        <v>204</v>
      </c>
      <c r="E330" s="246" t="s">
        <v>508</v>
      </c>
      <c r="F330" s="247" t="s">
        <v>509</v>
      </c>
      <c r="G330" s="248" t="s">
        <v>207</v>
      </c>
      <c r="H330" s="249">
        <v>1</v>
      </c>
      <c r="I330" s="250"/>
      <c r="J330" s="251">
        <f>ROUND(I330*H330,2)</f>
        <v>0</v>
      </c>
      <c r="K330" s="252"/>
      <c r="L330" s="43"/>
      <c r="M330" s="253" t="s">
        <v>1</v>
      </c>
      <c r="N330" s="254" t="s">
        <v>39</v>
      </c>
      <c r="O330" s="90"/>
      <c r="P330" s="255">
        <f>O330*H330</f>
        <v>0</v>
      </c>
      <c r="Q330" s="255">
        <v>0.00245</v>
      </c>
      <c r="R330" s="255">
        <f>Q330*H330</f>
        <v>0.00245</v>
      </c>
      <c r="S330" s="255">
        <v>0</v>
      </c>
      <c r="T330" s="256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57" t="s">
        <v>366</v>
      </c>
      <c r="AT330" s="257" t="s">
        <v>204</v>
      </c>
      <c r="AU330" s="257" t="s">
        <v>85</v>
      </c>
      <c r="AY330" s="16" t="s">
        <v>202</v>
      </c>
      <c r="BE330" s="258">
        <f>IF(N330="základní",J330,0)</f>
        <v>0</v>
      </c>
      <c r="BF330" s="258">
        <f>IF(N330="snížená",J330,0)</f>
        <v>0</v>
      </c>
      <c r="BG330" s="258">
        <f>IF(N330="zákl. přenesená",J330,0)</f>
        <v>0</v>
      </c>
      <c r="BH330" s="258">
        <f>IF(N330="sníž. přenesená",J330,0)</f>
        <v>0</v>
      </c>
      <c r="BI330" s="258">
        <f>IF(N330="nulová",J330,0)</f>
        <v>0</v>
      </c>
      <c r="BJ330" s="16" t="s">
        <v>85</v>
      </c>
      <c r="BK330" s="258">
        <f>ROUND(I330*H330,2)</f>
        <v>0</v>
      </c>
      <c r="BL330" s="16" t="s">
        <v>366</v>
      </c>
      <c r="BM330" s="257" t="s">
        <v>1941</v>
      </c>
    </row>
    <row r="331" spans="1:65" s="2" customFormat="1" ht="16.5" customHeight="1">
      <c r="A331" s="37"/>
      <c r="B331" s="38"/>
      <c r="C331" s="245" t="s">
        <v>541</v>
      </c>
      <c r="D331" s="245" t="s">
        <v>204</v>
      </c>
      <c r="E331" s="246" t="s">
        <v>512</v>
      </c>
      <c r="F331" s="247" t="s">
        <v>513</v>
      </c>
      <c r="G331" s="248" t="s">
        <v>207</v>
      </c>
      <c r="H331" s="249">
        <v>1</v>
      </c>
      <c r="I331" s="250"/>
      <c r="J331" s="251">
        <f>ROUND(I331*H331,2)</f>
        <v>0</v>
      </c>
      <c r="K331" s="252"/>
      <c r="L331" s="43"/>
      <c r="M331" s="253" t="s">
        <v>1</v>
      </c>
      <c r="N331" s="254" t="s">
        <v>39</v>
      </c>
      <c r="O331" s="90"/>
      <c r="P331" s="255">
        <f>O331*H331</f>
        <v>0</v>
      </c>
      <c r="Q331" s="255">
        <v>0.00245</v>
      </c>
      <c r="R331" s="255">
        <f>Q331*H331</f>
        <v>0.00245</v>
      </c>
      <c r="S331" s="255">
        <v>0</v>
      </c>
      <c r="T331" s="256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57" t="s">
        <v>366</v>
      </c>
      <c r="AT331" s="257" t="s">
        <v>204</v>
      </c>
      <c r="AU331" s="257" t="s">
        <v>85</v>
      </c>
      <c r="AY331" s="16" t="s">
        <v>202</v>
      </c>
      <c r="BE331" s="258">
        <f>IF(N331="základní",J331,0)</f>
        <v>0</v>
      </c>
      <c r="BF331" s="258">
        <f>IF(N331="snížená",J331,0)</f>
        <v>0</v>
      </c>
      <c r="BG331" s="258">
        <f>IF(N331="zákl. přenesená",J331,0)</f>
        <v>0</v>
      </c>
      <c r="BH331" s="258">
        <f>IF(N331="sníž. přenesená",J331,0)</f>
        <v>0</v>
      </c>
      <c r="BI331" s="258">
        <f>IF(N331="nulová",J331,0)</f>
        <v>0</v>
      </c>
      <c r="BJ331" s="16" t="s">
        <v>85</v>
      </c>
      <c r="BK331" s="258">
        <f>ROUND(I331*H331,2)</f>
        <v>0</v>
      </c>
      <c r="BL331" s="16" t="s">
        <v>366</v>
      </c>
      <c r="BM331" s="257" t="s">
        <v>1942</v>
      </c>
    </row>
    <row r="332" spans="1:65" s="2" customFormat="1" ht="21.75" customHeight="1">
      <c r="A332" s="37"/>
      <c r="B332" s="38"/>
      <c r="C332" s="245" t="s">
        <v>545</v>
      </c>
      <c r="D332" s="245" t="s">
        <v>204</v>
      </c>
      <c r="E332" s="246" t="s">
        <v>516</v>
      </c>
      <c r="F332" s="247" t="s">
        <v>517</v>
      </c>
      <c r="G332" s="248" t="s">
        <v>411</v>
      </c>
      <c r="H332" s="249">
        <v>0.059</v>
      </c>
      <c r="I332" s="250"/>
      <c r="J332" s="251">
        <f>ROUND(I332*H332,2)</f>
        <v>0</v>
      </c>
      <c r="K332" s="252"/>
      <c r="L332" s="43"/>
      <c r="M332" s="253" t="s">
        <v>1</v>
      </c>
      <c r="N332" s="254" t="s">
        <v>39</v>
      </c>
      <c r="O332" s="90"/>
      <c r="P332" s="255">
        <f>O332*H332</f>
        <v>0</v>
      </c>
      <c r="Q332" s="255">
        <v>0</v>
      </c>
      <c r="R332" s="255">
        <f>Q332*H332</f>
        <v>0</v>
      </c>
      <c r="S332" s="255">
        <v>0</v>
      </c>
      <c r="T332" s="256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57" t="s">
        <v>366</v>
      </c>
      <c r="AT332" s="257" t="s">
        <v>204</v>
      </c>
      <c r="AU332" s="257" t="s">
        <v>85</v>
      </c>
      <c r="AY332" s="16" t="s">
        <v>202</v>
      </c>
      <c r="BE332" s="258">
        <f>IF(N332="základní",J332,0)</f>
        <v>0</v>
      </c>
      <c r="BF332" s="258">
        <f>IF(N332="snížená",J332,0)</f>
        <v>0</v>
      </c>
      <c r="BG332" s="258">
        <f>IF(N332="zákl. přenesená",J332,0)</f>
        <v>0</v>
      </c>
      <c r="BH332" s="258">
        <f>IF(N332="sníž. přenesená",J332,0)</f>
        <v>0</v>
      </c>
      <c r="BI332" s="258">
        <f>IF(N332="nulová",J332,0)</f>
        <v>0</v>
      </c>
      <c r="BJ332" s="16" t="s">
        <v>85</v>
      </c>
      <c r="BK332" s="258">
        <f>ROUND(I332*H332,2)</f>
        <v>0</v>
      </c>
      <c r="BL332" s="16" t="s">
        <v>366</v>
      </c>
      <c r="BM332" s="257" t="s">
        <v>1943</v>
      </c>
    </row>
    <row r="333" spans="1:63" s="12" customFormat="1" ht="22.8" customHeight="1">
      <c r="A333" s="12"/>
      <c r="B333" s="229"/>
      <c r="C333" s="230"/>
      <c r="D333" s="231" t="s">
        <v>72</v>
      </c>
      <c r="E333" s="243" t="s">
        <v>519</v>
      </c>
      <c r="F333" s="243" t="s">
        <v>520</v>
      </c>
      <c r="G333" s="230"/>
      <c r="H333" s="230"/>
      <c r="I333" s="233"/>
      <c r="J333" s="244">
        <f>BK333</f>
        <v>0</v>
      </c>
      <c r="K333" s="230"/>
      <c r="L333" s="235"/>
      <c r="M333" s="236"/>
      <c r="N333" s="237"/>
      <c r="O333" s="237"/>
      <c r="P333" s="238">
        <f>SUM(P334:P343)</f>
        <v>0</v>
      </c>
      <c r="Q333" s="237"/>
      <c r="R333" s="238">
        <f>SUM(R334:R343)</f>
        <v>0.07919999999999996</v>
      </c>
      <c r="S333" s="237"/>
      <c r="T333" s="239">
        <f>SUM(T334:T343)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40" t="s">
        <v>85</v>
      </c>
      <c r="AT333" s="241" t="s">
        <v>72</v>
      </c>
      <c r="AU333" s="241" t="s">
        <v>80</v>
      </c>
      <c r="AY333" s="240" t="s">
        <v>202</v>
      </c>
      <c r="BK333" s="242">
        <f>SUM(BK334:BK343)</f>
        <v>0</v>
      </c>
    </row>
    <row r="334" spans="1:65" s="2" customFormat="1" ht="16.5" customHeight="1">
      <c r="A334" s="37"/>
      <c r="B334" s="38"/>
      <c r="C334" s="245" t="s">
        <v>549</v>
      </c>
      <c r="D334" s="245" t="s">
        <v>204</v>
      </c>
      <c r="E334" s="246" t="s">
        <v>522</v>
      </c>
      <c r="F334" s="247" t="s">
        <v>523</v>
      </c>
      <c r="G334" s="248" t="s">
        <v>207</v>
      </c>
      <c r="H334" s="249">
        <v>1</v>
      </c>
      <c r="I334" s="250"/>
      <c r="J334" s="251">
        <f>ROUND(I334*H334,2)</f>
        <v>0</v>
      </c>
      <c r="K334" s="252"/>
      <c r="L334" s="43"/>
      <c r="M334" s="253" t="s">
        <v>1</v>
      </c>
      <c r="N334" s="254" t="s">
        <v>39</v>
      </c>
      <c r="O334" s="90"/>
      <c r="P334" s="255">
        <f>O334*H334</f>
        <v>0</v>
      </c>
      <c r="Q334" s="255">
        <v>0.0022</v>
      </c>
      <c r="R334" s="255">
        <f>Q334*H334</f>
        <v>0.0022</v>
      </c>
      <c r="S334" s="255">
        <v>0</v>
      </c>
      <c r="T334" s="256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57" t="s">
        <v>366</v>
      </c>
      <c r="AT334" s="257" t="s">
        <v>204</v>
      </c>
      <c r="AU334" s="257" t="s">
        <v>85</v>
      </c>
      <c r="AY334" s="16" t="s">
        <v>202</v>
      </c>
      <c r="BE334" s="258">
        <f>IF(N334="základní",J334,0)</f>
        <v>0</v>
      </c>
      <c r="BF334" s="258">
        <f>IF(N334="snížená",J334,0)</f>
        <v>0</v>
      </c>
      <c r="BG334" s="258">
        <f>IF(N334="zákl. přenesená",J334,0)</f>
        <v>0</v>
      </c>
      <c r="BH334" s="258">
        <f>IF(N334="sníž. přenesená",J334,0)</f>
        <v>0</v>
      </c>
      <c r="BI334" s="258">
        <f>IF(N334="nulová",J334,0)</f>
        <v>0</v>
      </c>
      <c r="BJ334" s="16" t="s">
        <v>85</v>
      </c>
      <c r="BK334" s="258">
        <f>ROUND(I334*H334,2)</f>
        <v>0</v>
      </c>
      <c r="BL334" s="16" t="s">
        <v>366</v>
      </c>
      <c r="BM334" s="257" t="s">
        <v>1944</v>
      </c>
    </row>
    <row r="335" spans="1:65" s="2" customFormat="1" ht="21.75" customHeight="1">
      <c r="A335" s="37"/>
      <c r="B335" s="38"/>
      <c r="C335" s="245" t="s">
        <v>553</v>
      </c>
      <c r="D335" s="245" t="s">
        <v>204</v>
      </c>
      <c r="E335" s="246" t="s">
        <v>526</v>
      </c>
      <c r="F335" s="247" t="s">
        <v>527</v>
      </c>
      <c r="G335" s="248" t="s">
        <v>324</v>
      </c>
      <c r="H335" s="249">
        <v>14</v>
      </c>
      <c r="I335" s="250"/>
      <c r="J335" s="251">
        <f>ROUND(I335*H335,2)</f>
        <v>0</v>
      </c>
      <c r="K335" s="252"/>
      <c r="L335" s="43"/>
      <c r="M335" s="253" t="s">
        <v>1</v>
      </c>
      <c r="N335" s="254" t="s">
        <v>39</v>
      </c>
      <c r="O335" s="90"/>
      <c r="P335" s="255">
        <f>O335*H335</f>
        <v>0</v>
      </c>
      <c r="Q335" s="255">
        <v>0.0022</v>
      </c>
      <c r="R335" s="255">
        <f>Q335*H335</f>
        <v>0.0308</v>
      </c>
      <c r="S335" s="255">
        <v>0</v>
      </c>
      <c r="T335" s="256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57" t="s">
        <v>366</v>
      </c>
      <c r="AT335" s="257" t="s">
        <v>204</v>
      </c>
      <c r="AU335" s="257" t="s">
        <v>85</v>
      </c>
      <c r="AY335" s="16" t="s">
        <v>202</v>
      </c>
      <c r="BE335" s="258">
        <f>IF(N335="základní",J335,0)</f>
        <v>0</v>
      </c>
      <c r="BF335" s="258">
        <f>IF(N335="snížená",J335,0)</f>
        <v>0</v>
      </c>
      <c r="BG335" s="258">
        <f>IF(N335="zákl. přenesená",J335,0)</f>
        <v>0</v>
      </c>
      <c r="BH335" s="258">
        <f>IF(N335="sníž. přenesená",J335,0)</f>
        <v>0</v>
      </c>
      <c r="BI335" s="258">
        <f>IF(N335="nulová",J335,0)</f>
        <v>0</v>
      </c>
      <c r="BJ335" s="16" t="s">
        <v>85</v>
      </c>
      <c r="BK335" s="258">
        <f>ROUND(I335*H335,2)</f>
        <v>0</v>
      </c>
      <c r="BL335" s="16" t="s">
        <v>366</v>
      </c>
      <c r="BM335" s="257" t="s">
        <v>1945</v>
      </c>
    </row>
    <row r="336" spans="1:65" s="2" customFormat="1" ht="21.75" customHeight="1">
      <c r="A336" s="37"/>
      <c r="B336" s="38"/>
      <c r="C336" s="245" t="s">
        <v>557</v>
      </c>
      <c r="D336" s="245" t="s">
        <v>204</v>
      </c>
      <c r="E336" s="246" t="s">
        <v>530</v>
      </c>
      <c r="F336" s="247" t="s">
        <v>531</v>
      </c>
      <c r="G336" s="248" t="s">
        <v>324</v>
      </c>
      <c r="H336" s="249">
        <v>14</v>
      </c>
      <c r="I336" s="250"/>
      <c r="J336" s="251">
        <f>ROUND(I336*H336,2)</f>
        <v>0</v>
      </c>
      <c r="K336" s="252"/>
      <c r="L336" s="43"/>
      <c r="M336" s="253" t="s">
        <v>1</v>
      </c>
      <c r="N336" s="254" t="s">
        <v>39</v>
      </c>
      <c r="O336" s="90"/>
      <c r="P336" s="255">
        <f>O336*H336</f>
        <v>0</v>
      </c>
      <c r="Q336" s="255">
        <v>0.0022</v>
      </c>
      <c r="R336" s="255">
        <f>Q336*H336</f>
        <v>0.0308</v>
      </c>
      <c r="S336" s="255">
        <v>0</v>
      </c>
      <c r="T336" s="256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57" t="s">
        <v>366</v>
      </c>
      <c r="AT336" s="257" t="s">
        <v>204</v>
      </c>
      <c r="AU336" s="257" t="s">
        <v>85</v>
      </c>
      <c r="AY336" s="16" t="s">
        <v>202</v>
      </c>
      <c r="BE336" s="258">
        <f>IF(N336="základní",J336,0)</f>
        <v>0</v>
      </c>
      <c r="BF336" s="258">
        <f>IF(N336="snížená",J336,0)</f>
        <v>0</v>
      </c>
      <c r="BG336" s="258">
        <f>IF(N336="zákl. přenesená",J336,0)</f>
        <v>0</v>
      </c>
      <c r="BH336" s="258">
        <f>IF(N336="sníž. přenesená",J336,0)</f>
        <v>0</v>
      </c>
      <c r="BI336" s="258">
        <f>IF(N336="nulová",J336,0)</f>
        <v>0</v>
      </c>
      <c r="BJ336" s="16" t="s">
        <v>85</v>
      </c>
      <c r="BK336" s="258">
        <f>ROUND(I336*H336,2)</f>
        <v>0</v>
      </c>
      <c r="BL336" s="16" t="s">
        <v>366</v>
      </c>
      <c r="BM336" s="257" t="s">
        <v>1946</v>
      </c>
    </row>
    <row r="337" spans="1:65" s="2" customFormat="1" ht="16.5" customHeight="1">
      <c r="A337" s="37"/>
      <c r="B337" s="38"/>
      <c r="C337" s="245" t="s">
        <v>563</v>
      </c>
      <c r="D337" s="245" t="s">
        <v>204</v>
      </c>
      <c r="E337" s="246" t="s">
        <v>534</v>
      </c>
      <c r="F337" s="247" t="s">
        <v>535</v>
      </c>
      <c r="G337" s="248" t="s">
        <v>207</v>
      </c>
      <c r="H337" s="249">
        <v>2</v>
      </c>
      <c r="I337" s="250"/>
      <c r="J337" s="251">
        <f>ROUND(I337*H337,2)</f>
        <v>0</v>
      </c>
      <c r="K337" s="252"/>
      <c r="L337" s="43"/>
      <c r="M337" s="253" t="s">
        <v>1</v>
      </c>
      <c r="N337" s="254" t="s">
        <v>39</v>
      </c>
      <c r="O337" s="90"/>
      <c r="P337" s="255">
        <f>O337*H337</f>
        <v>0</v>
      </c>
      <c r="Q337" s="255">
        <v>0.0022</v>
      </c>
      <c r="R337" s="255">
        <f>Q337*H337</f>
        <v>0.0044</v>
      </c>
      <c r="S337" s="255">
        <v>0</v>
      </c>
      <c r="T337" s="256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57" t="s">
        <v>366</v>
      </c>
      <c r="AT337" s="257" t="s">
        <v>204</v>
      </c>
      <c r="AU337" s="257" t="s">
        <v>85</v>
      </c>
      <c r="AY337" s="16" t="s">
        <v>202</v>
      </c>
      <c r="BE337" s="258">
        <f>IF(N337="základní",J337,0)</f>
        <v>0</v>
      </c>
      <c r="BF337" s="258">
        <f>IF(N337="snížená",J337,0)</f>
        <v>0</v>
      </c>
      <c r="BG337" s="258">
        <f>IF(N337="zákl. přenesená",J337,0)</f>
        <v>0</v>
      </c>
      <c r="BH337" s="258">
        <f>IF(N337="sníž. přenesená",J337,0)</f>
        <v>0</v>
      </c>
      <c r="BI337" s="258">
        <f>IF(N337="nulová",J337,0)</f>
        <v>0</v>
      </c>
      <c r="BJ337" s="16" t="s">
        <v>85</v>
      </c>
      <c r="BK337" s="258">
        <f>ROUND(I337*H337,2)</f>
        <v>0</v>
      </c>
      <c r="BL337" s="16" t="s">
        <v>366</v>
      </c>
      <c r="BM337" s="257" t="s">
        <v>1947</v>
      </c>
    </row>
    <row r="338" spans="1:65" s="2" customFormat="1" ht="16.5" customHeight="1">
      <c r="A338" s="37"/>
      <c r="B338" s="38"/>
      <c r="C338" s="245" t="s">
        <v>570</v>
      </c>
      <c r="D338" s="245" t="s">
        <v>204</v>
      </c>
      <c r="E338" s="246" t="s">
        <v>538</v>
      </c>
      <c r="F338" s="247" t="s">
        <v>539</v>
      </c>
      <c r="G338" s="248" t="s">
        <v>207</v>
      </c>
      <c r="H338" s="249">
        <v>1</v>
      </c>
      <c r="I338" s="250"/>
      <c r="J338" s="251">
        <f>ROUND(I338*H338,2)</f>
        <v>0</v>
      </c>
      <c r="K338" s="252"/>
      <c r="L338" s="43"/>
      <c r="M338" s="253" t="s">
        <v>1</v>
      </c>
      <c r="N338" s="254" t="s">
        <v>39</v>
      </c>
      <c r="O338" s="90"/>
      <c r="P338" s="255">
        <f>O338*H338</f>
        <v>0</v>
      </c>
      <c r="Q338" s="255">
        <v>0.0022</v>
      </c>
      <c r="R338" s="255">
        <f>Q338*H338</f>
        <v>0.0022</v>
      </c>
      <c r="S338" s="255">
        <v>0</v>
      </c>
      <c r="T338" s="256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57" t="s">
        <v>366</v>
      </c>
      <c r="AT338" s="257" t="s">
        <v>204</v>
      </c>
      <c r="AU338" s="257" t="s">
        <v>85</v>
      </c>
      <c r="AY338" s="16" t="s">
        <v>202</v>
      </c>
      <c r="BE338" s="258">
        <f>IF(N338="základní",J338,0)</f>
        <v>0</v>
      </c>
      <c r="BF338" s="258">
        <f>IF(N338="snížená",J338,0)</f>
        <v>0</v>
      </c>
      <c r="BG338" s="258">
        <f>IF(N338="zákl. přenesená",J338,0)</f>
        <v>0</v>
      </c>
      <c r="BH338" s="258">
        <f>IF(N338="sníž. přenesená",J338,0)</f>
        <v>0</v>
      </c>
      <c r="BI338" s="258">
        <f>IF(N338="nulová",J338,0)</f>
        <v>0</v>
      </c>
      <c r="BJ338" s="16" t="s">
        <v>85</v>
      </c>
      <c r="BK338" s="258">
        <f>ROUND(I338*H338,2)</f>
        <v>0</v>
      </c>
      <c r="BL338" s="16" t="s">
        <v>366</v>
      </c>
      <c r="BM338" s="257" t="s">
        <v>1948</v>
      </c>
    </row>
    <row r="339" spans="1:65" s="2" customFormat="1" ht="16.5" customHeight="1">
      <c r="A339" s="37"/>
      <c r="B339" s="38"/>
      <c r="C339" s="245" t="s">
        <v>575</v>
      </c>
      <c r="D339" s="245" t="s">
        <v>204</v>
      </c>
      <c r="E339" s="246" t="s">
        <v>542</v>
      </c>
      <c r="F339" s="247" t="s">
        <v>543</v>
      </c>
      <c r="G339" s="248" t="s">
        <v>207</v>
      </c>
      <c r="H339" s="249">
        <v>1</v>
      </c>
      <c r="I339" s="250"/>
      <c r="J339" s="251">
        <f>ROUND(I339*H339,2)</f>
        <v>0</v>
      </c>
      <c r="K339" s="252"/>
      <c r="L339" s="43"/>
      <c r="M339" s="253" t="s">
        <v>1</v>
      </c>
      <c r="N339" s="254" t="s">
        <v>39</v>
      </c>
      <c r="O339" s="90"/>
      <c r="P339" s="255">
        <f>O339*H339</f>
        <v>0</v>
      </c>
      <c r="Q339" s="255">
        <v>0.0022</v>
      </c>
      <c r="R339" s="255">
        <f>Q339*H339</f>
        <v>0.0022</v>
      </c>
      <c r="S339" s="255">
        <v>0</v>
      </c>
      <c r="T339" s="256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57" t="s">
        <v>366</v>
      </c>
      <c r="AT339" s="257" t="s">
        <v>204</v>
      </c>
      <c r="AU339" s="257" t="s">
        <v>85</v>
      </c>
      <c r="AY339" s="16" t="s">
        <v>202</v>
      </c>
      <c r="BE339" s="258">
        <f>IF(N339="základní",J339,0)</f>
        <v>0</v>
      </c>
      <c r="BF339" s="258">
        <f>IF(N339="snížená",J339,0)</f>
        <v>0</v>
      </c>
      <c r="BG339" s="258">
        <f>IF(N339="zákl. přenesená",J339,0)</f>
        <v>0</v>
      </c>
      <c r="BH339" s="258">
        <f>IF(N339="sníž. přenesená",J339,0)</f>
        <v>0</v>
      </c>
      <c r="BI339" s="258">
        <f>IF(N339="nulová",J339,0)</f>
        <v>0</v>
      </c>
      <c r="BJ339" s="16" t="s">
        <v>85</v>
      </c>
      <c r="BK339" s="258">
        <f>ROUND(I339*H339,2)</f>
        <v>0</v>
      </c>
      <c r="BL339" s="16" t="s">
        <v>366</v>
      </c>
      <c r="BM339" s="257" t="s">
        <v>1949</v>
      </c>
    </row>
    <row r="340" spans="1:65" s="2" customFormat="1" ht="16.5" customHeight="1">
      <c r="A340" s="37"/>
      <c r="B340" s="38"/>
      <c r="C340" s="245" t="s">
        <v>585</v>
      </c>
      <c r="D340" s="245" t="s">
        <v>204</v>
      </c>
      <c r="E340" s="246" t="s">
        <v>546</v>
      </c>
      <c r="F340" s="247" t="s">
        <v>547</v>
      </c>
      <c r="G340" s="248" t="s">
        <v>207</v>
      </c>
      <c r="H340" s="249">
        <v>1</v>
      </c>
      <c r="I340" s="250"/>
      <c r="J340" s="251">
        <f>ROUND(I340*H340,2)</f>
        <v>0</v>
      </c>
      <c r="K340" s="252"/>
      <c r="L340" s="43"/>
      <c r="M340" s="253" t="s">
        <v>1</v>
      </c>
      <c r="N340" s="254" t="s">
        <v>39</v>
      </c>
      <c r="O340" s="90"/>
      <c r="P340" s="255">
        <f>O340*H340</f>
        <v>0</v>
      </c>
      <c r="Q340" s="255">
        <v>0.0022</v>
      </c>
      <c r="R340" s="255">
        <f>Q340*H340</f>
        <v>0.0022</v>
      </c>
      <c r="S340" s="255">
        <v>0</v>
      </c>
      <c r="T340" s="256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57" t="s">
        <v>366</v>
      </c>
      <c r="AT340" s="257" t="s">
        <v>204</v>
      </c>
      <c r="AU340" s="257" t="s">
        <v>85</v>
      </c>
      <c r="AY340" s="16" t="s">
        <v>202</v>
      </c>
      <c r="BE340" s="258">
        <f>IF(N340="základní",J340,0)</f>
        <v>0</v>
      </c>
      <c r="BF340" s="258">
        <f>IF(N340="snížená",J340,0)</f>
        <v>0</v>
      </c>
      <c r="BG340" s="258">
        <f>IF(N340="zákl. přenesená",J340,0)</f>
        <v>0</v>
      </c>
      <c r="BH340" s="258">
        <f>IF(N340="sníž. přenesená",J340,0)</f>
        <v>0</v>
      </c>
      <c r="BI340" s="258">
        <f>IF(N340="nulová",J340,0)</f>
        <v>0</v>
      </c>
      <c r="BJ340" s="16" t="s">
        <v>85</v>
      </c>
      <c r="BK340" s="258">
        <f>ROUND(I340*H340,2)</f>
        <v>0</v>
      </c>
      <c r="BL340" s="16" t="s">
        <v>366</v>
      </c>
      <c r="BM340" s="257" t="s">
        <v>1950</v>
      </c>
    </row>
    <row r="341" spans="1:65" s="2" customFormat="1" ht="33" customHeight="1">
      <c r="A341" s="37"/>
      <c r="B341" s="38"/>
      <c r="C341" s="245" t="s">
        <v>590</v>
      </c>
      <c r="D341" s="245" t="s">
        <v>204</v>
      </c>
      <c r="E341" s="246" t="s">
        <v>550</v>
      </c>
      <c r="F341" s="247" t="s">
        <v>551</v>
      </c>
      <c r="G341" s="248" t="s">
        <v>207</v>
      </c>
      <c r="H341" s="249">
        <v>1</v>
      </c>
      <c r="I341" s="250"/>
      <c r="J341" s="251">
        <f>ROUND(I341*H341,2)</f>
        <v>0</v>
      </c>
      <c r="K341" s="252"/>
      <c r="L341" s="43"/>
      <c r="M341" s="253" t="s">
        <v>1</v>
      </c>
      <c r="N341" s="254" t="s">
        <v>39</v>
      </c>
      <c r="O341" s="90"/>
      <c r="P341" s="255">
        <f>O341*H341</f>
        <v>0</v>
      </c>
      <c r="Q341" s="255">
        <v>0.0022</v>
      </c>
      <c r="R341" s="255">
        <f>Q341*H341</f>
        <v>0.0022</v>
      </c>
      <c r="S341" s="255">
        <v>0</v>
      </c>
      <c r="T341" s="256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57" t="s">
        <v>366</v>
      </c>
      <c r="AT341" s="257" t="s">
        <v>204</v>
      </c>
      <c r="AU341" s="257" t="s">
        <v>85</v>
      </c>
      <c r="AY341" s="16" t="s">
        <v>202</v>
      </c>
      <c r="BE341" s="258">
        <f>IF(N341="základní",J341,0)</f>
        <v>0</v>
      </c>
      <c r="BF341" s="258">
        <f>IF(N341="snížená",J341,0)</f>
        <v>0</v>
      </c>
      <c r="BG341" s="258">
        <f>IF(N341="zákl. přenesená",J341,0)</f>
        <v>0</v>
      </c>
      <c r="BH341" s="258">
        <f>IF(N341="sníž. přenesená",J341,0)</f>
        <v>0</v>
      </c>
      <c r="BI341" s="258">
        <f>IF(N341="nulová",J341,0)</f>
        <v>0</v>
      </c>
      <c r="BJ341" s="16" t="s">
        <v>85</v>
      </c>
      <c r="BK341" s="258">
        <f>ROUND(I341*H341,2)</f>
        <v>0</v>
      </c>
      <c r="BL341" s="16" t="s">
        <v>366</v>
      </c>
      <c r="BM341" s="257" t="s">
        <v>1951</v>
      </c>
    </row>
    <row r="342" spans="1:65" s="2" customFormat="1" ht="21.75" customHeight="1">
      <c r="A342" s="37"/>
      <c r="B342" s="38"/>
      <c r="C342" s="245" t="s">
        <v>287</v>
      </c>
      <c r="D342" s="245" t="s">
        <v>204</v>
      </c>
      <c r="E342" s="246" t="s">
        <v>554</v>
      </c>
      <c r="F342" s="247" t="s">
        <v>555</v>
      </c>
      <c r="G342" s="248" t="s">
        <v>207</v>
      </c>
      <c r="H342" s="249">
        <v>1</v>
      </c>
      <c r="I342" s="250"/>
      <c r="J342" s="251">
        <f>ROUND(I342*H342,2)</f>
        <v>0</v>
      </c>
      <c r="K342" s="252"/>
      <c r="L342" s="43"/>
      <c r="M342" s="253" t="s">
        <v>1</v>
      </c>
      <c r="N342" s="254" t="s">
        <v>39</v>
      </c>
      <c r="O342" s="90"/>
      <c r="P342" s="255">
        <f>O342*H342</f>
        <v>0</v>
      </c>
      <c r="Q342" s="255">
        <v>0.0022</v>
      </c>
      <c r="R342" s="255">
        <f>Q342*H342</f>
        <v>0.0022</v>
      </c>
      <c r="S342" s="255">
        <v>0</v>
      </c>
      <c r="T342" s="256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57" t="s">
        <v>366</v>
      </c>
      <c r="AT342" s="257" t="s">
        <v>204</v>
      </c>
      <c r="AU342" s="257" t="s">
        <v>85</v>
      </c>
      <c r="AY342" s="16" t="s">
        <v>202</v>
      </c>
      <c r="BE342" s="258">
        <f>IF(N342="základní",J342,0)</f>
        <v>0</v>
      </c>
      <c r="BF342" s="258">
        <f>IF(N342="snížená",J342,0)</f>
        <v>0</v>
      </c>
      <c r="BG342" s="258">
        <f>IF(N342="zákl. přenesená",J342,0)</f>
        <v>0</v>
      </c>
      <c r="BH342" s="258">
        <f>IF(N342="sníž. přenesená",J342,0)</f>
        <v>0</v>
      </c>
      <c r="BI342" s="258">
        <f>IF(N342="nulová",J342,0)</f>
        <v>0</v>
      </c>
      <c r="BJ342" s="16" t="s">
        <v>85</v>
      </c>
      <c r="BK342" s="258">
        <f>ROUND(I342*H342,2)</f>
        <v>0</v>
      </c>
      <c r="BL342" s="16" t="s">
        <v>366</v>
      </c>
      <c r="BM342" s="257" t="s">
        <v>1952</v>
      </c>
    </row>
    <row r="343" spans="1:65" s="2" customFormat="1" ht="21.75" customHeight="1">
      <c r="A343" s="37"/>
      <c r="B343" s="38"/>
      <c r="C343" s="245" t="s">
        <v>597</v>
      </c>
      <c r="D343" s="245" t="s">
        <v>204</v>
      </c>
      <c r="E343" s="246" t="s">
        <v>558</v>
      </c>
      <c r="F343" s="247" t="s">
        <v>559</v>
      </c>
      <c r="G343" s="248" t="s">
        <v>411</v>
      </c>
      <c r="H343" s="249">
        <v>0.079</v>
      </c>
      <c r="I343" s="250"/>
      <c r="J343" s="251">
        <f>ROUND(I343*H343,2)</f>
        <v>0</v>
      </c>
      <c r="K343" s="252"/>
      <c r="L343" s="43"/>
      <c r="M343" s="253" t="s">
        <v>1</v>
      </c>
      <c r="N343" s="254" t="s">
        <v>39</v>
      </c>
      <c r="O343" s="90"/>
      <c r="P343" s="255">
        <f>O343*H343</f>
        <v>0</v>
      </c>
      <c r="Q343" s="255">
        <v>0</v>
      </c>
      <c r="R343" s="255">
        <f>Q343*H343</f>
        <v>0</v>
      </c>
      <c r="S343" s="255">
        <v>0</v>
      </c>
      <c r="T343" s="256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57" t="s">
        <v>366</v>
      </c>
      <c r="AT343" s="257" t="s">
        <v>204</v>
      </c>
      <c r="AU343" s="257" t="s">
        <v>85</v>
      </c>
      <c r="AY343" s="16" t="s">
        <v>202</v>
      </c>
      <c r="BE343" s="258">
        <f>IF(N343="základní",J343,0)</f>
        <v>0</v>
      </c>
      <c r="BF343" s="258">
        <f>IF(N343="snížená",J343,0)</f>
        <v>0</v>
      </c>
      <c r="BG343" s="258">
        <f>IF(N343="zákl. přenesená",J343,0)</f>
        <v>0</v>
      </c>
      <c r="BH343" s="258">
        <f>IF(N343="sníž. přenesená",J343,0)</f>
        <v>0</v>
      </c>
      <c r="BI343" s="258">
        <f>IF(N343="nulová",J343,0)</f>
        <v>0</v>
      </c>
      <c r="BJ343" s="16" t="s">
        <v>85</v>
      </c>
      <c r="BK343" s="258">
        <f>ROUND(I343*H343,2)</f>
        <v>0</v>
      </c>
      <c r="BL343" s="16" t="s">
        <v>366</v>
      </c>
      <c r="BM343" s="257" t="s">
        <v>1953</v>
      </c>
    </row>
    <row r="344" spans="1:63" s="12" customFormat="1" ht="22.8" customHeight="1">
      <c r="A344" s="12"/>
      <c r="B344" s="229"/>
      <c r="C344" s="230"/>
      <c r="D344" s="231" t="s">
        <v>72</v>
      </c>
      <c r="E344" s="243" t="s">
        <v>561</v>
      </c>
      <c r="F344" s="243" t="s">
        <v>562</v>
      </c>
      <c r="G344" s="230"/>
      <c r="H344" s="230"/>
      <c r="I344" s="233"/>
      <c r="J344" s="244">
        <f>BK344</f>
        <v>0</v>
      </c>
      <c r="K344" s="230"/>
      <c r="L344" s="235"/>
      <c r="M344" s="236"/>
      <c r="N344" s="237"/>
      <c r="O344" s="237"/>
      <c r="P344" s="238">
        <f>SUM(P345:P346)</f>
        <v>0</v>
      </c>
      <c r="Q344" s="237"/>
      <c r="R344" s="238">
        <f>SUM(R345:R346)</f>
        <v>0.04032</v>
      </c>
      <c r="S344" s="237"/>
      <c r="T344" s="239">
        <f>SUM(T345:T346)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40" t="s">
        <v>85</v>
      </c>
      <c r="AT344" s="241" t="s">
        <v>72</v>
      </c>
      <c r="AU344" s="241" t="s">
        <v>80</v>
      </c>
      <c r="AY344" s="240" t="s">
        <v>202</v>
      </c>
      <c r="BK344" s="242">
        <f>SUM(BK345:BK346)</f>
        <v>0</v>
      </c>
    </row>
    <row r="345" spans="1:65" s="2" customFormat="1" ht="21.75" customHeight="1">
      <c r="A345" s="37"/>
      <c r="B345" s="38"/>
      <c r="C345" s="245" t="s">
        <v>309</v>
      </c>
      <c r="D345" s="245" t="s">
        <v>204</v>
      </c>
      <c r="E345" s="246" t="s">
        <v>564</v>
      </c>
      <c r="F345" s="247" t="s">
        <v>565</v>
      </c>
      <c r="G345" s="248" t="s">
        <v>207</v>
      </c>
      <c r="H345" s="249">
        <v>24</v>
      </c>
      <c r="I345" s="250"/>
      <c r="J345" s="251">
        <f>ROUND(I345*H345,2)</f>
        <v>0</v>
      </c>
      <c r="K345" s="252"/>
      <c r="L345" s="43"/>
      <c r="M345" s="253" t="s">
        <v>1</v>
      </c>
      <c r="N345" s="254" t="s">
        <v>39</v>
      </c>
      <c r="O345" s="90"/>
      <c r="P345" s="255">
        <f>O345*H345</f>
        <v>0</v>
      </c>
      <c r="Q345" s="255">
        <v>0.00168</v>
      </c>
      <c r="R345" s="255">
        <f>Q345*H345</f>
        <v>0.04032</v>
      </c>
      <c r="S345" s="255">
        <v>0</v>
      </c>
      <c r="T345" s="256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57" t="s">
        <v>366</v>
      </c>
      <c r="AT345" s="257" t="s">
        <v>204</v>
      </c>
      <c r="AU345" s="257" t="s">
        <v>85</v>
      </c>
      <c r="AY345" s="16" t="s">
        <v>202</v>
      </c>
      <c r="BE345" s="258">
        <f>IF(N345="základní",J345,0)</f>
        <v>0</v>
      </c>
      <c r="BF345" s="258">
        <f>IF(N345="snížená",J345,0)</f>
        <v>0</v>
      </c>
      <c r="BG345" s="258">
        <f>IF(N345="zákl. přenesená",J345,0)</f>
        <v>0</v>
      </c>
      <c r="BH345" s="258">
        <f>IF(N345="sníž. přenesená",J345,0)</f>
        <v>0</v>
      </c>
      <c r="BI345" s="258">
        <f>IF(N345="nulová",J345,0)</f>
        <v>0</v>
      </c>
      <c r="BJ345" s="16" t="s">
        <v>85</v>
      </c>
      <c r="BK345" s="258">
        <f>ROUND(I345*H345,2)</f>
        <v>0</v>
      </c>
      <c r="BL345" s="16" t="s">
        <v>366</v>
      </c>
      <c r="BM345" s="257" t="s">
        <v>1954</v>
      </c>
    </row>
    <row r="346" spans="1:51" s="14" customFormat="1" ht="12">
      <c r="A346" s="14"/>
      <c r="B346" s="270"/>
      <c r="C346" s="271"/>
      <c r="D346" s="261" t="s">
        <v>210</v>
      </c>
      <c r="E346" s="272" t="s">
        <v>1</v>
      </c>
      <c r="F346" s="273" t="s">
        <v>1797</v>
      </c>
      <c r="G346" s="271"/>
      <c r="H346" s="274">
        <v>24</v>
      </c>
      <c r="I346" s="275"/>
      <c r="J346" s="271"/>
      <c r="K346" s="271"/>
      <c r="L346" s="276"/>
      <c r="M346" s="277"/>
      <c r="N346" s="278"/>
      <c r="O346" s="278"/>
      <c r="P346" s="278"/>
      <c r="Q346" s="278"/>
      <c r="R346" s="278"/>
      <c r="S346" s="278"/>
      <c r="T346" s="27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80" t="s">
        <v>210</v>
      </c>
      <c r="AU346" s="280" t="s">
        <v>85</v>
      </c>
      <c r="AV346" s="14" t="s">
        <v>85</v>
      </c>
      <c r="AW346" s="14" t="s">
        <v>30</v>
      </c>
      <c r="AX346" s="14" t="s">
        <v>73</v>
      </c>
      <c r="AY346" s="280" t="s">
        <v>202</v>
      </c>
    </row>
    <row r="347" spans="1:63" s="12" customFormat="1" ht="22.8" customHeight="1">
      <c r="A347" s="12"/>
      <c r="B347" s="229"/>
      <c r="C347" s="230"/>
      <c r="D347" s="231" t="s">
        <v>72</v>
      </c>
      <c r="E347" s="243" t="s">
        <v>568</v>
      </c>
      <c r="F347" s="243" t="s">
        <v>569</v>
      </c>
      <c r="G347" s="230"/>
      <c r="H347" s="230"/>
      <c r="I347" s="233"/>
      <c r="J347" s="244">
        <f>BK347</f>
        <v>0</v>
      </c>
      <c r="K347" s="230"/>
      <c r="L347" s="235"/>
      <c r="M347" s="236"/>
      <c r="N347" s="237"/>
      <c r="O347" s="237"/>
      <c r="P347" s="238">
        <f>SUM(P348:P362)</f>
        <v>0</v>
      </c>
      <c r="Q347" s="237"/>
      <c r="R347" s="238">
        <f>SUM(R348:R362)</f>
        <v>2.0433952</v>
      </c>
      <c r="S347" s="237"/>
      <c r="T347" s="239">
        <f>SUM(T348:T362)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40" t="s">
        <v>85</v>
      </c>
      <c r="AT347" s="241" t="s">
        <v>72</v>
      </c>
      <c r="AU347" s="241" t="s">
        <v>80</v>
      </c>
      <c r="AY347" s="240" t="s">
        <v>202</v>
      </c>
      <c r="BK347" s="242">
        <f>SUM(BK348:BK362)</f>
        <v>0</v>
      </c>
    </row>
    <row r="348" spans="1:65" s="2" customFormat="1" ht="21.75" customHeight="1">
      <c r="A348" s="37"/>
      <c r="B348" s="38"/>
      <c r="C348" s="245" t="s">
        <v>607</v>
      </c>
      <c r="D348" s="245" t="s">
        <v>204</v>
      </c>
      <c r="E348" s="246" t="s">
        <v>571</v>
      </c>
      <c r="F348" s="247" t="s">
        <v>572</v>
      </c>
      <c r="G348" s="248" t="s">
        <v>231</v>
      </c>
      <c r="H348" s="249">
        <v>16</v>
      </c>
      <c r="I348" s="250"/>
      <c r="J348" s="251">
        <f>ROUND(I348*H348,2)</f>
        <v>0</v>
      </c>
      <c r="K348" s="252"/>
      <c r="L348" s="43"/>
      <c r="M348" s="253" t="s">
        <v>1</v>
      </c>
      <c r="N348" s="254" t="s">
        <v>39</v>
      </c>
      <c r="O348" s="90"/>
      <c r="P348" s="255">
        <f>O348*H348</f>
        <v>0</v>
      </c>
      <c r="Q348" s="255">
        <v>0.01644</v>
      </c>
      <c r="R348" s="255">
        <f>Q348*H348</f>
        <v>0.26304</v>
      </c>
      <c r="S348" s="255">
        <v>0</v>
      </c>
      <c r="T348" s="256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57" t="s">
        <v>366</v>
      </c>
      <c r="AT348" s="257" t="s">
        <v>204</v>
      </c>
      <c r="AU348" s="257" t="s">
        <v>85</v>
      </c>
      <c r="AY348" s="16" t="s">
        <v>202</v>
      </c>
      <c r="BE348" s="258">
        <f>IF(N348="základní",J348,0)</f>
        <v>0</v>
      </c>
      <c r="BF348" s="258">
        <f>IF(N348="snížená",J348,0)</f>
        <v>0</v>
      </c>
      <c r="BG348" s="258">
        <f>IF(N348="zákl. přenesená",J348,0)</f>
        <v>0</v>
      </c>
      <c r="BH348" s="258">
        <f>IF(N348="sníž. přenesená",J348,0)</f>
        <v>0</v>
      </c>
      <c r="BI348" s="258">
        <f>IF(N348="nulová",J348,0)</f>
        <v>0</v>
      </c>
      <c r="BJ348" s="16" t="s">
        <v>85</v>
      </c>
      <c r="BK348" s="258">
        <f>ROUND(I348*H348,2)</f>
        <v>0</v>
      </c>
      <c r="BL348" s="16" t="s">
        <v>366</v>
      </c>
      <c r="BM348" s="257" t="s">
        <v>1955</v>
      </c>
    </row>
    <row r="349" spans="1:51" s="14" customFormat="1" ht="12">
      <c r="A349" s="14"/>
      <c r="B349" s="270"/>
      <c r="C349" s="271"/>
      <c r="D349" s="261" t="s">
        <v>210</v>
      </c>
      <c r="E349" s="272" t="s">
        <v>1</v>
      </c>
      <c r="F349" s="273" t="s">
        <v>1956</v>
      </c>
      <c r="G349" s="271"/>
      <c r="H349" s="274">
        <v>16</v>
      </c>
      <c r="I349" s="275"/>
      <c r="J349" s="271"/>
      <c r="K349" s="271"/>
      <c r="L349" s="276"/>
      <c r="M349" s="277"/>
      <c r="N349" s="278"/>
      <c r="O349" s="278"/>
      <c r="P349" s="278"/>
      <c r="Q349" s="278"/>
      <c r="R349" s="278"/>
      <c r="S349" s="278"/>
      <c r="T349" s="27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80" t="s">
        <v>210</v>
      </c>
      <c r="AU349" s="280" t="s">
        <v>85</v>
      </c>
      <c r="AV349" s="14" t="s">
        <v>85</v>
      </c>
      <c r="AW349" s="14" t="s">
        <v>30</v>
      </c>
      <c r="AX349" s="14" t="s">
        <v>73</v>
      </c>
      <c r="AY349" s="280" t="s">
        <v>202</v>
      </c>
    </row>
    <row r="350" spans="1:65" s="2" customFormat="1" ht="21.75" customHeight="1">
      <c r="A350" s="37"/>
      <c r="B350" s="38"/>
      <c r="C350" s="245" t="s">
        <v>612</v>
      </c>
      <c r="D350" s="245" t="s">
        <v>204</v>
      </c>
      <c r="E350" s="246" t="s">
        <v>576</v>
      </c>
      <c r="F350" s="247" t="s">
        <v>577</v>
      </c>
      <c r="G350" s="248" t="s">
        <v>231</v>
      </c>
      <c r="H350" s="249">
        <v>141.34</v>
      </c>
      <c r="I350" s="250"/>
      <c r="J350" s="251">
        <f>ROUND(I350*H350,2)</f>
        <v>0</v>
      </c>
      <c r="K350" s="252"/>
      <c r="L350" s="43"/>
      <c r="M350" s="253" t="s">
        <v>1</v>
      </c>
      <c r="N350" s="254" t="s">
        <v>39</v>
      </c>
      <c r="O350" s="90"/>
      <c r="P350" s="255">
        <f>O350*H350</f>
        <v>0</v>
      </c>
      <c r="Q350" s="255">
        <v>0.01223</v>
      </c>
      <c r="R350" s="255">
        <f>Q350*H350</f>
        <v>1.7285882</v>
      </c>
      <c r="S350" s="255">
        <v>0</v>
      </c>
      <c r="T350" s="256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57" t="s">
        <v>366</v>
      </c>
      <c r="AT350" s="257" t="s">
        <v>204</v>
      </c>
      <c r="AU350" s="257" t="s">
        <v>85</v>
      </c>
      <c r="AY350" s="16" t="s">
        <v>202</v>
      </c>
      <c r="BE350" s="258">
        <f>IF(N350="základní",J350,0)</f>
        <v>0</v>
      </c>
      <c r="BF350" s="258">
        <f>IF(N350="snížená",J350,0)</f>
        <v>0</v>
      </c>
      <c r="BG350" s="258">
        <f>IF(N350="zákl. přenesená",J350,0)</f>
        <v>0</v>
      </c>
      <c r="BH350" s="258">
        <f>IF(N350="sníž. přenesená",J350,0)</f>
        <v>0</v>
      </c>
      <c r="BI350" s="258">
        <f>IF(N350="nulová",J350,0)</f>
        <v>0</v>
      </c>
      <c r="BJ350" s="16" t="s">
        <v>85</v>
      </c>
      <c r="BK350" s="258">
        <f>ROUND(I350*H350,2)</f>
        <v>0</v>
      </c>
      <c r="BL350" s="16" t="s">
        <v>366</v>
      </c>
      <c r="BM350" s="257" t="s">
        <v>1957</v>
      </c>
    </row>
    <row r="351" spans="1:51" s="13" customFormat="1" ht="12">
      <c r="A351" s="13"/>
      <c r="B351" s="259"/>
      <c r="C351" s="260"/>
      <c r="D351" s="261" t="s">
        <v>210</v>
      </c>
      <c r="E351" s="262" t="s">
        <v>1</v>
      </c>
      <c r="F351" s="263" t="s">
        <v>1958</v>
      </c>
      <c r="G351" s="260"/>
      <c r="H351" s="262" t="s">
        <v>1</v>
      </c>
      <c r="I351" s="264"/>
      <c r="J351" s="260"/>
      <c r="K351" s="260"/>
      <c r="L351" s="265"/>
      <c r="M351" s="266"/>
      <c r="N351" s="267"/>
      <c r="O351" s="267"/>
      <c r="P351" s="267"/>
      <c r="Q351" s="267"/>
      <c r="R351" s="267"/>
      <c r="S351" s="267"/>
      <c r="T351" s="26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9" t="s">
        <v>210</v>
      </c>
      <c r="AU351" s="269" t="s">
        <v>85</v>
      </c>
      <c r="AV351" s="13" t="s">
        <v>80</v>
      </c>
      <c r="AW351" s="13" t="s">
        <v>30</v>
      </c>
      <c r="AX351" s="13" t="s">
        <v>73</v>
      </c>
      <c r="AY351" s="269" t="s">
        <v>202</v>
      </c>
    </row>
    <row r="352" spans="1:51" s="14" customFormat="1" ht="12">
      <c r="A352" s="14"/>
      <c r="B352" s="270"/>
      <c r="C352" s="271"/>
      <c r="D352" s="261" t="s">
        <v>210</v>
      </c>
      <c r="E352" s="272" t="s">
        <v>1</v>
      </c>
      <c r="F352" s="273" t="s">
        <v>1959</v>
      </c>
      <c r="G352" s="271"/>
      <c r="H352" s="274">
        <v>55.15</v>
      </c>
      <c r="I352" s="275"/>
      <c r="J352" s="271"/>
      <c r="K352" s="271"/>
      <c r="L352" s="276"/>
      <c r="M352" s="277"/>
      <c r="N352" s="278"/>
      <c r="O352" s="278"/>
      <c r="P352" s="278"/>
      <c r="Q352" s="278"/>
      <c r="R352" s="278"/>
      <c r="S352" s="278"/>
      <c r="T352" s="27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80" t="s">
        <v>210</v>
      </c>
      <c r="AU352" s="280" t="s">
        <v>85</v>
      </c>
      <c r="AV352" s="14" t="s">
        <v>85</v>
      </c>
      <c r="AW352" s="14" t="s">
        <v>30</v>
      </c>
      <c r="AX352" s="14" t="s">
        <v>73</v>
      </c>
      <c r="AY352" s="280" t="s">
        <v>202</v>
      </c>
    </row>
    <row r="353" spans="1:51" s="14" customFormat="1" ht="12">
      <c r="A353" s="14"/>
      <c r="B353" s="270"/>
      <c r="C353" s="271"/>
      <c r="D353" s="261" t="s">
        <v>210</v>
      </c>
      <c r="E353" s="272" t="s">
        <v>1</v>
      </c>
      <c r="F353" s="273" t="s">
        <v>1960</v>
      </c>
      <c r="G353" s="271"/>
      <c r="H353" s="274">
        <v>55.15</v>
      </c>
      <c r="I353" s="275"/>
      <c r="J353" s="271"/>
      <c r="K353" s="271"/>
      <c r="L353" s="276"/>
      <c r="M353" s="277"/>
      <c r="N353" s="278"/>
      <c r="O353" s="278"/>
      <c r="P353" s="278"/>
      <c r="Q353" s="278"/>
      <c r="R353" s="278"/>
      <c r="S353" s="278"/>
      <c r="T353" s="27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80" t="s">
        <v>210</v>
      </c>
      <c r="AU353" s="280" t="s">
        <v>85</v>
      </c>
      <c r="AV353" s="14" t="s">
        <v>85</v>
      </c>
      <c r="AW353" s="14" t="s">
        <v>30</v>
      </c>
      <c r="AX353" s="14" t="s">
        <v>73</v>
      </c>
      <c r="AY353" s="280" t="s">
        <v>202</v>
      </c>
    </row>
    <row r="354" spans="1:51" s="13" customFormat="1" ht="12">
      <c r="A354" s="13"/>
      <c r="B354" s="259"/>
      <c r="C354" s="260"/>
      <c r="D354" s="261" t="s">
        <v>210</v>
      </c>
      <c r="E354" s="262" t="s">
        <v>1</v>
      </c>
      <c r="F354" s="263" t="s">
        <v>582</v>
      </c>
      <c r="G354" s="260"/>
      <c r="H354" s="262" t="s">
        <v>1</v>
      </c>
      <c r="I354" s="264"/>
      <c r="J354" s="260"/>
      <c r="K354" s="260"/>
      <c r="L354" s="265"/>
      <c r="M354" s="266"/>
      <c r="N354" s="267"/>
      <c r="O354" s="267"/>
      <c r="P354" s="267"/>
      <c r="Q354" s="267"/>
      <c r="R354" s="267"/>
      <c r="S354" s="267"/>
      <c r="T354" s="26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9" t="s">
        <v>210</v>
      </c>
      <c r="AU354" s="269" t="s">
        <v>85</v>
      </c>
      <c r="AV354" s="13" t="s">
        <v>80</v>
      </c>
      <c r="AW354" s="13" t="s">
        <v>30</v>
      </c>
      <c r="AX354" s="13" t="s">
        <v>73</v>
      </c>
      <c r="AY354" s="269" t="s">
        <v>202</v>
      </c>
    </row>
    <row r="355" spans="1:51" s="14" customFormat="1" ht="12">
      <c r="A355" s="14"/>
      <c r="B355" s="270"/>
      <c r="C355" s="271"/>
      <c r="D355" s="261" t="s">
        <v>210</v>
      </c>
      <c r="E355" s="272" t="s">
        <v>1</v>
      </c>
      <c r="F355" s="273" t="s">
        <v>1961</v>
      </c>
      <c r="G355" s="271"/>
      <c r="H355" s="274">
        <v>10.24</v>
      </c>
      <c r="I355" s="275"/>
      <c r="J355" s="271"/>
      <c r="K355" s="271"/>
      <c r="L355" s="276"/>
      <c r="M355" s="277"/>
      <c r="N355" s="278"/>
      <c r="O355" s="278"/>
      <c r="P355" s="278"/>
      <c r="Q355" s="278"/>
      <c r="R355" s="278"/>
      <c r="S355" s="278"/>
      <c r="T355" s="27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80" t="s">
        <v>210</v>
      </c>
      <c r="AU355" s="280" t="s">
        <v>85</v>
      </c>
      <c r="AV355" s="14" t="s">
        <v>85</v>
      </c>
      <c r="AW355" s="14" t="s">
        <v>30</v>
      </c>
      <c r="AX355" s="14" t="s">
        <v>73</v>
      </c>
      <c r="AY355" s="280" t="s">
        <v>202</v>
      </c>
    </row>
    <row r="356" spans="1:51" s="14" customFormat="1" ht="12">
      <c r="A356" s="14"/>
      <c r="B356" s="270"/>
      <c r="C356" s="271"/>
      <c r="D356" s="261" t="s">
        <v>210</v>
      </c>
      <c r="E356" s="272" t="s">
        <v>1</v>
      </c>
      <c r="F356" s="273" t="s">
        <v>1962</v>
      </c>
      <c r="G356" s="271"/>
      <c r="H356" s="274">
        <v>20.8</v>
      </c>
      <c r="I356" s="275"/>
      <c r="J356" s="271"/>
      <c r="K356" s="271"/>
      <c r="L356" s="276"/>
      <c r="M356" s="277"/>
      <c r="N356" s="278"/>
      <c r="O356" s="278"/>
      <c r="P356" s="278"/>
      <c r="Q356" s="278"/>
      <c r="R356" s="278"/>
      <c r="S356" s="278"/>
      <c r="T356" s="27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80" t="s">
        <v>210</v>
      </c>
      <c r="AU356" s="280" t="s">
        <v>85</v>
      </c>
      <c r="AV356" s="14" t="s">
        <v>85</v>
      </c>
      <c r="AW356" s="14" t="s">
        <v>30</v>
      </c>
      <c r="AX356" s="14" t="s">
        <v>73</v>
      </c>
      <c r="AY356" s="280" t="s">
        <v>202</v>
      </c>
    </row>
    <row r="357" spans="1:65" s="2" customFormat="1" ht="16.5" customHeight="1">
      <c r="A357" s="37"/>
      <c r="B357" s="38"/>
      <c r="C357" s="245" t="s">
        <v>619</v>
      </c>
      <c r="D357" s="245" t="s">
        <v>204</v>
      </c>
      <c r="E357" s="246" t="s">
        <v>586</v>
      </c>
      <c r="F357" s="247" t="s">
        <v>587</v>
      </c>
      <c r="G357" s="248" t="s">
        <v>324</v>
      </c>
      <c r="H357" s="249">
        <v>9.65</v>
      </c>
      <c r="I357" s="250"/>
      <c r="J357" s="251">
        <f>ROUND(I357*H357,2)</f>
        <v>0</v>
      </c>
      <c r="K357" s="252"/>
      <c r="L357" s="43"/>
      <c r="M357" s="253" t="s">
        <v>1</v>
      </c>
      <c r="N357" s="254" t="s">
        <v>39</v>
      </c>
      <c r="O357" s="90"/>
      <c r="P357" s="255">
        <f>O357*H357</f>
        <v>0</v>
      </c>
      <c r="Q357" s="255">
        <v>0.00438</v>
      </c>
      <c r="R357" s="255">
        <f>Q357*H357</f>
        <v>0.042267000000000006</v>
      </c>
      <c r="S357" s="255">
        <v>0</v>
      </c>
      <c r="T357" s="256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57" t="s">
        <v>366</v>
      </c>
      <c r="AT357" s="257" t="s">
        <v>204</v>
      </c>
      <c r="AU357" s="257" t="s">
        <v>85</v>
      </c>
      <c r="AY357" s="16" t="s">
        <v>202</v>
      </c>
      <c r="BE357" s="258">
        <f>IF(N357="základní",J357,0)</f>
        <v>0</v>
      </c>
      <c r="BF357" s="258">
        <f>IF(N357="snížená",J357,0)</f>
        <v>0</v>
      </c>
      <c r="BG357" s="258">
        <f>IF(N357="zákl. přenesená",J357,0)</f>
        <v>0</v>
      </c>
      <c r="BH357" s="258">
        <f>IF(N357="sníž. přenesená",J357,0)</f>
        <v>0</v>
      </c>
      <c r="BI357" s="258">
        <f>IF(N357="nulová",J357,0)</f>
        <v>0</v>
      </c>
      <c r="BJ357" s="16" t="s">
        <v>85</v>
      </c>
      <c r="BK357" s="258">
        <f>ROUND(I357*H357,2)</f>
        <v>0</v>
      </c>
      <c r="BL357" s="16" t="s">
        <v>366</v>
      </c>
      <c r="BM357" s="257" t="s">
        <v>1963</v>
      </c>
    </row>
    <row r="358" spans="1:51" s="14" customFormat="1" ht="12">
      <c r="A358" s="14"/>
      <c r="B358" s="270"/>
      <c r="C358" s="271"/>
      <c r="D358" s="261" t="s">
        <v>210</v>
      </c>
      <c r="E358" s="272" t="s">
        <v>1</v>
      </c>
      <c r="F358" s="273" t="s">
        <v>1964</v>
      </c>
      <c r="G358" s="271"/>
      <c r="H358" s="274">
        <v>9.65</v>
      </c>
      <c r="I358" s="275"/>
      <c r="J358" s="271"/>
      <c r="K358" s="271"/>
      <c r="L358" s="276"/>
      <c r="M358" s="277"/>
      <c r="N358" s="278"/>
      <c r="O358" s="278"/>
      <c r="P358" s="278"/>
      <c r="Q358" s="278"/>
      <c r="R358" s="278"/>
      <c r="S358" s="278"/>
      <c r="T358" s="27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80" t="s">
        <v>210</v>
      </c>
      <c r="AU358" s="280" t="s">
        <v>85</v>
      </c>
      <c r="AV358" s="14" t="s">
        <v>85</v>
      </c>
      <c r="AW358" s="14" t="s">
        <v>30</v>
      </c>
      <c r="AX358" s="14" t="s">
        <v>73</v>
      </c>
      <c r="AY358" s="280" t="s">
        <v>202</v>
      </c>
    </row>
    <row r="359" spans="1:65" s="2" customFormat="1" ht="21.75" customHeight="1">
      <c r="A359" s="37"/>
      <c r="B359" s="38"/>
      <c r="C359" s="245" t="s">
        <v>261</v>
      </c>
      <c r="D359" s="245" t="s">
        <v>204</v>
      </c>
      <c r="E359" s="246" t="s">
        <v>591</v>
      </c>
      <c r="F359" s="247" t="s">
        <v>592</v>
      </c>
      <c r="G359" s="248" t="s">
        <v>207</v>
      </c>
      <c r="H359" s="249">
        <v>10</v>
      </c>
      <c r="I359" s="250"/>
      <c r="J359" s="251">
        <f>ROUND(I359*H359,2)</f>
        <v>0</v>
      </c>
      <c r="K359" s="252"/>
      <c r="L359" s="43"/>
      <c r="M359" s="253" t="s">
        <v>1</v>
      </c>
      <c r="N359" s="254" t="s">
        <v>39</v>
      </c>
      <c r="O359" s="90"/>
      <c r="P359" s="255">
        <f>O359*H359</f>
        <v>0</v>
      </c>
      <c r="Q359" s="255">
        <v>3E-05</v>
      </c>
      <c r="R359" s="255">
        <f>Q359*H359</f>
        <v>0.00030000000000000003</v>
      </c>
      <c r="S359" s="255">
        <v>0</v>
      </c>
      <c r="T359" s="256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57" t="s">
        <v>366</v>
      </c>
      <c r="AT359" s="257" t="s">
        <v>204</v>
      </c>
      <c r="AU359" s="257" t="s">
        <v>85</v>
      </c>
      <c r="AY359" s="16" t="s">
        <v>202</v>
      </c>
      <c r="BE359" s="258">
        <f>IF(N359="základní",J359,0)</f>
        <v>0</v>
      </c>
      <c r="BF359" s="258">
        <f>IF(N359="snížená",J359,0)</f>
        <v>0</v>
      </c>
      <c r="BG359" s="258">
        <f>IF(N359="zákl. přenesená",J359,0)</f>
        <v>0</v>
      </c>
      <c r="BH359" s="258">
        <f>IF(N359="sníž. přenesená",J359,0)</f>
        <v>0</v>
      </c>
      <c r="BI359" s="258">
        <f>IF(N359="nulová",J359,0)</f>
        <v>0</v>
      </c>
      <c r="BJ359" s="16" t="s">
        <v>85</v>
      </c>
      <c r="BK359" s="258">
        <f>ROUND(I359*H359,2)</f>
        <v>0</v>
      </c>
      <c r="BL359" s="16" t="s">
        <v>366</v>
      </c>
      <c r="BM359" s="257" t="s">
        <v>1965</v>
      </c>
    </row>
    <row r="360" spans="1:51" s="14" customFormat="1" ht="12">
      <c r="A360" s="14"/>
      <c r="B360" s="270"/>
      <c r="C360" s="271"/>
      <c r="D360" s="261" t="s">
        <v>210</v>
      </c>
      <c r="E360" s="272" t="s">
        <v>1</v>
      </c>
      <c r="F360" s="273" t="s">
        <v>316</v>
      </c>
      <c r="G360" s="271"/>
      <c r="H360" s="274">
        <v>10</v>
      </c>
      <c r="I360" s="275"/>
      <c r="J360" s="271"/>
      <c r="K360" s="271"/>
      <c r="L360" s="276"/>
      <c r="M360" s="277"/>
      <c r="N360" s="278"/>
      <c r="O360" s="278"/>
      <c r="P360" s="278"/>
      <c r="Q360" s="278"/>
      <c r="R360" s="278"/>
      <c r="S360" s="278"/>
      <c r="T360" s="279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80" t="s">
        <v>210</v>
      </c>
      <c r="AU360" s="280" t="s">
        <v>85</v>
      </c>
      <c r="AV360" s="14" t="s">
        <v>85</v>
      </c>
      <c r="AW360" s="14" t="s">
        <v>30</v>
      </c>
      <c r="AX360" s="14" t="s">
        <v>73</v>
      </c>
      <c r="AY360" s="280" t="s">
        <v>202</v>
      </c>
    </row>
    <row r="361" spans="1:65" s="2" customFormat="1" ht="16.5" customHeight="1">
      <c r="A361" s="37"/>
      <c r="B361" s="38"/>
      <c r="C361" s="281" t="s">
        <v>266</v>
      </c>
      <c r="D361" s="281" t="s">
        <v>116</v>
      </c>
      <c r="E361" s="282" t="s">
        <v>594</v>
      </c>
      <c r="F361" s="283" t="s">
        <v>595</v>
      </c>
      <c r="G361" s="284" t="s">
        <v>207</v>
      </c>
      <c r="H361" s="285">
        <v>10</v>
      </c>
      <c r="I361" s="286"/>
      <c r="J361" s="287">
        <f>ROUND(I361*H361,2)</f>
        <v>0</v>
      </c>
      <c r="K361" s="288"/>
      <c r="L361" s="289"/>
      <c r="M361" s="290" t="s">
        <v>1</v>
      </c>
      <c r="N361" s="291" t="s">
        <v>39</v>
      </c>
      <c r="O361" s="90"/>
      <c r="P361" s="255">
        <f>O361*H361</f>
        <v>0</v>
      </c>
      <c r="Q361" s="255">
        <v>0.00092</v>
      </c>
      <c r="R361" s="255">
        <f>Q361*H361</f>
        <v>0.0092</v>
      </c>
      <c r="S361" s="255">
        <v>0</v>
      </c>
      <c r="T361" s="256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57" t="s">
        <v>459</v>
      </c>
      <c r="AT361" s="257" t="s">
        <v>116</v>
      </c>
      <c r="AU361" s="257" t="s">
        <v>85</v>
      </c>
      <c r="AY361" s="16" t="s">
        <v>202</v>
      </c>
      <c r="BE361" s="258">
        <f>IF(N361="základní",J361,0)</f>
        <v>0</v>
      </c>
      <c r="BF361" s="258">
        <f>IF(N361="snížená",J361,0)</f>
        <v>0</v>
      </c>
      <c r="BG361" s="258">
        <f>IF(N361="zákl. přenesená",J361,0)</f>
        <v>0</v>
      </c>
      <c r="BH361" s="258">
        <f>IF(N361="sníž. přenesená",J361,0)</f>
        <v>0</v>
      </c>
      <c r="BI361" s="258">
        <f>IF(N361="nulová",J361,0)</f>
        <v>0</v>
      </c>
      <c r="BJ361" s="16" t="s">
        <v>85</v>
      </c>
      <c r="BK361" s="258">
        <f>ROUND(I361*H361,2)</f>
        <v>0</v>
      </c>
      <c r="BL361" s="16" t="s">
        <v>366</v>
      </c>
      <c r="BM361" s="257" t="s">
        <v>1966</v>
      </c>
    </row>
    <row r="362" spans="1:65" s="2" customFormat="1" ht="21.75" customHeight="1">
      <c r="A362" s="37"/>
      <c r="B362" s="38"/>
      <c r="C362" s="245" t="s">
        <v>228</v>
      </c>
      <c r="D362" s="245" t="s">
        <v>204</v>
      </c>
      <c r="E362" s="246" t="s">
        <v>598</v>
      </c>
      <c r="F362" s="247" t="s">
        <v>599</v>
      </c>
      <c r="G362" s="248" t="s">
        <v>411</v>
      </c>
      <c r="H362" s="249">
        <v>2.043</v>
      </c>
      <c r="I362" s="250"/>
      <c r="J362" s="251">
        <f>ROUND(I362*H362,2)</f>
        <v>0</v>
      </c>
      <c r="K362" s="252"/>
      <c r="L362" s="43"/>
      <c r="M362" s="253" t="s">
        <v>1</v>
      </c>
      <c r="N362" s="254" t="s">
        <v>39</v>
      </c>
      <c r="O362" s="90"/>
      <c r="P362" s="255">
        <f>O362*H362</f>
        <v>0</v>
      </c>
      <c r="Q362" s="255">
        <v>0</v>
      </c>
      <c r="R362" s="255">
        <f>Q362*H362</f>
        <v>0</v>
      </c>
      <c r="S362" s="255">
        <v>0</v>
      </c>
      <c r="T362" s="256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57" t="s">
        <v>366</v>
      </c>
      <c r="AT362" s="257" t="s">
        <v>204</v>
      </c>
      <c r="AU362" s="257" t="s">
        <v>85</v>
      </c>
      <c r="AY362" s="16" t="s">
        <v>202</v>
      </c>
      <c r="BE362" s="258">
        <f>IF(N362="základní",J362,0)</f>
        <v>0</v>
      </c>
      <c r="BF362" s="258">
        <f>IF(N362="snížená",J362,0)</f>
        <v>0</v>
      </c>
      <c r="BG362" s="258">
        <f>IF(N362="zákl. přenesená",J362,0)</f>
        <v>0</v>
      </c>
      <c r="BH362" s="258">
        <f>IF(N362="sníž. přenesená",J362,0)</f>
        <v>0</v>
      </c>
      <c r="BI362" s="258">
        <f>IF(N362="nulová",J362,0)</f>
        <v>0</v>
      </c>
      <c r="BJ362" s="16" t="s">
        <v>85</v>
      </c>
      <c r="BK362" s="258">
        <f>ROUND(I362*H362,2)</f>
        <v>0</v>
      </c>
      <c r="BL362" s="16" t="s">
        <v>366</v>
      </c>
      <c r="BM362" s="257" t="s">
        <v>1967</v>
      </c>
    </row>
    <row r="363" spans="1:63" s="12" customFormat="1" ht="22.8" customHeight="1">
      <c r="A363" s="12"/>
      <c r="B363" s="229"/>
      <c r="C363" s="230"/>
      <c r="D363" s="231" t="s">
        <v>72</v>
      </c>
      <c r="E363" s="243" t="s">
        <v>601</v>
      </c>
      <c r="F363" s="243" t="s">
        <v>602</v>
      </c>
      <c r="G363" s="230"/>
      <c r="H363" s="230"/>
      <c r="I363" s="233"/>
      <c r="J363" s="244">
        <f>BK363</f>
        <v>0</v>
      </c>
      <c r="K363" s="230"/>
      <c r="L363" s="235"/>
      <c r="M363" s="236"/>
      <c r="N363" s="237"/>
      <c r="O363" s="237"/>
      <c r="P363" s="238">
        <f>SUM(P364:P375)</f>
        <v>0</v>
      </c>
      <c r="Q363" s="237"/>
      <c r="R363" s="238">
        <f>SUM(R364:R375)</f>
        <v>0.3220966</v>
      </c>
      <c r="S363" s="237"/>
      <c r="T363" s="239">
        <f>SUM(T364:T375)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40" t="s">
        <v>85</v>
      </c>
      <c r="AT363" s="241" t="s">
        <v>72</v>
      </c>
      <c r="AU363" s="241" t="s">
        <v>80</v>
      </c>
      <c r="AY363" s="240" t="s">
        <v>202</v>
      </c>
      <c r="BK363" s="242">
        <f>SUM(BK364:BK375)</f>
        <v>0</v>
      </c>
    </row>
    <row r="364" spans="1:65" s="2" customFormat="1" ht="16.5" customHeight="1">
      <c r="A364" s="37"/>
      <c r="B364" s="38"/>
      <c r="C364" s="245" t="s">
        <v>248</v>
      </c>
      <c r="D364" s="245" t="s">
        <v>204</v>
      </c>
      <c r="E364" s="246" t="s">
        <v>603</v>
      </c>
      <c r="F364" s="247" t="s">
        <v>604</v>
      </c>
      <c r="G364" s="248" t="s">
        <v>231</v>
      </c>
      <c r="H364" s="249">
        <v>300</v>
      </c>
      <c r="I364" s="250"/>
      <c r="J364" s="251">
        <f>ROUND(I364*H364,2)</f>
        <v>0</v>
      </c>
      <c r="K364" s="252"/>
      <c r="L364" s="43"/>
      <c r="M364" s="253" t="s">
        <v>1</v>
      </c>
      <c r="N364" s="254" t="s">
        <v>39</v>
      </c>
      <c r="O364" s="90"/>
      <c r="P364" s="255">
        <f>O364*H364</f>
        <v>0</v>
      </c>
      <c r="Q364" s="255">
        <v>0</v>
      </c>
      <c r="R364" s="255">
        <f>Q364*H364</f>
        <v>0</v>
      </c>
      <c r="S364" s="255">
        <v>0</v>
      </c>
      <c r="T364" s="256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57" t="s">
        <v>366</v>
      </c>
      <c r="AT364" s="257" t="s">
        <v>204</v>
      </c>
      <c r="AU364" s="257" t="s">
        <v>85</v>
      </c>
      <c r="AY364" s="16" t="s">
        <v>202</v>
      </c>
      <c r="BE364" s="258">
        <f>IF(N364="základní",J364,0)</f>
        <v>0</v>
      </c>
      <c r="BF364" s="258">
        <f>IF(N364="snížená",J364,0)</f>
        <v>0</v>
      </c>
      <c r="BG364" s="258">
        <f>IF(N364="zákl. přenesená",J364,0)</f>
        <v>0</v>
      </c>
      <c r="BH364" s="258">
        <f>IF(N364="sníž. přenesená",J364,0)</f>
        <v>0</v>
      </c>
      <c r="BI364" s="258">
        <f>IF(N364="nulová",J364,0)</f>
        <v>0</v>
      </c>
      <c r="BJ364" s="16" t="s">
        <v>85</v>
      </c>
      <c r="BK364" s="258">
        <f>ROUND(I364*H364,2)</f>
        <v>0</v>
      </c>
      <c r="BL364" s="16" t="s">
        <v>366</v>
      </c>
      <c r="BM364" s="257" t="s">
        <v>1968</v>
      </c>
    </row>
    <row r="365" spans="1:51" s="14" customFormat="1" ht="12">
      <c r="A365" s="14"/>
      <c r="B365" s="270"/>
      <c r="C365" s="271"/>
      <c r="D365" s="261" t="s">
        <v>210</v>
      </c>
      <c r="E365" s="272" t="s">
        <v>1</v>
      </c>
      <c r="F365" s="273" t="s">
        <v>1969</v>
      </c>
      <c r="G365" s="271"/>
      <c r="H365" s="274">
        <v>300</v>
      </c>
      <c r="I365" s="275"/>
      <c r="J365" s="271"/>
      <c r="K365" s="271"/>
      <c r="L365" s="276"/>
      <c r="M365" s="277"/>
      <c r="N365" s="278"/>
      <c r="O365" s="278"/>
      <c r="P365" s="278"/>
      <c r="Q365" s="278"/>
      <c r="R365" s="278"/>
      <c r="S365" s="278"/>
      <c r="T365" s="279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80" t="s">
        <v>210</v>
      </c>
      <c r="AU365" s="280" t="s">
        <v>85</v>
      </c>
      <c r="AV365" s="14" t="s">
        <v>85</v>
      </c>
      <c r="AW365" s="14" t="s">
        <v>30</v>
      </c>
      <c r="AX365" s="14" t="s">
        <v>73</v>
      </c>
      <c r="AY365" s="280" t="s">
        <v>202</v>
      </c>
    </row>
    <row r="366" spans="1:65" s="2" customFormat="1" ht="16.5" customHeight="1">
      <c r="A366" s="37"/>
      <c r="B366" s="38"/>
      <c r="C366" s="281" t="s">
        <v>436</v>
      </c>
      <c r="D366" s="281" t="s">
        <v>116</v>
      </c>
      <c r="E366" s="282" t="s">
        <v>608</v>
      </c>
      <c r="F366" s="283" t="s">
        <v>609</v>
      </c>
      <c r="G366" s="284" t="s">
        <v>231</v>
      </c>
      <c r="H366" s="285">
        <v>315</v>
      </c>
      <c r="I366" s="286"/>
      <c r="J366" s="287">
        <f>ROUND(I366*H366,2)</f>
        <v>0</v>
      </c>
      <c r="K366" s="288"/>
      <c r="L366" s="289"/>
      <c r="M366" s="290" t="s">
        <v>1</v>
      </c>
      <c r="N366" s="291" t="s">
        <v>39</v>
      </c>
      <c r="O366" s="90"/>
      <c r="P366" s="255">
        <f>O366*H366</f>
        <v>0</v>
      </c>
      <c r="Q366" s="255">
        <v>0</v>
      </c>
      <c r="R366" s="255">
        <f>Q366*H366</f>
        <v>0</v>
      </c>
      <c r="S366" s="255">
        <v>0</v>
      </c>
      <c r="T366" s="256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57" t="s">
        <v>459</v>
      </c>
      <c r="AT366" s="257" t="s">
        <v>116</v>
      </c>
      <c r="AU366" s="257" t="s">
        <v>85</v>
      </c>
      <c r="AY366" s="16" t="s">
        <v>202</v>
      </c>
      <c r="BE366" s="258">
        <f>IF(N366="základní",J366,0)</f>
        <v>0</v>
      </c>
      <c r="BF366" s="258">
        <f>IF(N366="snížená",J366,0)</f>
        <v>0</v>
      </c>
      <c r="BG366" s="258">
        <f>IF(N366="zákl. přenesená",J366,0)</f>
        <v>0</v>
      </c>
      <c r="BH366" s="258">
        <f>IF(N366="sníž. přenesená",J366,0)</f>
        <v>0</v>
      </c>
      <c r="BI366" s="258">
        <f>IF(N366="nulová",J366,0)</f>
        <v>0</v>
      </c>
      <c r="BJ366" s="16" t="s">
        <v>85</v>
      </c>
      <c r="BK366" s="258">
        <f>ROUND(I366*H366,2)</f>
        <v>0</v>
      </c>
      <c r="BL366" s="16" t="s">
        <v>366</v>
      </c>
      <c r="BM366" s="257" t="s">
        <v>1970</v>
      </c>
    </row>
    <row r="367" spans="1:51" s="14" customFormat="1" ht="12">
      <c r="A367" s="14"/>
      <c r="B367" s="270"/>
      <c r="C367" s="271"/>
      <c r="D367" s="261" t="s">
        <v>210</v>
      </c>
      <c r="E367" s="271"/>
      <c r="F367" s="273" t="s">
        <v>1971</v>
      </c>
      <c r="G367" s="271"/>
      <c r="H367" s="274">
        <v>315</v>
      </c>
      <c r="I367" s="275"/>
      <c r="J367" s="271"/>
      <c r="K367" s="271"/>
      <c r="L367" s="276"/>
      <c r="M367" s="277"/>
      <c r="N367" s="278"/>
      <c r="O367" s="278"/>
      <c r="P367" s="278"/>
      <c r="Q367" s="278"/>
      <c r="R367" s="278"/>
      <c r="S367" s="278"/>
      <c r="T367" s="279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80" t="s">
        <v>210</v>
      </c>
      <c r="AU367" s="280" t="s">
        <v>85</v>
      </c>
      <c r="AV367" s="14" t="s">
        <v>85</v>
      </c>
      <c r="AW367" s="14" t="s">
        <v>4</v>
      </c>
      <c r="AX367" s="14" t="s">
        <v>80</v>
      </c>
      <c r="AY367" s="280" t="s">
        <v>202</v>
      </c>
    </row>
    <row r="368" spans="1:65" s="2" customFormat="1" ht="21.75" customHeight="1">
      <c r="A368" s="37"/>
      <c r="B368" s="38"/>
      <c r="C368" s="245" t="s">
        <v>277</v>
      </c>
      <c r="D368" s="245" t="s">
        <v>204</v>
      </c>
      <c r="E368" s="246" t="s">
        <v>613</v>
      </c>
      <c r="F368" s="247" t="s">
        <v>614</v>
      </c>
      <c r="G368" s="248" t="s">
        <v>231</v>
      </c>
      <c r="H368" s="249">
        <v>657.34</v>
      </c>
      <c r="I368" s="250"/>
      <c r="J368" s="251">
        <f>ROUND(I368*H368,2)</f>
        <v>0</v>
      </c>
      <c r="K368" s="252"/>
      <c r="L368" s="43"/>
      <c r="M368" s="253" t="s">
        <v>1</v>
      </c>
      <c r="N368" s="254" t="s">
        <v>39</v>
      </c>
      <c r="O368" s="90"/>
      <c r="P368" s="255">
        <f>O368*H368</f>
        <v>0</v>
      </c>
      <c r="Q368" s="255">
        <v>0.0002</v>
      </c>
      <c r="R368" s="255">
        <f>Q368*H368</f>
        <v>0.131468</v>
      </c>
      <c r="S368" s="255">
        <v>0</v>
      </c>
      <c r="T368" s="256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57" t="s">
        <v>366</v>
      </c>
      <c r="AT368" s="257" t="s">
        <v>204</v>
      </c>
      <c r="AU368" s="257" t="s">
        <v>85</v>
      </c>
      <c r="AY368" s="16" t="s">
        <v>202</v>
      </c>
      <c r="BE368" s="258">
        <f>IF(N368="základní",J368,0)</f>
        <v>0</v>
      </c>
      <c r="BF368" s="258">
        <f>IF(N368="snížená",J368,0)</f>
        <v>0</v>
      </c>
      <c r="BG368" s="258">
        <f>IF(N368="zákl. přenesená",J368,0)</f>
        <v>0</v>
      </c>
      <c r="BH368" s="258">
        <f>IF(N368="sníž. přenesená",J368,0)</f>
        <v>0</v>
      </c>
      <c r="BI368" s="258">
        <f>IF(N368="nulová",J368,0)</f>
        <v>0</v>
      </c>
      <c r="BJ368" s="16" t="s">
        <v>85</v>
      </c>
      <c r="BK368" s="258">
        <f>ROUND(I368*H368,2)</f>
        <v>0</v>
      </c>
      <c r="BL368" s="16" t="s">
        <v>366</v>
      </c>
      <c r="BM368" s="257" t="s">
        <v>1972</v>
      </c>
    </row>
    <row r="369" spans="1:51" s="14" customFormat="1" ht="12">
      <c r="A369" s="14"/>
      <c r="B369" s="270"/>
      <c r="C369" s="271"/>
      <c r="D369" s="261" t="s">
        <v>210</v>
      </c>
      <c r="E369" s="272" t="s">
        <v>1</v>
      </c>
      <c r="F369" s="273" t="s">
        <v>1973</v>
      </c>
      <c r="G369" s="271"/>
      <c r="H369" s="274">
        <v>16</v>
      </c>
      <c r="I369" s="275"/>
      <c r="J369" s="271"/>
      <c r="K369" s="271"/>
      <c r="L369" s="276"/>
      <c r="M369" s="277"/>
      <c r="N369" s="278"/>
      <c r="O369" s="278"/>
      <c r="P369" s="278"/>
      <c r="Q369" s="278"/>
      <c r="R369" s="278"/>
      <c r="S369" s="278"/>
      <c r="T369" s="279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80" t="s">
        <v>210</v>
      </c>
      <c r="AU369" s="280" t="s">
        <v>85</v>
      </c>
      <c r="AV369" s="14" t="s">
        <v>85</v>
      </c>
      <c r="AW369" s="14" t="s">
        <v>30</v>
      </c>
      <c r="AX369" s="14" t="s">
        <v>73</v>
      </c>
      <c r="AY369" s="280" t="s">
        <v>202</v>
      </c>
    </row>
    <row r="370" spans="1:51" s="14" customFormat="1" ht="12">
      <c r="A370" s="14"/>
      <c r="B370" s="270"/>
      <c r="C370" s="271"/>
      <c r="D370" s="261" t="s">
        <v>210</v>
      </c>
      <c r="E370" s="272" t="s">
        <v>1</v>
      </c>
      <c r="F370" s="273" t="s">
        <v>1974</v>
      </c>
      <c r="G370" s="271"/>
      <c r="H370" s="274">
        <v>141.34</v>
      </c>
      <c r="I370" s="275"/>
      <c r="J370" s="271"/>
      <c r="K370" s="271"/>
      <c r="L370" s="276"/>
      <c r="M370" s="277"/>
      <c r="N370" s="278"/>
      <c r="O370" s="278"/>
      <c r="P370" s="278"/>
      <c r="Q370" s="278"/>
      <c r="R370" s="278"/>
      <c r="S370" s="278"/>
      <c r="T370" s="279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80" t="s">
        <v>210</v>
      </c>
      <c r="AU370" s="280" t="s">
        <v>85</v>
      </c>
      <c r="AV370" s="14" t="s">
        <v>85</v>
      </c>
      <c r="AW370" s="14" t="s">
        <v>30</v>
      </c>
      <c r="AX370" s="14" t="s">
        <v>73</v>
      </c>
      <c r="AY370" s="280" t="s">
        <v>202</v>
      </c>
    </row>
    <row r="371" spans="1:51" s="14" customFormat="1" ht="12">
      <c r="A371" s="14"/>
      <c r="B371" s="270"/>
      <c r="C371" s="271"/>
      <c r="D371" s="261" t="s">
        <v>210</v>
      </c>
      <c r="E371" s="272" t="s">
        <v>1</v>
      </c>
      <c r="F371" s="273" t="s">
        <v>1975</v>
      </c>
      <c r="G371" s="271"/>
      <c r="H371" s="274">
        <v>500</v>
      </c>
      <c r="I371" s="275"/>
      <c r="J371" s="271"/>
      <c r="K371" s="271"/>
      <c r="L371" s="276"/>
      <c r="M371" s="277"/>
      <c r="N371" s="278"/>
      <c r="O371" s="278"/>
      <c r="P371" s="278"/>
      <c r="Q371" s="278"/>
      <c r="R371" s="278"/>
      <c r="S371" s="278"/>
      <c r="T371" s="279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80" t="s">
        <v>210</v>
      </c>
      <c r="AU371" s="280" t="s">
        <v>85</v>
      </c>
      <c r="AV371" s="14" t="s">
        <v>85</v>
      </c>
      <c r="AW371" s="14" t="s">
        <v>30</v>
      </c>
      <c r="AX371" s="14" t="s">
        <v>73</v>
      </c>
      <c r="AY371" s="280" t="s">
        <v>202</v>
      </c>
    </row>
    <row r="372" spans="1:65" s="2" customFormat="1" ht="21.75" customHeight="1">
      <c r="A372" s="37"/>
      <c r="B372" s="38"/>
      <c r="C372" s="245" t="s">
        <v>282</v>
      </c>
      <c r="D372" s="245" t="s">
        <v>204</v>
      </c>
      <c r="E372" s="246" t="s">
        <v>620</v>
      </c>
      <c r="F372" s="247" t="s">
        <v>621</v>
      </c>
      <c r="G372" s="248" t="s">
        <v>231</v>
      </c>
      <c r="H372" s="249">
        <v>657.34</v>
      </c>
      <c r="I372" s="250"/>
      <c r="J372" s="251">
        <f>ROUND(I372*H372,2)</f>
        <v>0</v>
      </c>
      <c r="K372" s="252"/>
      <c r="L372" s="43"/>
      <c r="M372" s="253" t="s">
        <v>1</v>
      </c>
      <c r="N372" s="254" t="s">
        <v>39</v>
      </c>
      <c r="O372" s="90"/>
      <c r="P372" s="255">
        <f>O372*H372</f>
        <v>0</v>
      </c>
      <c r="Q372" s="255">
        <v>0.00029</v>
      </c>
      <c r="R372" s="255">
        <f>Q372*H372</f>
        <v>0.1906286</v>
      </c>
      <c r="S372" s="255">
        <v>0</v>
      </c>
      <c r="T372" s="256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57" t="s">
        <v>366</v>
      </c>
      <c r="AT372" s="257" t="s">
        <v>204</v>
      </c>
      <c r="AU372" s="257" t="s">
        <v>85</v>
      </c>
      <c r="AY372" s="16" t="s">
        <v>202</v>
      </c>
      <c r="BE372" s="258">
        <f>IF(N372="základní",J372,0)</f>
        <v>0</v>
      </c>
      <c r="BF372" s="258">
        <f>IF(N372="snížená",J372,0)</f>
        <v>0</v>
      </c>
      <c r="BG372" s="258">
        <f>IF(N372="zákl. přenesená",J372,0)</f>
        <v>0</v>
      </c>
      <c r="BH372" s="258">
        <f>IF(N372="sníž. přenesená",J372,0)</f>
        <v>0</v>
      </c>
      <c r="BI372" s="258">
        <f>IF(N372="nulová",J372,0)</f>
        <v>0</v>
      </c>
      <c r="BJ372" s="16" t="s">
        <v>85</v>
      </c>
      <c r="BK372" s="258">
        <f>ROUND(I372*H372,2)</f>
        <v>0</v>
      </c>
      <c r="BL372" s="16" t="s">
        <v>366</v>
      </c>
      <c r="BM372" s="257" t="s">
        <v>1976</v>
      </c>
    </row>
    <row r="373" spans="1:51" s="14" customFormat="1" ht="12">
      <c r="A373" s="14"/>
      <c r="B373" s="270"/>
      <c r="C373" s="271"/>
      <c r="D373" s="261" t="s">
        <v>210</v>
      </c>
      <c r="E373" s="272" t="s">
        <v>1</v>
      </c>
      <c r="F373" s="273" t="s">
        <v>1973</v>
      </c>
      <c r="G373" s="271"/>
      <c r="H373" s="274">
        <v>16</v>
      </c>
      <c r="I373" s="275"/>
      <c r="J373" s="271"/>
      <c r="K373" s="271"/>
      <c r="L373" s="276"/>
      <c r="M373" s="277"/>
      <c r="N373" s="278"/>
      <c r="O373" s="278"/>
      <c r="P373" s="278"/>
      <c r="Q373" s="278"/>
      <c r="R373" s="278"/>
      <c r="S373" s="278"/>
      <c r="T373" s="279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80" t="s">
        <v>210</v>
      </c>
      <c r="AU373" s="280" t="s">
        <v>85</v>
      </c>
      <c r="AV373" s="14" t="s">
        <v>85</v>
      </c>
      <c r="AW373" s="14" t="s">
        <v>30</v>
      </c>
      <c r="AX373" s="14" t="s">
        <v>73</v>
      </c>
      <c r="AY373" s="280" t="s">
        <v>202</v>
      </c>
    </row>
    <row r="374" spans="1:51" s="14" customFormat="1" ht="12">
      <c r="A374" s="14"/>
      <c r="B374" s="270"/>
      <c r="C374" s="271"/>
      <c r="D374" s="261" t="s">
        <v>210</v>
      </c>
      <c r="E374" s="272" t="s">
        <v>1</v>
      </c>
      <c r="F374" s="273" t="s">
        <v>1974</v>
      </c>
      <c r="G374" s="271"/>
      <c r="H374" s="274">
        <v>141.34</v>
      </c>
      <c r="I374" s="275"/>
      <c r="J374" s="271"/>
      <c r="K374" s="271"/>
      <c r="L374" s="276"/>
      <c r="M374" s="277"/>
      <c r="N374" s="278"/>
      <c r="O374" s="278"/>
      <c r="P374" s="278"/>
      <c r="Q374" s="278"/>
      <c r="R374" s="278"/>
      <c r="S374" s="278"/>
      <c r="T374" s="279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80" t="s">
        <v>210</v>
      </c>
      <c r="AU374" s="280" t="s">
        <v>85</v>
      </c>
      <c r="AV374" s="14" t="s">
        <v>85</v>
      </c>
      <c r="AW374" s="14" t="s">
        <v>30</v>
      </c>
      <c r="AX374" s="14" t="s">
        <v>73</v>
      </c>
      <c r="AY374" s="280" t="s">
        <v>202</v>
      </c>
    </row>
    <row r="375" spans="1:51" s="14" customFormat="1" ht="12">
      <c r="A375" s="14"/>
      <c r="B375" s="270"/>
      <c r="C375" s="271"/>
      <c r="D375" s="261" t="s">
        <v>210</v>
      </c>
      <c r="E375" s="272" t="s">
        <v>1</v>
      </c>
      <c r="F375" s="273" t="s">
        <v>1975</v>
      </c>
      <c r="G375" s="271"/>
      <c r="H375" s="274">
        <v>500</v>
      </c>
      <c r="I375" s="275"/>
      <c r="J375" s="271"/>
      <c r="K375" s="271"/>
      <c r="L375" s="276"/>
      <c r="M375" s="292"/>
      <c r="N375" s="293"/>
      <c r="O375" s="293"/>
      <c r="P375" s="293"/>
      <c r="Q375" s="293"/>
      <c r="R375" s="293"/>
      <c r="S375" s="293"/>
      <c r="T375" s="29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80" t="s">
        <v>210</v>
      </c>
      <c r="AU375" s="280" t="s">
        <v>85</v>
      </c>
      <c r="AV375" s="14" t="s">
        <v>85</v>
      </c>
      <c r="AW375" s="14" t="s">
        <v>30</v>
      </c>
      <c r="AX375" s="14" t="s">
        <v>73</v>
      </c>
      <c r="AY375" s="280" t="s">
        <v>202</v>
      </c>
    </row>
    <row r="376" spans="1:31" s="2" customFormat="1" ht="6.95" customHeight="1">
      <c r="A376" s="37"/>
      <c r="B376" s="65"/>
      <c r="C376" s="66"/>
      <c r="D376" s="66"/>
      <c r="E376" s="66"/>
      <c r="F376" s="66"/>
      <c r="G376" s="66"/>
      <c r="H376" s="66"/>
      <c r="I376" s="192"/>
      <c r="J376" s="66"/>
      <c r="K376" s="66"/>
      <c r="L376" s="43"/>
      <c r="M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</row>
  </sheetData>
  <sheetProtection password="CC35" sheet="1" objects="1" scenarios="1" formatColumns="0" formatRows="0" autoFilter="0"/>
  <autoFilter ref="C139:K37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6:H126"/>
    <mergeCell ref="E130:H130"/>
    <mergeCell ref="E128:H128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146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160</v>
      </c>
      <c r="L8" s="19"/>
    </row>
    <row r="9" spans="2:12" s="1" customFormat="1" ht="23.25" customHeight="1">
      <c r="B9" s="19"/>
      <c r="E9" s="153" t="s">
        <v>1845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162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1846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164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1977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ROUND(J128,2)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ROUND((SUM(BE128:BE175)),2)</f>
        <v>0</v>
      </c>
      <c r="G37" s="37"/>
      <c r="H37" s="37"/>
      <c r="I37" s="171">
        <v>0.21</v>
      </c>
      <c r="J37" s="170">
        <f>ROUND(((SUM(BE128:BE175))*I37),2)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ROUND((SUM(BF128:BF175)),2)</f>
        <v>0</v>
      </c>
      <c r="G38" s="37"/>
      <c r="H38" s="37"/>
      <c r="I38" s="171">
        <v>0.15</v>
      </c>
      <c r="J38" s="170">
        <f>ROUND(((SUM(BF128:BF175))*I38),2)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ROUND((SUM(BG128:BG175)),2)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ROUND((SUM(BH128:BH175)),2)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ROUND((SUM(BI128:BI175)),2)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23.25" customHeight="1">
      <c r="B87" s="20"/>
      <c r="C87" s="21"/>
      <c r="D87" s="21"/>
      <c r="E87" s="196" t="s">
        <v>1845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162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1846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164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O.b - Elektroinstalace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167</v>
      </c>
      <c r="D98" s="199"/>
      <c r="E98" s="199"/>
      <c r="F98" s="199"/>
      <c r="G98" s="199"/>
      <c r="H98" s="199"/>
      <c r="I98" s="200"/>
      <c r="J98" s="201" t="s">
        <v>168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169</v>
      </c>
      <c r="D100" s="39"/>
      <c r="E100" s="39"/>
      <c r="F100" s="39"/>
      <c r="G100" s="39"/>
      <c r="H100" s="39"/>
      <c r="I100" s="155"/>
      <c r="J100" s="109">
        <f>J128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170</v>
      </c>
    </row>
    <row r="101" spans="1:31" s="9" customFormat="1" ht="24.95" customHeight="1">
      <c r="A101" s="9"/>
      <c r="B101" s="203"/>
      <c r="C101" s="204"/>
      <c r="D101" s="205" t="s">
        <v>624</v>
      </c>
      <c r="E101" s="206"/>
      <c r="F101" s="206"/>
      <c r="G101" s="206"/>
      <c r="H101" s="206"/>
      <c r="I101" s="207"/>
      <c r="J101" s="208">
        <f>J129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625</v>
      </c>
      <c r="E102" s="206"/>
      <c r="F102" s="206"/>
      <c r="G102" s="206"/>
      <c r="H102" s="206"/>
      <c r="I102" s="207"/>
      <c r="J102" s="208">
        <f>J144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626</v>
      </c>
      <c r="E103" s="206"/>
      <c r="F103" s="206"/>
      <c r="G103" s="206"/>
      <c r="H103" s="206"/>
      <c r="I103" s="207"/>
      <c r="J103" s="208">
        <f>J161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627</v>
      </c>
      <c r="E104" s="206"/>
      <c r="F104" s="206"/>
      <c r="G104" s="206"/>
      <c r="H104" s="206"/>
      <c r="I104" s="207"/>
      <c r="J104" s="208">
        <f>J172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155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192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195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187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96" t="str">
        <f>E7</f>
        <v xml:space="preserve">Stavební úpravy (TZB)  BD v Milíně, blok A, M, O - III. etapa</v>
      </c>
      <c r="F114" s="31"/>
      <c r="G114" s="31"/>
      <c r="H114" s="31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2:12" s="1" customFormat="1" ht="12" customHeight="1">
      <c r="B115" s="20"/>
      <c r="C115" s="31" t="s">
        <v>160</v>
      </c>
      <c r="D115" s="21"/>
      <c r="E115" s="21"/>
      <c r="F115" s="21"/>
      <c r="G115" s="21"/>
      <c r="H115" s="21"/>
      <c r="I115" s="146"/>
      <c r="J115" s="21"/>
      <c r="K115" s="21"/>
      <c r="L115" s="19"/>
    </row>
    <row r="116" spans="2:12" s="1" customFormat="1" ht="23.25" customHeight="1">
      <c r="B116" s="20"/>
      <c r="C116" s="21"/>
      <c r="D116" s="21"/>
      <c r="E116" s="196" t="s">
        <v>1845</v>
      </c>
      <c r="F116" s="21"/>
      <c r="G116" s="21"/>
      <c r="H116" s="21"/>
      <c r="I116" s="146"/>
      <c r="J116" s="21"/>
      <c r="K116" s="21"/>
      <c r="L116" s="19"/>
    </row>
    <row r="117" spans="2:12" s="1" customFormat="1" ht="12" customHeight="1">
      <c r="B117" s="20"/>
      <c r="C117" s="31" t="s">
        <v>162</v>
      </c>
      <c r="D117" s="21"/>
      <c r="E117" s="21"/>
      <c r="F117" s="21"/>
      <c r="G117" s="21"/>
      <c r="H117" s="21"/>
      <c r="I117" s="146"/>
      <c r="J117" s="21"/>
      <c r="K117" s="21"/>
      <c r="L117" s="19"/>
    </row>
    <row r="118" spans="1:31" s="2" customFormat="1" ht="16.5" customHeight="1">
      <c r="A118" s="37"/>
      <c r="B118" s="38"/>
      <c r="C118" s="39"/>
      <c r="D118" s="39"/>
      <c r="E118" s="197" t="s">
        <v>1846</v>
      </c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164</v>
      </c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E13</f>
        <v>O.b - Elektroinstalace</v>
      </c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155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F16</f>
        <v xml:space="preserve"> </v>
      </c>
      <c r="G122" s="39"/>
      <c r="H122" s="39"/>
      <c r="I122" s="157" t="s">
        <v>22</v>
      </c>
      <c r="J122" s="78" t="str">
        <f>IF(J16="","",J16)</f>
        <v>16. 3. 2020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24</v>
      </c>
      <c r="D124" s="39"/>
      <c r="E124" s="39"/>
      <c r="F124" s="26" t="str">
        <f>E19</f>
        <v xml:space="preserve"> </v>
      </c>
      <c r="G124" s="39"/>
      <c r="H124" s="39"/>
      <c r="I124" s="157" t="s">
        <v>29</v>
      </c>
      <c r="J124" s="35" t="str">
        <f>E25</f>
        <v xml:space="preserve"> 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27</v>
      </c>
      <c r="D125" s="39"/>
      <c r="E125" s="39"/>
      <c r="F125" s="26" t="str">
        <f>IF(E22="","",E22)</f>
        <v>Vyplň údaj</v>
      </c>
      <c r="G125" s="39"/>
      <c r="H125" s="39"/>
      <c r="I125" s="157" t="s">
        <v>31</v>
      </c>
      <c r="J125" s="35" t="str">
        <f>E28</f>
        <v xml:space="preserve"> 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216"/>
      <c r="B127" s="217"/>
      <c r="C127" s="218" t="s">
        <v>188</v>
      </c>
      <c r="D127" s="219" t="s">
        <v>58</v>
      </c>
      <c r="E127" s="219" t="s">
        <v>54</v>
      </c>
      <c r="F127" s="219" t="s">
        <v>55</v>
      </c>
      <c r="G127" s="219" t="s">
        <v>189</v>
      </c>
      <c r="H127" s="219" t="s">
        <v>190</v>
      </c>
      <c r="I127" s="220" t="s">
        <v>191</v>
      </c>
      <c r="J127" s="221" t="s">
        <v>168</v>
      </c>
      <c r="K127" s="222" t="s">
        <v>192</v>
      </c>
      <c r="L127" s="223"/>
      <c r="M127" s="99" t="s">
        <v>1</v>
      </c>
      <c r="N127" s="100" t="s">
        <v>37</v>
      </c>
      <c r="O127" s="100" t="s">
        <v>193</v>
      </c>
      <c r="P127" s="100" t="s">
        <v>194</v>
      </c>
      <c r="Q127" s="100" t="s">
        <v>195</v>
      </c>
      <c r="R127" s="100" t="s">
        <v>196</v>
      </c>
      <c r="S127" s="100" t="s">
        <v>197</v>
      </c>
      <c r="T127" s="101" t="s">
        <v>198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7"/>
      <c r="B128" s="38"/>
      <c r="C128" s="106" t="s">
        <v>199</v>
      </c>
      <c r="D128" s="39"/>
      <c r="E128" s="39"/>
      <c r="F128" s="39"/>
      <c r="G128" s="39"/>
      <c r="H128" s="39"/>
      <c r="I128" s="155"/>
      <c r="J128" s="224">
        <f>BK128</f>
        <v>0</v>
      </c>
      <c r="K128" s="39"/>
      <c r="L128" s="43"/>
      <c r="M128" s="102"/>
      <c r="N128" s="225"/>
      <c r="O128" s="103"/>
      <c r="P128" s="226">
        <f>P129+P144+P161+P172</f>
        <v>0</v>
      </c>
      <c r="Q128" s="103"/>
      <c r="R128" s="226">
        <f>R129+R144+R161+R172</f>
        <v>0</v>
      </c>
      <c r="S128" s="103"/>
      <c r="T128" s="227">
        <f>T129+T144+T161+T172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72</v>
      </c>
      <c r="AU128" s="16" t="s">
        <v>170</v>
      </c>
      <c r="BK128" s="228">
        <f>BK129+BK144+BK161+BK172</f>
        <v>0</v>
      </c>
    </row>
    <row r="129" spans="1:63" s="12" customFormat="1" ht="25.9" customHeight="1">
      <c r="A129" s="12"/>
      <c r="B129" s="229"/>
      <c r="C129" s="230"/>
      <c r="D129" s="231" t="s">
        <v>72</v>
      </c>
      <c r="E129" s="232" t="s">
        <v>628</v>
      </c>
      <c r="F129" s="232" t="s">
        <v>629</v>
      </c>
      <c r="G129" s="230"/>
      <c r="H129" s="230"/>
      <c r="I129" s="233"/>
      <c r="J129" s="234">
        <f>BK129</f>
        <v>0</v>
      </c>
      <c r="K129" s="230"/>
      <c r="L129" s="235"/>
      <c r="M129" s="236"/>
      <c r="N129" s="237"/>
      <c r="O129" s="237"/>
      <c r="P129" s="238">
        <f>SUM(P130:P143)</f>
        <v>0</v>
      </c>
      <c r="Q129" s="237"/>
      <c r="R129" s="238">
        <f>SUM(R130:R143)</f>
        <v>0</v>
      </c>
      <c r="S129" s="237"/>
      <c r="T129" s="239">
        <f>SUM(T130:T143)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85</v>
      </c>
      <c r="AT129" s="241" t="s">
        <v>72</v>
      </c>
      <c r="AU129" s="241" t="s">
        <v>73</v>
      </c>
      <c r="AY129" s="240" t="s">
        <v>202</v>
      </c>
      <c r="BK129" s="242">
        <f>SUM(BK130:BK143)</f>
        <v>0</v>
      </c>
    </row>
    <row r="130" spans="1:65" s="2" customFormat="1" ht="16.5" customHeight="1">
      <c r="A130" s="37"/>
      <c r="B130" s="38"/>
      <c r="C130" s="245" t="s">
        <v>73</v>
      </c>
      <c r="D130" s="245" t="s">
        <v>204</v>
      </c>
      <c r="E130" s="246" t="s">
        <v>630</v>
      </c>
      <c r="F130" s="247" t="s">
        <v>631</v>
      </c>
      <c r="G130" s="248" t="s">
        <v>324</v>
      </c>
      <c r="H130" s="249">
        <v>54</v>
      </c>
      <c r="I130" s="250"/>
      <c r="J130" s="251">
        <f>ROUND(I130*H130,2)</f>
        <v>0</v>
      </c>
      <c r="K130" s="252"/>
      <c r="L130" s="43"/>
      <c r="M130" s="253" t="s">
        <v>1</v>
      </c>
      <c r="N130" s="254" t="s">
        <v>39</v>
      </c>
      <c r="O130" s="90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7" t="s">
        <v>366</v>
      </c>
      <c r="AT130" s="257" t="s">
        <v>204</v>
      </c>
      <c r="AU130" s="257" t="s">
        <v>80</v>
      </c>
      <c r="AY130" s="16" t="s">
        <v>202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6" t="s">
        <v>85</v>
      </c>
      <c r="BK130" s="258">
        <f>ROUND(I130*H130,2)</f>
        <v>0</v>
      </c>
      <c r="BL130" s="16" t="s">
        <v>366</v>
      </c>
      <c r="BM130" s="257" t="s">
        <v>85</v>
      </c>
    </row>
    <row r="131" spans="1:65" s="2" customFormat="1" ht="16.5" customHeight="1">
      <c r="A131" s="37"/>
      <c r="B131" s="38"/>
      <c r="C131" s="245" t="s">
        <v>73</v>
      </c>
      <c r="D131" s="245" t="s">
        <v>204</v>
      </c>
      <c r="E131" s="246" t="s">
        <v>632</v>
      </c>
      <c r="F131" s="247" t="s">
        <v>633</v>
      </c>
      <c r="G131" s="248" t="s">
        <v>324</v>
      </c>
      <c r="H131" s="249">
        <v>38</v>
      </c>
      <c r="I131" s="250"/>
      <c r="J131" s="251">
        <f>ROUND(I131*H131,2)</f>
        <v>0</v>
      </c>
      <c r="K131" s="252"/>
      <c r="L131" s="43"/>
      <c r="M131" s="253" t="s">
        <v>1</v>
      </c>
      <c r="N131" s="254" t="s">
        <v>39</v>
      </c>
      <c r="O131" s="90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7" t="s">
        <v>366</v>
      </c>
      <c r="AT131" s="257" t="s">
        <v>204</v>
      </c>
      <c r="AU131" s="257" t="s">
        <v>80</v>
      </c>
      <c r="AY131" s="16" t="s">
        <v>202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6" t="s">
        <v>85</v>
      </c>
      <c r="BK131" s="258">
        <f>ROUND(I131*H131,2)</f>
        <v>0</v>
      </c>
      <c r="BL131" s="16" t="s">
        <v>366</v>
      </c>
      <c r="BM131" s="257" t="s">
        <v>208</v>
      </c>
    </row>
    <row r="132" spans="1:65" s="2" customFormat="1" ht="16.5" customHeight="1">
      <c r="A132" s="37"/>
      <c r="B132" s="38"/>
      <c r="C132" s="245" t="s">
        <v>73</v>
      </c>
      <c r="D132" s="245" t="s">
        <v>204</v>
      </c>
      <c r="E132" s="246" t="s">
        <v>634</v>
      </c>
      <c r="F132" s="247" t="s">
        <v>635</v>
      </c>
      <c r="G132" s="248" t="s">
        <v>319</v>
      </c>
      <c r="H132" s="249">
        <v>21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366</v>
      </c>
      <c r="AT132" s="257" t="s">
        <v>204</v>
      </c>
      <c r="AU132" s="257" t="s">
        <v>80</v>
      </c>
      <c r="AY132" s="16" t="s">
        <v>202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366</v>
      </c>
      <c r="BM132" s="257" t="s">
        <v>246</v>
      </c>
    </row>
    <row r="133" spans="1:65" s="2" customFormat="1" ht="16.5" customHeight="1">
      <c r="A133" s="37"/>
      <c r="B133" s="38"/>
      <c r="C133" s="245" t="s">
        <v>73</v>
      </c>
      <c r="D133" s="245" t="s">
        <v>204</v>
      </c>
      <c r="E133" s="246" t="s">
        <v>636</v>
      </c>
      <c r="F133" s="247" t="s">
        <v>637</v>
      </c>
      <c r="G133" s="248" t="s">
        <v>319</v>
      </c>
      <c r="H133" s="249">
        <v>8</v>
      </c>
      <c r="I133" s="250"/>
      <c r="J133" s="251">
        <f>ROUND(I133*H133,2)</f>
        <v>0</v>
      </c>
      <c r="K133" s="252"/>
      <c r="L133" s="43"/>
      <c r="M133" s="253" t="s">
        <v>1</v>
      </c>
      <c r="N133" s="254" t="s">
        <v>39</v>
      </c>
      <c r="O133" s="90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7" t="s">
        <v>366</v>
      </c>
      <c r="AT133" s="257" t="s">
        <v>204</v>
      </c>
      <c r="AU133" s="257" t="s">
        <v>80</v>
      </c>
      <c r="AY133" s="16" t="s">
        <v>202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6" t="s">
        <v>85</v>
      </c>
      <c r="BK133" s="258">
        <f>ROUND(I133*H133,2)</f>
        <v>0</v>
      </c>
      <c r="BL133" s="16" t="s">
        <v>366</v>
      </c>
      <c r="BM133" s="257" t="s">
        <v>285</v>
      </c>
    </row>
    <row r="134" spans="1:65" s="2" customFormat="1" ht="16.5" customHeight="1">
      <c r="A134" s="37"/>
      <c r="B134" s="38"/>
      <c r="C134" s="245" t="s">
        <v>73</v>
      </c>
      <c r="D134" s="245" t="s">
        <v>204</v>
      </c>
      <c r="E134" s="246" t="s">
        <v>638</v>
      </c>
      <c r="F134" s="247" t="s">
        <v>639</v>
      </c>
      <c r="G134" s="248" t="s">
        <v>319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366</v>
      </c>
      <c r="AT134" s="257" t="s">
        <v>204</v>
      </c>
      <c r="AU134" s="257" t="s">
        <v>80</v>
      </c>
      <c r="AY134" s="16" t="s">
        <v>202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366</v>
      </c>
      <c r="BM134" s="257" t="s">
        <v>316</v>
      </c>
    </row>
    <row r="135" spans="1:65" s="2" customFormat="1" ht="16.5" customHeight="1">
      <c r="A135" s="37"/>
      <c r="B135" s="38"/>
      <c r="C135" s="245" t="s">
        <v>73</v>
      </c>
      <c r="D135" s="245" t="s">
        <v>204</v>
      </c>
      <c r="E135" s="246" t="s">
        <v>640</v>
      </c>
      <c r="F135" s="247" t="s">
        <v>641</v>
      </c>
      <c r="G135" s="248" t="s">
        <v>324</v>
      </c>
      <c r="H135" s="249">
        <v>580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366</v>
      </c>
      <c r="AT135" s="257" t="s">
        <v>204</v>
      </c>
      <c r="AU135" s="257" t="s">
        <v>80</v>
      </c>
      <c r="AY135" s="16" t="s">
        <v>202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366</v>
      </c>
      <c r="BM135" s="257" t="s">
        <v>342</v>
      </c>
    </row>
    <row r="136" spans="1:65" s="2" customFormat="1" ht="16.5" customHeight="1">
      <c r="A136" s="37"/>
      <c r="B136" s="38"/>
      <c r="C136" s="245" t="s">
        <v>73</v>
      </c>
      <c r="D136" s="245" t="s">
        <v>204</v>
      </c>
      <c r="E136" s="246" t="s">
        <v>642</v>
      </c>
      <c r="F136" s="247" t="s">
        <v>643</v>
      </c>
      <c r="G136" s="248" t="s">
        <v>324</v>
      </c>
      <c r="H136" s="249">
        <v>70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366</v>
      </c>
      <c r="AT136" s="257" t="s">
        <v>204</v>
      </c>
      <c r="AU136" s="257" t="s">
        <v>80</v>
      </c>
      <c r="AY136" s="16" t="s">
        <v>202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366</v>
      </c>
      <c r="BM136" s="257" t="s">
        <v>354</v>
      </c>
    </row>
    <row r="137" spans="1:65" s="2" customFormat="1" ht="16.5" customHeight="1">
      <c r="A137" s="37"/>
      <c r="B137" s="38"/>
      <c r="C137" s="245" t="s">
        <v>73</v>
      </c>
      <c r="D137" s="245" t="s">
        <v>204</v>
      </c>
      <c r="E137" s="246" t="s">
        <v>644</v>
      </c>
      <c r="F137" s="247" t="s">
        <v>645</v>
      </c>
      <c r="G137" s="248" t="s">
        <v>324</v>
      </c>
      <c r="H137" s="249">
        <v>42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366</v>
      </c>
      <c r="AT137" s="257" t="s">
        <v>204</v>
      </c>
      <c r="AU137" s="257" t="s">
        <v>80</v>
      </c>
      <c r="AY137" s="16" t="s">
        <v>202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366</v>
      </c>
      <c r="BM137" s="257" t="s">
        <v>366</v>
      </c>
    </row>
    <row r="138" spans="1:65" s="2" customFormat="1" ht="16.5" customHeight="1">
      <c r="A138" s="37"/>
      <c r="B138" s="38"/>
      <c r="C138" s="245" t="s">
        <v>73</v>
      </c>
      <c r="D138" s="245" t="s">
        <v>204</v>
      </c>
      <c r="E138" s="246" t="s">
        <v>646</v>
      </c>
      <c r="F138" s="247" t="s">
        <v>647</v>
      </c>
      <c r="G138" s="248" t="s">
        <v>324</v>
      </c>
      <c r="H138" s="249">
        <v>240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366</v>
      </c>
      <c r="AT138" s="257" t="s">
        <v>204</v>
      </c>
      <c r="AU138" s="257" t="s">
        <v>80</v>
      </c>
      <c r="AY138" s="16" t="s">
        <v>202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366</v>
      </c>
      <c r="BM138" s="257" t="s">
        <v>375</v>
      </c>
    </row>
    <row r="139" spans="1:65" s="2" customFormat="1" ht="16.5" customHeight="1">
      <c r="A139" s="37"/>
      <c r="B139" s="38"/>
      <c r="C139" s="245" t="s">
        <v>73</v>
      </c>
      <c r="D139" s="245" t="s">
        <v>204</v>
      </c>
      <c r="E139" s="246" t="s">
        <v>648</v>
      </c>
      <c r="F139" s="247" t="s">
        <v>649</v>
      </c>
      <c r="G139" s="248" t="s">
        <v>324</v>
      </c>
      <c r="H139" s="249">
        <v>110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366</v>
      </c>
      <c r="AT139" s="257" t="s">
        <v>204</v>
      </c>
      <c r="AU139" s="257" t="s">
        <v>80</v>
      </c>
      <c r="AY139" s="16" t="s">
        <v>202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366</v>
      </c>
      <c r="BM139" s="257" t="s">
        <v>387</v>
      </c>
    </row>
    <row r="140" spans="1:65" s="2" customFormat="1" ht="16.5" customHeight="1">
      <c r="A140" s="37"/>
      <c r="B140" s="38"/>
      <c r="C140" s="245" t="s">
        <v>73</v>
      </c>
      <c r="D140" s="245" t="s">
        <v>204</v>
      </c>
      <c r="E140" s="246" t="s">
        <v>650</v>
      </c>
      <c r="F140" s="247" t="s">
        <v>651</v>
      </c>
      <c r="G140" s="248" t="s">
        <v>319</v>
      </c>
      <c r="H140" s="249">
        <v>3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366</v>
      </c>
      <c r="AT140" s="257" t="s">
        <v>204</v>
      </c>
      <c r="AU140" s="257" t="s">
        <v>80</v>
      </c>
      <c r="AY140" s="16" t="s">
        <v>202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366</v>
      </c>
      <c r="BM140" s="257" t="s">
        <v>398</v>
      </c>
    </row>
    <row r="141" spans="1:65" s="2" customFormat="1" ht="16.5" customHeight="1">
      <c r="A141" s="37"/>
      <c r="B141" s="38"/>
      <c r="C141" s="245" t="s">
        <v>73</v>
      </c>
      <c r="D141" s="245" t="s">
        <v>204</v>
      </c>
      <c r="E141" s="246" t="s">
        <v>652</v>
      </c>
      <c r="F141" s="247" t="s">
        <v>653</v>
      </c>
      <c r="G141" s="248" t="s">
        <v>319</v>
      </c>
      <c r="H141" s="249">
        <v>21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366</v>
      </c>
      <c r="AT141" s="257" t="s">
        <v>204</v>
      </c>
      <c r="AU141" s="257" t="s">
        <v>80</v>
      </c>
      <c r="AY141" s="16" t="s">
        <v>202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366</v>
      </c>
      <c r="BM141" s="257" t="s">
        <v>413</v>
      </c>
    </row>
    <row r="142" spans="1:65" s="2" customFormat="1" ht="16.5" customHeight="1">
      <c r="A142" s="37"/>
      <c r="B142" s="38"/>
      <c r="C142" s="245" t="s">
        <v>73</v>
      </c>
      <c r="D142" s="245" t="s">
        <v>204</v>
      </c>
      <c r="E142" s="246" t="s">
        <v>654</v>
      </c>
      <c r="F142" s="247" t="s">
        <v>655</v>
      </c>
      <c r="G142" s="248" t="s">
        <v>319</v>
      </c>
      <c r="H142" s="249">
        <v>3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366</v>
      </c>
      <c r="AT142" s="257" t="s">
        <v>204</v>
      </c>
      <c r="AU142" s="257" t="s">
        <v>80</v>
      </c>
      <c r="AY142" s="16" t="s">
        <v>202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366</v>
      </c>
      <c r="BM142" s="257" t="s">
        <v>421</v>
      </c>
    </row>
    <row r="143" spans="1:65" s="2" customFormat="1" ht="16.5" customHeight="1">
      <c r="A143" s="37"/>
      <c r="B143" s="38"/>
      <c r="C143" s="245" t="s">
        <v>73</v>
      </c>
      <c r="D143" s="245" t="s">
        <v>204</v>
      </c>
      <c r="E143" s="246" t="s">
        <v>656</v>
      </c>
      <c r="F143" s="247" t="s">
        <v>657</v>
      </c>
      <c r="G143" s="248" t="s">
        <v>319</v>
      </c>
      <c r="H143" s="249">
        <v>6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366</v>
      </c>
      <c r="AT143" s="257" t="s">
        <v>204</v>
      </c>
      <c r="AU143" s="257" t="s">
        <v>80</v>
      </c>
      <c r="AY143" s="16" t="s">
        <v>202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366</v>
      </c>
      <c r="BM143" s="257" t="s">
        <v>432</v>
      </c>
    </row>
    <row r="144" spans="1:63" s="12" customFormat="1" ht="25.9" customHeight="1">
      <c r="A144" s="12"/>
      <c r="B144" s="229"/>
      <c r="C144" s="230"/>
      <c r="D144" s="231" t="s">
        <v>72</v>
      </c>
      <c r="E144" s="232" t="s">
        <v>658</v>
      </c>
      <c r="F144" s="232" t="s">
        <v>659</v>
      </c>
      <c r="G144" s="230"/>
      <c r="H144" s="230"/>
      <c r="I144" s="233"/>
      <c r="J144" s="234">
        <f>BK144</f>
        <v>0</v>
      </c>
      <c r="K144" s="230"/>
      <c r="L144" s="235"/>
      <c r="M144" s="236"/>
      <c r="N144" s="237"/>
      <c r="O144" s="237"/>
      <c r="P144" s="238">
        <f>SUM(P145:P160)</f>
        <v>0</v>
      </c>
      <c r="Q144" s="237"/>
      <c r="R144" s="238">
        <f>SUM(R145:R160)</f>
        <v>0</v>
      </c>
      <c r="S144" s="237"/>
      <c r="T144" s="239">
        <f>SUM(T145:T160)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0" t="s">
        <v>85</v>
      </c>
      <c r="AT144" s="241" t="s">
        <v>72</v>
      </c>
      <c r="AU144" s="241" t="s">
        <v>73</v>
      </c>
      <c r="AY144" s="240" t="s">
        <v>202</v>
      </c>
      <c r="BK144" s="242">
        <f>SUM(BK145:BK160)</f>
        <v>0</v>
      </c>
    </row>
    <row r="145" spans="1:65" s="2" customFormat="1" ht="16.5" customHeight="1">
      <c r="A145" s="37"/>
      <c r="B145" s="38"/>
      <c r="C145" s="245" t="s">
        <v>73</v>
      </c>
      <c r="D145" s="245" t="s">
        <v>204</v>
      </c>
      <c r="E145" s="246" t="s">
        <v>660</v>
      </c>
      <c r="F145" s="247" t="s">
        <v>661</v>
      </c>
      <c r="G145" s="248" t="s">
        <v>324</v>
      </c>
      <c r="H145" s="249">
        <v>54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366</v>
      </c>
      <c r="AT145" s="257" t="s">
        <v>204</v>
      </c>
      <c r="AU145" s="257" t="s">
        <v>80</v>
      </c>
      <c r="AY145" s="16" t="s">
        <v>202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366</v>
      </c>
      <c r="BM145" s="257" t="s">
        <v>449</v>
      </c>
    </row>
    <row r="146" spans="1:65" s="2" customFormat="1" ht="16.5" customHeight="1">
      <c r="A146" s="37"/>
      <c r="B146" s="38"/>
      <c r="C146" s="245" t="s">
        <v>73</v>
      </c>
      <c r="D146" s="245" t="s">
        <v>204</v>
      </c>
      <c r="E146" s="246" t="s">
        <v>662</v>
      </c>
      <c r="F146" s="247" t="s">
        <v>663</v>
      </c>
      <c r="G146" s="248" t="s">
        <v>324</v>
      </c>
      <c r="H146" s="249">
        <v>38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366</v>
      </c>
      <c r="AT146" s="257" t="s">
        <v>204</v>
      </c>
      <c r="AU146" s="257" t="s">
        <v>80</v>
      </c>
      <c r="AY146" s="16" t="s">
        <v>202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366</v>
      </c>
      <c r="BM146" s="257" t="s">
        <v>459</v>
      </c>
    </row>
    <row r="147" spans="1:65" s="2" customFormat="1" ht="16.5" customHeight="1">
      <c r="A147" s="37"/>
      <c r="B147" s="38"/>
      <c r="C147" s="245" t="s">
        <v>73</v>
      </c>
      <c r="D147" s="245" t="s">
        <v>204</v>
      </c>
      <c r="E147" s="246" t="s">
        <v>664</v>
      </c>
      <c r="F147" s="247" t="s">
        <v>665</v>
      </c>
      <c r="G147" s="248" t="s">
        <v>319</v>
      </c>
      <c r="H147" s="249">
        <v>19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366</v>
      </c>
      <c r="AT147" s="257" t="s">
        <v>204</v>
      </c>
      <c r="AU147" s="257" t="s">
        <v>80</v>
      </c>
      <c r="AY147" s="16" t="s">
        <v>202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366</v>
      </c>
      <c r="BM147" s="257" t="s">
        <v>469</v>
      </c>
    </row>
    <row r="148" spans="1:65" s="2" customFormat="1" ht="16.5" customHeight="1">
      <c r="A148" s="37"/>
      <c r="B148" s="38"/>
      <c r="C148" s="245" t="s">
        <v>73</v>
      </c>
      <c r="D148" s="245" t="s">
        <v>204</v>
      </c>
      <c r="E148" s="246" t="s">
        <v>666</v>
      </c>
      <c r="F148" s="247" t="s">
        <v>667</v>
      </c>
      <c r="G148" s="248" t="s">
        <v>319</v>
      </c>
      <c r="H148" s="249">
        <v>2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366</v>
      </c>
      <c r="AT148" s="257" t="s">
        <v>204</v>
      </c>
      <c r="AU148" s="257" t="s">
        <v>80</v>
      </c>
      <c r="AY148" s="16" t="s">
        <v>202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366</v>
      </c>
      <c r="BM148" s="257" t="s">
        <v>479</v>
      </c>
    </row>
    <row r="149" spans="1:65" s="2" customFormat="1" ht="16.5" customHeight="1">
      <c r="A149" s="37"/>
      <c r="B149" s="38"/>
      <c r="C149" s="245" t="s">
        <v>73</v>
      </c>
      <c r="D149" s="245" t="s">
        <v>204</v>
      </c>
      <c r="E149" s="246" t="s">
        <v>668</v>
      </c>
      <c r="F149" s="247" t="s">
        <v>669</v>
      </c>
      <c r="G149" s="248" t="s">
        <v>319</v>
      </c>
      <c r="H149" s="249">
        <v>8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366</v>
      </c>
      <c r="AT149" s="257" t="s">
        <v>204</v>
      </c>
      <c r="AU149" s="257" t="s">
        <v>80</v>
      </c>
      <c r="AY149" s="16" t="s">
        <v>202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366</v>
      </c>
      <c r="BM149" s="257" t="s">
        <v>487</v>
      </c>
    </row>
    <row r="150" spans="1:65" s="2" customFormat="1" ht="16.5" customHeight="1">
      <c r="A150" s="37"/>
      <c r="B150" s="38"/>
      <c r="C150" s="245" t="s">
        <v>73</v>
      </c>
      <c r="D150" s="245" t="s">
        <v>204</v>
      </c>
      <c r="E150" s="246" t="s">
        <v>670</v>
      </c>
      <c r="F150" s="247" t="s">
        <v>671</v>
      </c>
      <c r="G150" s="248" t="s">
        <v>324</v>
      </c>
      <c r="H150" s="249">
        <v>580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366</v>
      </c>
      <c r="AT150" s="257" t="s">
        <v>204</v>
      </c>
      <c r="AU150" s="257" t="s">
        <v>80</v>
      </c>
      <c r="AY150" s="16" t="s">
        <v>202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366</v>
      </c>
      <c r="BM150" s="257" t="s">
        <v>495</v>
      </c>
    </row>
    <row r="151" spans="1:65" s="2" customFormat="1" ht="16.5" customHeight="1">
      <c r="A151" s="37"/>
      <c r="B151" s="38"/>
      <c r="C151" s="245" t="s">
        <v>73</v>
      </c>
      <c r="D151" s="245" t="s">
        <v>204</v>
      </c>
      <c r="E151" s="246" t="s">
        <v>672</v>
      </c>
      <c r="F151" s="247" t="s">
        <v>673</v>
      </c>
      <c r="G151" s="248" t="s">
        <v>324</v>
      </c>
      <c r="H151" s="249">
        <v>70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366</v>
      </c>
      <c r="AT151" s="257" t="s">
        <v>204</v>
      </c>
      <c r="AU151" s="257" t="s">
        <v>80</v>
      </c>
      <c r="AY151" s="16" t="s">
        <v>202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366</v>
      </c>
      <c r="BM151" s="257" t="s">
        <v>503</v>
      </c>
    </row>
    <row r="152" spans="1:65" s="2" customFormat="1" ht="16.5" customHeight="1">
      <c r="A152" s="37"/>
      <c r="B152" s="38"/>
      <c r="C152" s="245" t="s">
        <v>73</v>
      </c>
      <c r="D152" s="245" t="s">
        <v>204</v>
      </c>
      <c r="E152" s="246" t="s">
        <v>674</v>
      </c>
      <c r="F152" s="247" t="s">
        <v>675</v>
      </c>
      <c r="G152" s="248" t="s">
        <v>324</v>
      </c>
      <c r="H152" s="249">
        <v>42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366</v>
      </c>
      <c r="AT152" s="257" t="s">
        <v>204</v>
      </c>
      <c r="AU152" s="257" t="s">
        <v>80</v>
      </c>
      <c r="AY152" s="16" t="s">
        <v>202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366</v>
      </c>
      <c r="BM152" s="257" t="s">
        <v>511</v>
      </c>
    </row>
    <row r="153" spans="1:65" s="2" customFormat="1" ht="16.5" customHeight="1">
      <c r="A153" s="37"/>
      <c r="B153" s="38"/>
      <c r="C153" s="245" t="s">
        <v>73</v>
      </c>
      <c r="D153" s="245" t="s">
        <v>204</v>
      </c>
      <c r="E153" s="246" t="s">
        <v>676</v>
      </c>
      <c r="F153" s="247" t="s">
        <v>677</v>
      </c>
      <c r="G153" s="248" t="s">
        <v>324</v>
      </c>
      <c r="H153" s="249">
        <v>240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366</v>
      </c>
      <c r="AT153" s="257" t="s">
        <v>204</v>
      </c>
      <c r="AU153" s="257" t="s">
        <v>80</v>
      </c>
      <c r="AY153" s="16" t="s">
        <v>202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366</v>
      </c>
      <c r="BM153" s="257" t="s">
        <v>521</v>
      </c>
    </row>
    <row r="154" spans="1:65" s="2" customFormat="1" ht="16.5" customHeight="1">
      <c r="A154" s="37"/>
      <c r="B154" s="38"/>
      <c r="C154" s="245" t="s">
        <v>73</v>
      </c>
      <c r="D154" s="245" t="s">
        <v>204</v>
      </c>
      <c r="E154" s="246" t="s">
        <v>678</v>
      </c>
      <c r="F154" s="247" t="s">
        <v>679</v>
      </c>
      <c r="G154" s="248" t="s">
        <v>324</v>
      </c>
      <c r="H154" s="249">
        <v>110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366</v>
      </c>
      <c r="AT154" s="257" t="s">
        <v>204</v>
      </c>
      <c r="AU154" s="257" t="s">
        <v>80</v>
      </c>
      <c r="AY154" s="16" t="s">
        <v>202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366</v>
      </c>
      <c r="BM154" s="257" t="s">
        <v>529</v>
      </c>
    </row>
    <row r="155" spans="1:65" s="2" customFormat="1" ht="16.5" customHeight="1">
      <c r="A155" s="37"/>
      <c r="B155" s="38"/>
      <c r="C155" s="245" t="s">
        <v>73</v>
      </c>
      <c r="D155" s="245" t="s">
        <v>204</v>
      </c>
      <c r="E155" s="246" t="s">
        <v>680</v>
      </c>
      <c r="F155" s="247" t="s">
        <v>681</v>
      </c>
      <c r="G155" s="248" t="s">
        <v>319</v>
      </c>
      <c r="H155" s="249">
        <v>3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366</v>
      </c>
      <c r="AT155" s="257" t="s">
        <v>204</v>
      </c>
      <c r="AU155" s="257" t="s">
        <v>80</v>
      </c>
      <c r="AY155" s="16" t="s">
        <v>202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366</v>
      </c>
      <c r="BM155" s="257" t="s">
        <v>537</v>
      </c>
    </row>
    <row r="156" spans="1:65" s="2" customFormat="1" ht="16.5" customHeight="1">
      <c r="A156" s="37"/>
      <c r="B156" s="38"/>
      <c r="C156" s="245" t="s">
        <v>73</v>
      </c>
      <c r="D156" s="245" t="s">
        <v>204</v>
      </c>
      <c r="E156" s="246" t="s">
        <v>682</v>
      </c>
      <c r="F156" s="247" t="s">
        <v>683</v>
      </c>
      <c r="G156" s="248" t="s">
        <v>319</v>
      </c>
      <c r="H156" s="249">
        <v>21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366</v>
      </c>
      <c r="AT156" s="257" t="s">
        <v>204</v>
      </c>
      <c r="AU156" s="257" t="s">
        <v>80</v>
      </c>
      <c r="AY156" s="16" t="s">
        <v>202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366</v>
      </c>
      <c r="BM156" s="257" t="s">
        <v>545</v>
      </c>
    </row>
    <row r="157" spans="1:65" s="2" customFormat="1" ht="16.5" customHeight="1">
      <c r="A157" s="37"/>
      <c r="B157" s="38"/>
      <c r="C157" s="245" t="s">
        <v>73</v>
      </c>
      <c r="D157" s="245" t="s">
        <v>204</v>
      </c>
      <c r="E157" s="246" t="s">
        <v>684</v>
      </c>
      <c r="F157" s="247" t="s">
        <v>685</v>
      </c>
      <c r="G157" s="248" t="s">
        <v>319</v>
      </c>
      <c r="H157" s="249">
        <v>3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366</v>
      </c>
      <c r="AT157" s="257" t="s">
        <v>204</v>
      </c>
      <c r="AU157" s="257" t="s">
        <v>80</v>
      </c>
      <c r="AY157" s="16" t="s">
        <v>202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366</v>
      </c>
      <c r="BM157" s="257" t="s">
        <v>553</v>
      </c>
    </row>
    <row r="158" spans="1:65" s="2" customFormat="1" ht="16.5" customHeight="1">
      <c r="A158" s="37"/>
      <c r="B158" s="38"/>
      <c r="C158" s="245" t="s">
        <v>73</v>
      </c>
      <c r="D158" s="245" t="s">
        <v>204</v>
      </c>
      <c r="E158" s="246" t="s">
        <v>686</v>
      </c>
      <c r="F158" s="247" t="s">
        <v>687</v>
      </c>
      <c r="G158" s="248" t="s">
        <v>319</v>
      </c>
      <c r="H158" s="249">
        <v>6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366</v>
      </c>
      <c r="AT158" s="257" t="s">
        <v>204</v>
      </c>
      <c r="AU158" s="257" t="s">
        <v>80</v>
      </c>
      <c r="AY158" s="16" t="s">
        <v>202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366</v>
      </c>
      <c r="BM158" s="257" t="s">
        <v>563</v>
      </c>
    </row>
    <row r="159" spans="1:65" s="2" customFormat="1" ht="16.5" customHeight="1">
      <c r="A159" s="37"/>
      <c r="B159" s="38"/>
      <c r="C159" s="245" t="s">
        <v>73</v>
      </c>
      <c r="D159" s="245" t="s">
        <v>204</v>
      </c>
      <c r="E159" s="246" t="s">
        <v>1978</v>
      </c>
      <c r="F159" s="247" t="s">
        <v>689</v>
      </c>
      <c r="G159" s="248" t="s">
        <v>319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366</v>
      </c>
      <c r="AT159" s="257" t="s">
        <v>204</v>
      </c>
      <c r="AU159" s="257" t="s">
        <v>80</v>
      </c>
      <c r="AY159" s="16" t="s">
        <v>202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366</v>
      </c>
      <c r="BM159" s="257" t="s">
        <v>575</v>
      </c>
    </row>
    <row r="160" spans="1:65" s="2" customFormat="1" ht="16.5" customHeight="1">
      <c r="A160" s="37"/>
      <c r="B160" s="38"/>
      <c r="C160" s="245" t="s">
        <v>73</v>
      </c>
      <c r="D160" s="245" t="s">
        <v>204</v>
      </c>
      <c r="E160" s="246" t="s">
        <v>1979</v>
      </c>
      <c r="F160" s="247" t="s">
        <v>691</v>
      </c>
      <c r="G160" s="248" t="s">
        <v>319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366</v>
      </c>
      <c r="AT160" s="257" t="s">
        <v>204</v>
      </c>
      <c r="AU160" s="257" t="s">
        <v>80</v>
      </c>
      <c r="AY160" s="16" t="s">
        <v>202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366</v>
      </c>
      <c r="BM160" s="257" t="s">
        <v>590</v>
      </c>
    </row>
    <row r="161" spans="1:63" s="12" customFormat="1" ht="25.9" customHeight="1">
      <c r="A161" s="12"/>
      <c r="B161" s="229"/>
      <c r="C161" s="230"/>
      <c r="D161" s="231" t="s">
        <v>72</v>
      </c>
      <c r="E161" s="232" t="s">
        <v>692</v>
      </c>
      <c r="F161" s="232" t="s">
        <v>693</v>
      </c>
      <c r="G161" s="230"/>
      <c r="H161" s="230"/>
      <c r="I161" s="233"/>
      <c r="J161" s="234">
        <f>BK161</f>
        <v>0</v>
      </c>
      <c r="K161" s="230"/>
      <c r="L161" s="235"/>
      <c r="M161" s="236"/>
      <c r="N161" s="237"/>
      <c r="O161" s="237"/>
      <c r="P161" s="238">
        <f>SUM(P162:P171)</f>
        <v>0</v>
      </c>
      <c r="Q161" s="237"/>
      <c r="R161" s="238">
        <f>SUM(R162:R171)</f>
        <v>0</v>
      </c>
      <c r="S161" s="237"/>
      <c r="T161" s="239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0" t="s">
        <v>85</v>
      </c>
      <c r="AT161" s="241" t="s">
        <v>72</v>
      </c>
      <c r="AU161" s="241" t="s">
        <v>73</v>
      </c>
      <c r="AY161" s="240" t="s">
        <v>202</v>
      </c>
      <c r="BK161" s="242">
        <f>SUM(BK162:BK171)</f>
        <v>0</v>
      </c>
    </row>
    <row r="162" spans="1:65" s="2" customFormat="1" ht="16.5" customHeight="1">
      <c r="A162" s="37"/>
      <c r="B162" s="38"/>
      <c r="C162" s="245" t="s">
        <v>73</v>
      </c>
      <c r="D162" s="245" t="s">
        <v>204</v>
      </c>
      <c r="E162" s="246" t="s">
        <v>80</v>
      </c>
      <c r="F162" s="247" t="s">
        <v>695</v>
      </c>
      <c r="G162" s="248" t="s">
        <v>319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366</v>
      </c>
      <c r="AT162" s="257" t="s">
        <v>204</v>
      </c>
      <c r="AU162" s="257" t="s">
        <v>80</v>
      </c>
      <c r="AY162" s="16" t="s">
        <v>202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366</v>
      </c>
      <c r="BM162" s="257" t="s">
        <v>597</v>
      </c>
    </row>
    <row r="163" spans="1:65" s="2" customFormat="1" ht="16.5" customHeight="1">
      <c r="A163" s="37"/>
      <c r="B163" s="38"/>
      <c r="C163" s="245" t="s">
        <v>73</v>
      </c>
      <c r="D163" s="245" t="s">
        <v>204</v>
      </c>
      <c r="E163" s="246" t="s">
        <v>85</v>
      </c>
      <c r="F163" s="247" t="s">
        <v>697</v>
      </c>
      <c r="G163" s="248" t="s">
        <v>319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366</v>
      </c>
      <c r="AT163" s="257" t="s">
        <v>204</v>
      </c>
      <c r="AU163" s="257" t="s">
        <v>80</v>
      </c>
      <c r="AY163" s="16" t="s">
        <v>202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366</v>
      </c>
      <c r="BM163" s="257" t="s">
        <v>607</v>
      </c>
    </row>
    <row r="164" spans="1:65" s="2" customFormat="1" ht="16.5" customHeight="1">
      <c r="A164" s="37"/>
      <c r="B164" s="38"/>
      <c r="C164" s="245" t="s">
        <v>73</v>
      </c>
      <c r="D164" s="245" t="s">
        <v>204</v>
      </c>
      <c r="E164" s="246" t="s">
        <v>90</v>
      </c>
      <c r="F164" s="247" t="s">
        <v>699</v>
      </c>
      <c r="G164" s="248" t="s">
        <v>319</v>
      </c>
      <c r="H164" s="249">
        <v>8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366</v>
      </c>
      <c r="AT164" s="257" t="s">
        <v>204</v>
      </c>
      <c r="AU164" s="257" t="s">
        <v>80</v>
      </c>
      <c r="AY164" s="16" t="s">
        <v>202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366</v>
      </c>
      <c r="BM164" s="257" t="s">
        <v>619</v>
      </c>
    </row>
    <row r="165" spans="1:65" s="2" customFormat="1" ht="16.5" customHeight="1">
      <c r="A165" s="37"/>
      <c r="B165" s="38"/>
      <c r="C165" s="245" t="s">
        <v>73</v>
      </c>
      <c r="D165" s="245" t="s">
        <v>204</v>
      </c>
      <c r="E165" s="246" t="s">
        <v>208</v>
      </c>
      <c r="F165" s="247" t="s">
        <v>701</v>
      </c>
      <c r="G165" s="248" t="s">
        <v>319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366</v>
      </c>
      <c r="AT165" s="257" t="s">
        <v>204</v>
      </c>
      <c r="AU165" s="257" t="s">
        <v>80</v>
      </c>
      <c r="AY165" s="16" t="s">
        <v>202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366</v>
      </c>
      <c r="BM165" s="257" t="s">
        <v>266</v>
      </c>
    </row>
    <row r="166" spans="1:65" s="2" customFormat="1" ht="16.5" customHeight="1">
      <c r="A166" s="37"/>
      <c r="B166" s="38"/>
      <c r="C166" s="245" t="s">
        <v>73</v>
      </c>
      <c r="D166" s="245" t="s">
        <v>204</v>
      </c>
      <c r="E166" s="246" t="s">
        <v>293</v>
      </c>
      <c r="F166" s="247" t="s">
        <v>703</v>
      </c>
      <c r="G166" s="248" t="s">
        <v>319</v>
      </c>
      <c r="H166" s="249">
        <v>2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366</v>
      </c>
      <c r="AT166" s="257" t="s">
        <v>204</v>
      </c>
      <c r="AU166" s="257" t="s">
        <v>80</v>
      </c>
      <c r="AY166" s="16" t="s">
        <v>202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366</v>
      </c>
      <c r="BM166" s="257" t="s">
        <v>248</v>
      </c>
    </row>
    <row r="167" spans="1:65" s="2" customFormat="1" ht="16.5" customHeight="1">
      <c r="A167" s="37"/>
      <c r="B167" s="38"/>
      <c r="C167" s="245" t="s">
        <v>73</v>
      </c>
      <c r="D167" s="245" t="s">
        <v>204</v>
      </c>
      <c r="E167" s="246" t="s">
        <v>246</v>
      </c>
      <c r="F167" s="247" t="s">
        <v>705</v>
      </c>
      <c r="G167" s="248" t="s">
        <v>319</v>
      </c>
      <c r="H167" s="249">
        <v>2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366</v>
      </c>
      <c r="AT167" s="257" t="s">
        <v>204</v>
      </c>
      <c r="AU167" s="257" t="s">
        <v>80</v>
      </c>
      <c r="AY167" s="16" t="s">
        <v>202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366</v>
      </c>
      <c r="BM167" s="257" t="s">
        <v>277</v>
      </c>
    </row>
    <row r="168" spans="1:65" s="2" customFormat="1" ht="16.5" customHeight="1">
      <c r="A168" s="37"/>
      <c r="B168" s="38"/>
      <c r="C168" s="245" t="s">
        <v>73</v>
      </c>
      <c r="D168" s="245" t="s">
        <v>204</v>
      </c>
      <c r="E168" s="246" t="s">
        <v>302</v>
      </c>
      <c r="F168" s="247" t="s">
        <v>707</v>
      </c>
      <c r="G168" s="248" t="s">
        <v>319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366</v>
      </c>
      <c r="AT168" s="257" t="s">
        <v>204</v>
      </c>
      <c r="AU168" s="257" t="s">
        <v>80</v>
      </c>
      <c r="AY168" s="16" t="s">
        <v>202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366</v>
      </c>
      <c r="BM168" s="257" t="s">
        <v>708</v>
      </c>
    </row>
    <row r="169" spans="1:65" s="2" customFormat="1" ht="16.5" customHeight="1">
      <c r="A169" s="37"/>
      <c r="B169" s="38"/>
      <c r="C169" s="245" t="s">
        <v>73</v>
      </c>
      <c r="D169" s="245" t="s">
        <v>204</v>
      </c>
      <c r="E169" s="246" t="s">
        <v>285</v>
      </c>
      <c r="F169" s="247" t="s">
        <v>710</v>
      </c>
      <c r="G169" s="248" t="s">
        <v>319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366</v>
      </c>
      <c r="AT169" s="257" t="s">
        <v>204</v>
      </c>
      <c r="AU169" s="257" t="s">
        <v>80</v>
      </c>
      <c r="AY169" s="16" t="s">
        <v>202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366</v>
      </c>
      <c r="BM169" s="257" t="s">
        <v>711</v>
      </c>
    </row>
    <row r="170" spans="1:65" s="2" customFormat="1" ht="16.5" customHeight="1">
      <c r="A170" s="37"/>
      <c r="B170" s="38"/>
      <c r="C170" s="245" t="s">
        <v>73</v>
      </c>
      <c r="D170" s="245" t="s">
        <v>204</v>
      </c>
      <c r="E170" s="246" t="s">
        <v>311</v>
      </c>
      <c r="F170" s="247" t="s">
        <v>713</v>
      </c>
      <c r="G170" s="248" t="s">
        <v>319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366</v>
      </c>
      <c r="AT170" s="257" t="s">
        <v>204</v>
      </c>
      <c r="AU170" s="257" t="s">
        <v>80</v>
      </c>
      <c r="AY170" s="16" t="s">
        <v>202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366</v>
      </c>
      <c r="BM170" s="257" t="s">
        <v>714</v>
      </c>
    </row>
    <row r="171" spans="1:65" s="2" customFormat="1" ht="16.5" customHeight="1">
      <c r="A171" s="37"/>
      <c r="B171" s="38"/>
      <c r="C171" s="245" t="s">
        <v>73</v>
      </c>
      <c r="D171" s="245" t="s">
        <v>204</v>
      </c>
      <c r="E171" s="246" t="s">
        <v>316</v>
      </c>
      <c r="F171" s="247" t="s">
        <v>716</v>
      </c>
      <c r="G171" s="248" t="s">
        <v>319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366</v>
      </c>
      <c r="AT171" s="257" t="s">
        <v>204</v>
      </c>
      <c r="AU171" s="257" t="s">
        <v>80</v>
      </c>
      <c r="AY171" s="16" t="s">
        <v>202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366</v>
      </c>
      <c r="BM171" s="257" t="s">
        <v>717</v>
      </c>
    </row>
    <row r="172" spans="1:63" s="12" customFormat="1" ht="25.9" customHeight="1">
      <c r="A172" s="12"/>
      <c r="B172" s="229"/>
      <c r="C172" s="230"/>
      <c r="D172" s="231" t="s">
        <v>72</v>
      </c>
      <c r="E172" s="232" t="s">
        <v>718</v>
      </c>
      <c r="F172" s="232" t="s">
        <v>719</v>
      </c>
      <c r="G172" s="230"/>
      <c r="H172" s="230"/>
      <c r="I172" s="233"/>
      <c r="J172" s="234">
        <f>BK172</f>
        <v>0</v>
      </c>
      <c r="K172" s="230"/>
      <c r="L172" s="235"/>
      <c r="M172" s="236"/>
      <c r="N172" s="237"/>
      <c r="O172" s="237"/>
      <c r="P172" s="238">
        <f>SUM(P173:P175)</f>
        <v>0</v>
      </c>
      <c r="Q172" s="237"/>
      <c r="R172" s="238">
        <f>SUM(R173:R175)</f>
        <v>0</v>
      </c>
      <c r="S172" s="237"/>
      <c r="T172" s="239">
        <f>SUM(T173:T175)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0" t="s">
        <v>85</v>
      </c>
      <c r="AT172" s="241" t="s">
        <v>72</v>
      </c>
      <c r="AU172" s="241" t="s">
        <v>73</v>
      </c>
      <c r="AY172" s="240" t="s">
        <v>202</v>
      </c>
      <c r="BK172" s="242">
        <f>SUM(BK173:BK175)</f>
        <v>0</v>
      </c>
    </row>
    <row r="173" spans="1:65" s="2" customFormat="1" ht="16.5" customHeight="1">
      <c r="A173" s="37"/>
      <c r="B173" s="38"/>
      <c r="C173" s="245" t="s">
        <v>73</v>
      </c>
      <c r="D173" s="245" t="s">
        <v>204</v>
      </c>
      <c r="E173" s="246" t="s">
        <v>720</v>
      </c>
      <c r="F173" s="247" t="s">
        <v>721</v>
      </c>
      <c r="G173" s="248" t="s">
        <v>319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366</v>
      </c>
      <c r="AT173" s="257" t="s">
        <v>204</v>
      </c>
      <c r="AU173" s="257" t="s">
        <v>80</v>
      </c>
      <c r="AY173" s="16" t="s">
        <v>202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366</v>
      </c>
      <c r="BM173" s="257" t="s">
        <v>722</v>
      </c>
    </row>
    <row r="174" spans="1:65" s="2" customFormat="1" ht="16.5" customHeight="1">
      <c r="A174" s="37"/>
      <c r="B174" s="38"/>
      <c r="C174" s="245" t="s">
        <v>73</v>
      </c>
      <c r="D174" s="245" t="s">
        <v>204</v>
      </c>
      <c r="E174" s="246" t="s">
        <v>723</v>
      </c>
      <c r="F174" s="247" t="s">
        <v>724</v>
      </c>
      <c r="G174" s="248" t="s">
        <v>725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366</v>
      </c>
      <c r="AT174" s="257" t="s">
        <v>204</v>
      </c>
      <c r="AU174" s="257" t="s">
        <v>80</v>
      </c>
      <c r="AY174" s="16" t="s">
        <v>202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366</v>
      </c>
      <c r="BM174" s="257" t="s">
        <v>726</v>
      </c>
    </row>
    <row r="175" spans="1:65" s="2" customFormat="1" ht="16.5" customHeight="1">
      <c r="A175" s="37"/>
      <c r="B175" s="38"/>
      <c r="C175" s="245" t="s">
        <v>73</v>
      </c>
      <c r="D175" s="245" t="s">
        <v>204</v>
      </c>
      <c r="E175" s="246" t="s">
        <v>727</v>
      </c>
      <c r="F175" s="247" t="s">
        <v>728</v>
      </c>
      <c r="G175" s="248" t="s">
        <v>319</v>
      </c>
      <c r="H175" s="249">
        <v>1</v>
      </c>
      <c r="I175" s="250"/>
      <c r="J175" s="251">
        <f>ROUND(I175*H175,2)</f>
        <v>0</v>
      </c>
      <c r="K175" s="252"/>
      <c r="L175" s="43"/>
      <c r="M175" s="295" t="s">
        <v>1</v>
      </c>
      <c r="N175" s="296" t="s">
        <v>39</v>
      </c>
      <c r="O175" s="297"/>
      <c r="P175" s="298">
        <f>O175*H175</f>
        <v>0</v>
      </c>
      <c r="Q175" s="298">
        <v>0</v>
      </c>
      <c r="R175" s="298">
        <f>Q175*H175</f>
        <v>0</v>
      </c>
      <c r="S175" s="298">
        <v>0</v>
      </c>
      <c r="T175" s="29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366</v>
      </c>
      <c r="AT175" s="257" t="s">
        <v>204</v>
      </c>
      <c r="AU175" s="257" t="s">
        <v>80</v>
      </c>
      <c r="AY175" s="16" t="s">
        <v>202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366</v>
      </c>
      <c r="BM175" s="257" t="s">
        <v>729</v>
      </c>
    </row>
    <row r="176" spans="1:31" s="2" customFormat="1" ht="6.95" customHeight="1">
      <c r="A176" s="37"/>
      <c r="B176" s="65"/>
      <c r="C176" s="66"/>
      <c r="D176" s="66"/>
      <c r="E176" s="66"/>
      <c r="F176" s="66"/>
      <c r="G176" s="66"/>
      <c r="H176" s="66"/>
      <c r="I176" s="192"/>
      <c r="J176" s="66"/>
      <c r="K176" s="66"/>
      <c r="L176" s="43"/>
      <c r="M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</sheetData>
  <sheetProtection password="CC35" sheet="1" objects="1" scenarios="1" formatColumns="0" formatRows="0" autoFilter="0"/>
  <autoFilter ref="C127:K17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148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160</v>
      </c>
      <c r="L8" s="19"/>
    </row>
    <row r="9" spans="2:12" s="1" customFormat="1" ht="23.25" customHeight="1">
      <c r="B9" s="19"/>
      <c r="E9" s="153" t="s">
        <v>1845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162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1846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164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1980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ROUND((SUM(BE133:BE192)),2)</f>
        <v>0</v>
      </c>
      <c r="G37" s="37"/>
      <c r="H37" s="37"/>
      <c r="I37" s="171">
        <v>0.21</v>
      </c>
      <c r="J37" s="170">
        <f>ROUND(((SUM(BE133:BE192))*I37),2)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ROUND((SUM(BF133:BF192)),2)</f>
        <v>0</v>
      </c>
      <c r="G38" s="37"/>
      <c r="H38" s="37"/>
      <c r="I38" s="171">
        <v>0.15</v>
      </c>
      <c r="J38" s="170">
        <f>ROUND(((SUM(BF133:BF192))*I38),2)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ROUND((SUM(BG133:BG192)),2)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ROUND((SUM(BH133:BH192)),2)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ROUND((SUM(BI133:BI192)),2)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23.25" customHeight="1">
      <c r="B87" s="20"/>
      <c r="C87" s="21"/>
      <c r="D87" s="21"/>
      <c r="E87" s="196" t="s">
        <v>1845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162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1846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164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O.c - Ústřední topení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167</v>
      </c>
      <c r="D98" s="199"/>
      <c r="E98" s="199"/>
      <c r="F98" s="199"/>
      <c r="G98" s="199"/>
      <c r="H98" s="199"/>
      <c r="I98" s="200"/>
      <c r="J98" s="201" t="s">
        <v>168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169</v>
      </c>
      <c r="D100" s="39"/>
      <c r="E100" s="39"/>
      <c r="F100" s="39"/>
      <c r="G100" s="39"/>
      <c r="H100" s="39"/>
      <c r="I100" s="155"/>
      <c r="J100" s="109">
        <f>J133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170</v>
      </c>
    </row>
    <row r="101" spans="1:31" s="9" customFormat="1" ht="24.95" customHeight="1">
      <c r="A101" s="9"/>
      <c r="B101" s="203"/>
      <c r="C101" s="204"/>
      <c r="D101" s="205" t="s">
        <v>1820</v>
      </c>
      <c r="E101" s="206"/>
      <c r="F101" s="206"/>
      <c r="G101" s="206"/>
      <c r="H101" s="206"/>
      <c r="I101" s="207"/>
      <c r="J101" s="208">
        <f>J134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1821</v>
      </c>
      <c r="E102" s="206"/>
      <c r="F102" s="206"/>
      <c r="G102" s="206"/>
      <c r="H102" s="206"/>
      <c r="I102" s="207"/>
      <c r="J102" s="208">
        <f>J138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1822</v>
      </c>
      <c r="E103" s="206"/>
      <c r="F103" s="206"/>
      <c r="G103" s="206"/>
      <c r="H103" s="206"/>
      <c r="I103" s="207"/>
      <c r="J103" s="208">
        <f>J147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1823</v>
      </c>
      <c r="E104" s="206"/>
      <c r="F104" s="206"/>
      <c r="G104" s="206"/>
      <c r="H104" s="206"/>
      <c r="I104" s="207"/>
      <c r="J104" s="208">
        <f>J150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1824</v>
      </c>
      <c r="E105" s="206"/>
      <c r="F105" s="206"/>
      <c r="G105" s="206"/>
      <c r="H105" s="206"/>
      <c r="I105" s="207"/>
      <c r="J105" s="208">
        <f>J162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1825</v>
      </c>
      <c r="E106" s="206"/>
      <c r="F106" s="206"/>
      <c r="G106" s="206"/>
      <c r="H106" s="206"/>
      <c r="I106" s="207"/>
      <c r="J106" s="208">
        <f>J164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1826</v>
      </c>
      <c r="E107" s="206"/>
      <c r="F107" s="206"/>
      <c r="G107" s="206"/>
      <c r="H107" s="206"/>
      <c r="I107" s="207"/>
      <c r="J107" s="208">
        <f>J171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1827</v>
      </c>
      <c r="E108" s="206"/>
      <c r="F108" s="206"/>
      <c r="G108" s="206"/>
      <c r="H108" s="206"/>
      <c r="I108" s="207"/>
      <c r="J108" s="208">
        <f>J177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203"/>
      <c r="C109" s="204"/>
      <c r="D109" s="205" t="s">
        <v>976</v>
      </c>
      <c r="E109" s="206"/>
      <c r="F109" s="206"/>
      <c r="G109" s="206"/>
      <c r="H109" s="206"/>
      <c r="I109" s="207"/>
      <c r="J109" s="208">
        <f>J179</f>
        <v>0</v>
      </c>
      <c r="K109" s="204"/>
      <c r="L109" s="20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92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95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187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96" t="str">
        <f>E7</f>
        <v xml:space="preserve">Stavební úpravy (TZB)  BD v Milíně, blok A, M, O - III. etapa</v>
      </c>
      <c r="F119" s="31"/>
      <c r="G119" s="31"/>
      <c r="H119" s="31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160</v>
      </c>
      <c r="D120" s="21"/>
      <c r="E120" s="21"/>
      <c r="F120" s="21"/>
      <c r="G120" s="21"/>
      <c r="H120" s="21"/>
      <c r="I120" s="146"/>
      <c r="J120" s="21"/>
      <c r="K120" s="21"/>
      <c r="L120" s="19"/>
    </row>
    <row r="121" spans="2:12" s="1" customFormat="1" ht="23.25" customHeight="1">
      <c r="B121" s="20"/>
      <c r="C121" s="21"/>
      <c r="D121" s="21"/>
      <c r="E121" s="196" t="s">
        <v>1845</v>
      </c>
      <c r="F121" s="21"/>
      <c r="G121" s="21"/>
      <c r="H121" s="21"/>
      <c r="I121" s="146"/>
      <c r="J121" s="21"/>
      <c r="K121" s="21"/>
      <c r="L121" s="19"/>
    </row>
    <row r="122" spans="2:12" s="1" customFormat="1" ht="12" customHeight="1">
      <c r="B122" s="20"/>
      <c r="C122" s="31" t="s">
        <v>162</v>
      </c>
      <c r="D122" s="21"/>
      <c r="E122" s="21"/>
      <c r="F122" s="21"/>
      <c r="G122" s="21"/>
      <c r="H122" s="21"/>
      <c r="I122" s="146"/>
      <c r="J122" s="21"/>
      <c r="K122" s="21"/>
      <c r="L122" s="19"/>
    </row>
    <row r="123" spans="1:31" s="2" customFormat="1" ht="16.5" customHeight="1">
      <c r="A123" s="37"/>
      <c r="B123" s="38"/>
      <c r="C123" s="39"/>
      <c r="D123" s="39"/>
      <c r="E123" s="197" t="s">
        <v>1846</v>
      </c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164</v>
      </c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75" t="str">
        <f>E13</f>
        <v>O.c - Ústřední topení</v>
      </c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20</v>
      </c>
      <c r="D127" s="39"/>
      <c r="E127" s="39"/>
      <c r="F127" s="26" t="str">
        <f>F16</f>
        <v xml:space="preserve"> </v>
      </c>
      <c r="G127" s="39"/>
      <c r="H127" s="39"/>
      <c r="I127" s="157" t="s">
        <v>22</v>
      </c>
      <c r="J127" s="78" t="str">
        <f>IF(J16="","",J16)</f>
        <v>16. 3. 2020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155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24</v>
      </c>
      <c r="D129" s="39"/>
      <c r="E129" s="39"/>
      <c r="F129" s="26" t="str">
        <f>E19</f>
        <v xml:space="preserve"> </v>
      </c>
      <c r="G129" s="39"/>
      <c r="H129" s="39"/>
      <c r="I129" s="157" t="s">
        <v>29</v>
      </c>
      <c r="J129" s="35" t="str">
        <f>E25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27</v>
      </c>
      <c r="D130" s="39"/>
      <c r="E130" s="39"/>
      <c r="F130" s="26" t="str">
        <f>IF(E22="","",E22)</f>
        <v>Vyplň údaj</v>
      </c>
      <c r="G130" s="39"/>
      <c r="H130" s="39"/>
      <c r="I130" s="157" t="s">
        <v>31</v>
      </c>
      <c r="J130" s="35" t="str">
        <f>E28</f>
        <v xml:space="preserve"> 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9"/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1" customFormat="1" ht="29.25" customHeight="1">
      <c r="A132" s="216"/>
      <c r="B132" s="217"/>
      <c r="C132" s="218" t="s">
        <v>188</v>
      </c>
      <c r="D132" s="219" t="s">
        <v>58</v>
      </c>
      <c r="E132" s="219" t="s">
        <v>54</v>
      </c>
      <c r="F132" s="219" t="s">
        <v>55</v>
      </c>
      <c r="G132" s="219" t="s">
        <v>189</v>
      </c>
      <c r="H132" s="219" t="s">
        <v>190</v>
      </c>
      <c r="I132" s="220" t="s">
        <v>191</v>
      </c>
      <c r="J132" s="221" t="s">
        <v>168</v>
      </c>
      <c r="K132" s="222" t="s">
        <v>192</v>
      </c>
      <c r="L132" s="223"/>
      <c r="M132" s="99" t="s">
        <v>1</v>
      </c>
      <c r="N132" s="100" t="s">
        <v>37</v>
      </c>
      <c r="O132" s="100" t="s">
        <v>193</v>
      </c>
      <c r="P132" s="100" t="s">
        <v>194</v>
      </c>
      <c r="Q132" s="100" t="s">
        <v>195</v>
      </c>
      <c r="R132" s="100" t="s">
        <v>196</v>
      </c>
      <c r="S132" s="100" t="s">
        <v>197</v>
      </c>
      <c r="T132" s="101" t="s">
        <v>198</v>
      </c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63" s="2" customFormat="1" ht="22.8" customHeight="1">
      <c r="A133" s="37"/>
      <c r="B133" s="38"/>
      <c r="C133" s="106" t="s">
        <v>199</v>
      </c>
      <c r="D133" s="39"/>
      <c r="E133" s="39"/>
      <c r="F133" s="39"/>
      <c r="G133" s="39"/>
      <c r="H133" s="39"/>
      <c r="I133" s="155"/>
      <c r="J133" s="224">
        <f>BK133</f>
        <v>0</v>
      </c>
      <c r="K133" s="39"/>
      <c r="L133" s="43"/>
      <c r="M133" s="102"/>
      <c r="N133" s="225"/>
      <c r="O133" s="103"/>
      <c r="P133" s="226">
        <f>P134+P138+P147+P150+P162+P164+P171+P177+P179</f>
        <v>0</v>
      </c>
      <c r="Q133" s="103"/>
      <c r="R133" s="226">
        <f>R134+R138+R147+R150+R162+R164+R171+R177+R179</f>
        <v>0</v>
      </c>
      <c r="S133" s="103"/>
      <c r="T133" s="227">
        <f>T134+T138+T147+T150+T162+T164+T171+T177+T179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72</v>
      </c>
      <c r="AU133" s="16" t="s">
        <v>170</v>
      </c>
      <c r="BK133" s="228">
        <f>BK134+BK138+BK147+BK150+BK162+BK164+BK171+BK177+BK179</f>
        <v>0</v>
      </c>
    </row>
    <row r="134" spans="1:63" s="12" customFormat="1" ht="25.9" customHeight="1">
      <c r="A134" s="12"/>
      <c r="B134" s="229"/>
      <c r="C134" s="230"/>
      <c r="D134" s="231" t="s">
        <v>72</v>
      </c>
      <c r="E134" s="232" t="s">
        <v>628</v>
      </c>
      <c r="F134" s="232" t="s">
        <v>740</v>
      </c>
      <c r="G134" s="230"/>
      <c r="H134" s="230"/>
      <c r="I134" s="233"/>
      <c r="J134" s="234">
        <f>BK134</f>
        <v>0</v>
      </c>
      <c r="K134" s="230"/>
      <c r="L134" s="235"/>
      <c r="M134" s="236"/>
      <c r="N134" s="237"/>
      <c r="O134" s="237"/>
      <c r="P134" s="238">
        <f>SUM(P135:P137)</f>
        <v>0</v>
      </c>
      <c r="Q134" s="237"/>
      <c r="R134" s="238">
        <f>SUM(R135:R137)</f>
        <v>0</v>
      </c>
      <c r="S134" s="237"/>
      <c r="T134" s="239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0" t="s">
        <v>80</v>
      </c>
      <c r="AT134" s="241" t="s">
        <v>72</v>
      </c>
      <c r="AU134" s="241" t="s">
        <v>73</v>
      </c>
      <c r="AY134" s="240" t="s">
        <v>202</v>
      </c>
      <c r="BK134" s="242">
        <f>SUM(BK135:BK137)</f>
        <v>0</v>
      </c>
    </row>
    <row r="135" spans="1:65" s="2" customFormat="1" ht="33" customHeight="1">
      <c r="A135" s="37"/>
      <c r="B135" s="38"/>
      <c r="C135" s="245" t="s">
        <v>73</v>
      </c>
      <c r="D135" s="245" t="s">
        <v>204</v>
      </c>
      <c r="E135" s="246" t="s">
        <v>1381</v>
      </c>
      <c r="F135" s="247" t="s">
        <v>742</v>
      </c>
      <c r="G135" s="248" t="s">
        <v>319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208</v>
      </c>
      <c r="AT135" s="257" t="s">
        <v>204</v>
      </c>
      <c r="AU135" s="257" t="s">
        <v>80</v>
      </c>
      <c r="AY135" s="16" t="s">
        <v>202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208</v>
      </c>
      <c r="BM135" s="257" t="s">
        <v>85</v>
      </c>
    </row>
    <row r="136" spans="1:65" s="2" customFormat="1" ht="16.5" customHeight="1">
      <c r="A136" s="37"/>
      <c r="B136" s="38"/>
      <c r="C136" s="245" t="s">
        <v>73</v>
      </c>
      <c r="D136" s="245" t="s">
        <v>204</v>
      </c>
      <c r="E136" s="246" t="s">
        <v>1384</v>
      </c>
      <c r="F136" s="247" t="s">
        <v>744</v>
      </c>
      <c r="G136" s="248" t="s">
        <v>319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208</v>
      </c>
      <c r="AT136" s="257" t="s">
        <v>204</v>
      </c>
      <c r="AU136" s="257" t="s">
        <v>80</v>
      </c>
      <c r="AY136" s="16" t="s">
        <v>202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208</v>
      </c>
      <c r="BM136" s="257" t="s">
        <v>208</v>
      </c>
    </row>
    <row r="137" spans="1:65" s="2" customFormat="1" ht="16.5" customHeight="1">
      <c r="A137" s="37"/>
      <c r="B137" s="38"/>
      <c r="C137" s="245" t="s">
        <v>73</v>
      </c>
      <c r="D137" s="245" t="s">
        <v>204</v>
      </c>
      <c r="E137" s="246" t="s">
        <v>1387</v>
      </c>
      <c r="F137" s="247" t="s">
        <v>746</v>
      </c>
      <c r="G137" s="248" t="s">
        <v>725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208</v>
      </c>
      <c r="AT137" s="257" t="s">
        <v>204</v>
      </c>
      <c r="AU137" s="257" t="s">
        <v>80</v>
      </c>
      <c r="AY137" s="16" t="s">
        <v>202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208</v>
      </c>
      <c r="BM137" s="257" t="s">
        <v>246</v>
      </c>
    </row>
    <row r="138" spans="1:63" s="12" customFormat="1" ht="25.9" customHeight="1">
      <c r="A138" s="12"/>
      <c r="B138" s="229"/>
      <c r="C138" s="230"/>
      <c r="D138" s="231" t="s">
        <v>72</v>
      </c>
      <c r="E138" s="232" t="s">
        <v>658</v>
      </c>
      <c r="F138" s="232" t="s">
        <v>747</v>
      </c>
      <c r="G138" s="230"/>
      <c r="H138" s="230"/>
      <c r="I138" s="233"/>
      <c r="J138" s="234">
        <f>BK138</f>
        <v>0</v>
      </c>
      <c r="K138" s="230"/>
      <c r="L138" s="235"/>
      <c r="M138" s="236"/>
      <c r="N138" s="237"/>
      <c r="O138" s="237"/>
      <c r="P138" s="238">
        <f>SUM(P139:P146)</f>
        <v>0</v>
      </c>
      <c r="Q138" s="237"/>
      <c r="R138" s="238">
        <f>SUM(R139:R146)</f>
        <v>0</v>
      </c>
      <c r="S138" s="237"/>
      <c r="T138" s="239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0" t="s">
        <v>80</v>
      </c>
      <c r="AT138" s="241" t="s">
        <v>72</v>
      </c>
      <c r="AU138" s="241" t="s">
        <v>73</v>
      </c>
      <c r="AY138" s="240" t="s">
        <v>202</v>
      </c>
      <c r="BK138" s="242">
        <f>SUM(BK139:BK146)</f>
        <v>0</v>
      </c>
    </row>
    <row r="139" spans="1:65" s="2" customFormat="1" ht="16.5" customHeight="1">
      <c r="A139" s="37"/>
      <c r="B139" s="38"/>
      <c r="C139" s="245" t="s">
        <v>73</v>
      </c>
      <c r="D139" s="245" t="s">
        <v>204</v>
      </c>
      <c r="E139" s="246" t="s">
        <v>1427</v>
      </c>
      <c r="F139" s="247" t="s">
        <v>749</v>
      </c>
      <c r="G139" s="248" t="s">
        <v>319</v>
      </c>
      <c r="H139" s="249">
        <v>10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208</v>
      </c>
      <c r="AT139" s="257" t="s">
        <v>204</v>
      </c>
      <c r="AU139" s="257" t="s">
        <v>80</v>
      </c>
      <c r="AY139" s="16" t="s">
        <v>202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208</v>
      </c>
      <c r="BM139" s="257" t="s">
        <v>285</v>
      </c>
    </row>
    <row r="140" spans="1:65" s="2" customFormat="1" ht="55.5" customHeight="1">
      <c r="A140" s="37"/>
      <c r="B140" s="38"/>
      <c r="C140" s="245" t="s">
        <v>73</v>
      </c>
      <c r="D140" s="245" t="s">
        <v>204</v>
      </c>
      <c r="E140" s="246" t="s">
        <v>1981</v>
      </c>
      <c r="F140" s="247" t="s">
        <v>751</v>
      </c>
      <c r="G140" s="248" t="s">
        <v>319</v>
      </c>
      <c r="H140" s="249">
        <v>9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208</v>
      </c>
      <c r="AT140" s="257" t="s">
        <v>204</v>
      </c>
      <c r="AU140" s="257" t="s">
        <v>80</v>
      </c>
      <c r="AY140" s="16" t="s">
        <v>202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208</v>
      </c>
      <c r="BM140" s="257" t="s">
        <v>316</v>
      </c>
    </row>
    <row r="141" spans="1:65" s="2" customFormat="1" ht="55.5" customHeight="1">
      <c r="A141" s="37"/>
      <c r="B141" s="38"/>
      <c r="C141" s="245" t="s">
        <v>73</v>
      </c>
      <c r="D141" s="245" t="s">
        <v>204</v>
      </c>
      <c r="E141" s="246" t="s">
        <v>1981</v>
      </c>
      <c r="F141" s="247" t="s">
        <v>751</v>
      </c>
      <c r="G141" s="248" t="s">
        <v>319</v>
      </c>
      <c r="H141" s="249">
        <v>1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208</v>
      </c>
      <c r="AT141" s="257" t="s">
        <v>204</v>
      </c>
      <c r="AU141" s="257" t="s">
        <v>80</v>
      </c>
      <c r="AY141" s="16" t="s">
        <v>202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208</v>
      </c>
      <c r="BM141" s="257" t="s">
        <v>342</v>
      </c>
    </row>
    <row r="142" spans="1:65" s="2" customFormat="1" ht="55.5" customHeight="1">
      <c r="A142" s="37"/>
      <c r="B142" s="38"/>
      <c r="C142" s="245" t="s">
        <v>73</v>
      </c>
      <c r="D142" s="245" t="s">
        <v>204</v>
      </c>
      <c r="E142" s="246" t="s">
        <v>1982</v>
      </c>
      <c r="F142" s="247" t="s">
        <v>753</v>
      </c>
      <c r="G142" s="248" t="s">
        <v>319</v>
      </c>
      <c r="H142" s="249">
        <v>9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208</v>
      </c>
      <c r="AT142" s="257" t="s">
        <v>204</v>
      </c>
      <c r="AU142" s="257" t="s">
        <v>80</v>
      </c>
      <c r="AY142" s="16" t="s">
        <v>202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208</v>
      </c>
      <c r="BM142" s="257" t="s">
        <v>354</v>
      </c>
    </row>
    <row r="143" spans="1:65" s="2" customFormat="1" ht="55.5" customHeight="1">
      <c r="A143" s="37"/>
      <c r="B143" s="38"/>
      <c r="C143" s="245" t="s">
        <v>73</v>
      </c>
      <c r="D143" s="245" t="s">
        <v>204</v>
      </c>
      <c r="E143" s="246" t="s">
        <v>1983</v>
      </c>
      <c r="F143" s="247" t="s">
        <v>755</v>
      </c>
      <c r="G143" s="248" t="s">
        <v>319</v>
      </c>
      <c r="H143" s="249">
        <v>6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208</v>
      </c>
      <c r="AT143" s="257" t="s">
        <v>204</v>
      </c>
      <c r="AU143" s="257" t="s">
        <v>80</v>
      </c>
      <c r="AY143" s="16" t="s">
        <v>202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208</v>
      </c>
      <c r="BM143" s="257" t="s">
        <v>366</v>
      </c>
    </row>
    <row r="144" spans="1:65" s="2" customFormat="1" ht="55.5" customHeight="1">
      <c r="A144" s="37"/>
      <c r="B144" s="38"/>
      <c r="C144" s="245" t="s">
        <v>73</v>
      </c>
      <c r="D144" s="245" t="s">
        <v>204</v>
      </c>
      <c r="E144" s="246" t="s">
        <v>1984</v>
      </c>
      <c r="F144" s="247" t="s">
        <v>755</v>
      </c>
      <c r="G144" s="248" t="s">
        <v>319</v>
      </c>
      <c r="H144" s="249">
        <v>5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208</v>
      </c>
      <c r="AT144" s="257" t="s">
        <v>204</v>
      </c>
      <c r="AU144" s="257" t="s">
        <v>80</v>
      </c>
      <c r="AY144" s="16" t="s">
        <v>202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208</v>
      </c>
      <c r="BM144" s="257" t="s">
        <v>375</v>
      </c>
    </row>
    <row r="145" spans="1:65" s="2" customFormat="1" ht="55.5" customHeight="1">
      <c r="A145" s="37"/>
      <c r="B145" s="38"/>
      <c r="C145" s="245" t="s">
        <v>73</v>
      </c>
      <c r="D145" s="245" t="s">
        <v>204</v>
      </c>
      <c r="E145" s="246" t="s">
        <v>1985</v>
      </c>
      <c r="F145" s="247" t="s">
        <v>757</v>
      </c>
      <c r="G145" s="248" t="s">
        <v>319</v>
      </c>
      <c r="H145" s="249">
        <v>7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208</v>
      </c>
      <c r="AT145" s="257" t="s">
        <v>204</v>
      </c>
      <c r="AU145" s="257" t="s">
        <v>80</v>
      </c>
      <c r="AY145" s="16" t="s">
        <v>202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208</v>
      </c>
      <c r="BM145" s="257" t="s">
        <v>387</v>
      </c>
    </row>
    <row r="146" spans="1:65" s="2" customFormat="1" ht="55.5" customHeight="1">
      <c r="A146" s="37"/>
      <c r="B146" s="38"/>
      <c r="C146" s="245" t="s">
        <v>73</v>
      </c>
      <c r="D146" s="245" t="s">
        <v>204</v>
      </c>
      <c r="E146" s="246" t="s">
        <v>1986</v>
      </c>
      <c r="F146" s="247" t="s">
        <v>1987</v>
      </c>
      <c r="G146" s="248" t="s">
        <v>319</v>
      </c>
      <c r="H146" s="249">
        <v>1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208</v>
      </c>
      <c r="AT146" s="257" t="s">
        <v>204</v>
      </c>
      <c r="AU146" s="257" t="s">
        <v>80</v>
      </c>
      <c r="AY146" s="16" t="s">
        <v>202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208</v>
      </c>
      <c r="BM146" s="257" t="s">
        <v>398</v>
      </c>
    </row>
    <row r="147" spans="1:63" s="12" customFormat="1" ht="25.9" customHeight="1">
      <c r="A147" s="12"/>
      <c r="B147" s="229"/>
      <c r="C147" s="230"/>
      <c r="D147" s="231" t="s">
        <v>72</v>
      </c>
      <c r="E147" s="232" t="s">
        <v>692</v>
      </c>
      <c r="F147" s="232" t="s">
        <v>760</v>
      </c>
      <c r="G147" s="230"/>
      <c r="H147" s="230"/>
      <c r="I147" s="233"/>
      <c r="J147" s="234">
        <f>BK147</f>
        <v>0</v>
      </c>
      <c r="K147" s="230"/>
      <c r="L147" s="235"/>
      <c r="M147" s="236"/>
      <c r="N147" s="237"/>
      <c r="O147" s="237"/>
      <c r="P147" s="238">
        <f>SUM(P148:P149)</f>
        <v>0</v>
      </c>
      <c r="Q147" s="237"/>
      <c r="R147" s="238">
        <f>SUM(R148:R149)</f>
        <v>0</v>
      </c>
      <c r="S147" s="237"/>
      <c r="T147" s="239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0" t="s">
        <v>80</v>
      </c>
      <c r="AT147" s="241" t="s">
        <v>72</v>
      </c>
      <c r="AU147" s="241" t="s">
        <v>73</v>
      </c>
      <c r="AY147" s="240" t="s">
        <v>202</v>
      </c>
      <c r="BK147" s="242">
        <f>SUM(BK148:BK149)</f>
        <v>0</v>
      </c>
    </row>
    <row r="148" spans="1:65" s="2" customFormat="1" ht="21.75" customHeight="1">
      <c r="A148" s="37"/>
      <c r="B148" s="38"/>
      <c r="C148" s="245" t="s">
        <v>73</v>
      </c>
      <c r="D148" s="245" t="s">
        <v>204</v>
      </c>
      <c r="E148" s="246" t="s">
        <v>1988</v>
      </c>
      <c r="F148" s="247" t="s">
        <v>1989</v>
      </c>
      <c r="G148" s="248" t="s">
        <v>319</v>
      </c>
      <c r="H148" s="249">
        <v>1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208</v>
      </c>
      <c r="AT148" s="257" t="s">
        <v>204</v>
      </c>
      <c r="AU148" s="257" t="s">
        <v>80</v>
      </c>
      <c r="AY148" s="16" t="s">
        <v>202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208</v>
      </c>
      <c r="BM148" s="257" t="s">
        <v>413</v>
      </c>
    </row>
    <row r="149" spans="1:65" s="2" customFormat="1" ht="21.75" customHeight="1">
      <c r="A149" s="37"/>
      <c r="B149" s="38"/>
      <c r="C149" s="245" t="s">
        <v>73</v>
      </c>
      <c r="D149" s="245" t="s">
        <v>204</v>
      </c>
      <c r="E149" s="246" t="s">
        <v>1505</v>
      </c>
      <c r="F149" s="247" t="s">
        <v>764</v>
      </c>
      <c r="G149" s="248" t="s">
        <v>319</v>
      </c>
      <c r="H149" s="249">
        <v>1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208</v>
      </c>
      <c r="AT149" s="257" t="s">
        <v>204</v>
      </c>
      <c r="AU149" s="257" t="s">
        <v>80</v>
      </c>
      <c r="AY149" s="16" t="s">
        <v>202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208</v>
      </c>
      <c r="BM149" s="257" t="s">
        <v>421</v>
      </c>
    </row>
    <row r="150" spans="1:63" s="12" customFormat="1" ht="25.9" customHeight="1">
      <c r="A150" s="12"/>
      <c r="B150" s="229"/>
      <c r="C150" s="230"/>
      <c r="D150" s="231" t="s">
        <v>72</v>
      </c>
      <c r="E150" s="232" t="s">
        <v>718</v>
      </c>
      <c r="F150" s="232" t="s">
        <v>765</v>
      </c>
      <c r="G150" s="230"/>
      <c r="H150" s="230"/>
      <c r="I150" s="233"/>
      <c r="J150" s="234">
        <f>BK150</f>
        <v>0</v>
      </c>
      <c r="K150" s="230"/>
      <c r="L150" s="235"/>
      <c r="M150" s="236"/>
      <c r="N150" s="237"/>
      <c r="O150" s="237"/>
      <c r="P150" s="238">
        <f>SUM(P151:P161)</f>
        <v>0</v>
      </c>
      <c r="Q150" s="237"/>
      <c r="R150" s="238">
        <f>SUM(R151:R161)</f>
        <v>0</v>
      </c>
      <c r="S150" s="237"/>
      <c r="T150" s="239">
        <f>SUM(T151:T161)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0" t="s">
        <v>80</v>
      </c>
      <c r="AT150" s="241" t="s">
        <v>72</v>
      </c>
      <c r="AU150" s="241" t="s">
        <v>73</v>
      </c>
      <c r="AY150" s="240" t="s">
        <v>202</v>
      </c>
      <c r="BK150" s="242">
        <f>SUM(BK151:BK161)</f>
        <v>0</v>
      </c>
    </row>
    <row r="151" spans="1:65" s="2" customFormat="1" ht="21.75" customHeight="1">
      <c r="A151" s="37"/>
      <c r="B151" s="38"/>
      <c r="C151" s="245" t="s">
        <v>73</v>
      </c>
      <c r="D151" s="245" t="s">
        <v>204</v>
      </c>
      <c r="E151" s="246" t="s">
        <v>1990</v>
      </c>
      <c r="F151" s="247" t="s">
        <v>1991</v>
      </c>
      <c r="G151" s="248" t="s">
        <v>319</v>
      </c>
      <c r="H151" s="249">
        <v>48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208</v>
      </c>
      <c r="AT151" s="257" t="s">
        <v>204</v>
      </c>
      <c r="AU151" s="257" t="s">
        <v>80</v>
      </c>
      <c r="AY151" s="16" t="s">
        <v>202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208</v>
      </c>
      <c r="BM151" s="257" t="s">
        <v>432</v>
      </c>
    </row>
    <row r="152" spans="1:65" s="2" customFormat="1" ht="16.5" customHeight="1">
      <c r="A152" s="37"/>
      <c r="B152" s="38"/>
      <c r="C152" s="245" t="s">
        <v>73</v>
      </c>
      <c r="D152" s="245" t="s">
        <v>204</v>
      </c>
      <c r="E152" s="246" t="s">
        <v>1525</v>
      </c>
      <c r="F152" s="247" t="s">
        <v>769</v>
      </c>
      <c r="G152" s="248" t="s">
        <v>319</v>
      </c>
      <c r="H152" s="249">
        <v>20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208</v>
      </c>
      <c r="AT152" s="257" t="s">
        <v>204</v>
      </c>
      <c r="AU152" s="257" t="s">
        <v>80</v>
      </c>
      <c r="AY152" s="16" t="s">
        <v>202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208</v>
      </c>
      <c r="BM152" s="257" t="s">
        <v>449</v>
      </c>
    </row>
    <row r="153" spans="1:65" s="2" customFormat="1" ht="16.5" customHeight="1">
      <c r="A153" s="37"/>
      <c r="B153" s="38"/>
      <c r="C153" s="245" t="s">
        <v>73</v>
      </c>
      <c r="D153" s="245" t="s">
        <v>204</v>
      </c>
      <c r="E153" s="246" t="s">
        <v>1992</v>
      </c>
      <c r="F153" s="247" t="s">
        <v>771</v>
      </c>
      <c r="G153" s="248" t="s">
        <v>319</v>
      </c>
      <c r="H153" s="249">
        <v>10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208</v>
      </c>
      <c r="AT153" s="257" t="s">
        <v>204</v>
      </c>
      <c r="AU153" s="257" t="s">
        <v>80</v>
      </c>
      <c r="AY153" s="16" t="s">
        <v>202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208</v>
      </c>
      <c r="BM153" s="257" t="s">
        <v>459</v>
      </c>
    </row>
    <row r="154" spans="1:65" s="2" customFormat="1" ht="21.75" customHeight="1">
      <c r="A154" s="37"/>
      <c r="B154" s="38"/>
      <c r="C154" s="245" t="s">
        <v>73</v>
      </c>
      <c r="D154" s="245" t="s">
        <v>204</v>
      </c>
      <c r="E154" s="246" t="s">
        <v>1993</v>
      </c>
      <c r="F154" s="247" t="s">
        <v>773</v>
      </c>
      <c r="G154" s="248" t="s">
        <v>319</v>
      </c>
      <c r="H154" s="249">
        <v>5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208</v>
      </c>
      <c r="AT154" s="257" t="s">
        <v>204</v>
      </c>
      <c r="AU154" s="257" t="s">
        <v>80</v>
      </c>
      <c r="AY154" s="16" t="s">
        <v>202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208</v>
      </c>
      <c r="BM154" s="257" t="s">
        <v>469</v>
      </c>
    </row>
    <row r="155" spans="1:65" s="2" customFormat="1" ht="16.5" customHeight="1">
      <c r="A155" s="37"/>
      <c r="B155" s="38"/>
      <c r="C155" s="245" t="s">
        <v>73</v>
      </c>
      <c r="D155" s="245" t="s">
        <v>204</v>
      </c>
      <c r="E155" s="246" t="s">
        <v>1544</v>
      </c>
      <c r="F155" s="247" t="s">
        <v>775</v>
      </c>
      <c r="G155" s="248" t="s">
        <v>725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208</v>
      </c>
      <c r="AT155" s="257" t="s">
        <v>204</v>
      </c>
      <c r="AU155" s="257" t="s">
        <v>80</v>
      </c>
      <c r="AY155" s="16" t="s">
        <v>202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208</v>
      </c>
      <c r="BM155" s="257" t="s">
        <v>479</v>
      </c>
    </row>
    <row r="156" spans="1:65" s="2" customFormat="1" ht="16.5" customHeight="1">
      <c r="A156" s="37"/>
      <c r="B156" s="38"/>
      <c r="C156" s="245" t="s">
        <v>73</v>
      </c>
      <c r="D156" s="245" t="s">
        <v>204</v>
      </c>
      <c r="E156" s="246" t="s">
        <v>1547</v>
      </c>
      <c r="F156" s="247" t="s">
        <v>777</v>
      </c>
      <c r="G156" s="248" t="s">
        <v>319</v>
      </c>
      <c r="H156" s="249">
        <v>2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208</v>
      </c>
      <c r="AT156" s="257" t="s">
        <v>204</v>
      </c>
      <c r="AU156" s="257" t="s">
        <v>80</v>
      </c>
      <c r="AY156" s="16" t="s">
        <v>202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208</v>
      </c>
      <c r="BM156" s="257" t="s">
        <v>487</v>
      </c>
    </row>
    <row r="157" spans="1:65" s="2" customFormat="1" ht="21.75" customHeight="1">
      <c r="A157" s="37"/>
      <c r="B157" s="38"/>
      <c r="C157" s="245" t="s">
        <v>73</v>
      </c>
      <c r="D157" s="245" t="s">
        <v>204</v>
      </c>
      <c r="E157" s="246" t="s">
        <v>1550</v>
      </c>
      <c r="F157" s="247" t="s">
        <v>779</v>
      </c>
      <c r="G157" s="248" t="s">
        <v>725</v>
      </c>
      <c r="H157" s="249">
        <v>1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208</v>
      </c>
      <c r="AT157" s="257" t="s">
        <v>204</v>
      </c>
      <c r="AU157" s="257" t="s">
        <v>80</v>
      </c>
      <c r="AY157" s="16" t="s">
        <v>202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208</v>
      </c>
      <c r="BM157" s="257" t="s">
        <v>495</v>
      </c>
    </row>
    <row r="158" spans="1:65" s="2" customFormat="1" ht="21.75" customHeight="1">
      <c r="A158" s="37"/>
      <c r="B158" s="38"/>
      <c r="C158" s="245" t="s">
        <v>73</v>
      </c>
      <c r="D158" s="245" t="s">
        <v>204</v>
      </c>
      <c r="E158" s="246" t="s">
        <v>1553</v>
      </c>
      <c r="F158" s="247" t="s">
        <v>781</v>
      </c>
      <c r="G158" s="248" t="s">
        <v>725</v>
      </c>
      <c r="H158" s="249">
        <v>1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208</v>
      </c>
      <c r="AT158" s="257" t="s">
        <v>204</v>
      </c>
      <c r="AU158" s="257" t="s">
        <v>80</v>
      </c>
      <c r="AY158" s="16" t="s">
        <v>202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208</v>
      </c>
      <c r="BM158" s="257" t="s">
        <v>503</v>
      </c>
    </row>
    <row r="159" spans="1:65" s="2" customFormat="1" ht="16.5" customHeight="1">
      <c r="A159" s="37"/>
      <c r="B159" s="38"/>
      <c r="C159" s="245" t="s">
        <v>73</v>
      </c>
      <c r="D159" s="245" t="s">
        <v>204</v>
      </c>
      <c r="E159" s="246" t="s">
        <v>1556</v>
      </c>
      <c r="F159" s="247" t="s">
        <v>1557</v>
      </c>
      <c r="G159" s="248" t="s">
        <v>319</v>
      </c>
      <c r="H159" s="249">
        <v>10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208</v>
      </c>
      <c r="AT159" s="257" t="s">
        <v>204</v>
      </c>
      <c r="AU159" s="257" t="s">
        <v>80</v>
      </c>
      <c r="AY159" s="16" t="s">
        <v>202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208</v>
      </c>
      <c r="BM159" s="257" t="s">
        <v>511</v>
      </c>
    </row>
    <row r="160" spans="1:65" s="2" customFormat="1" ht="16.5" customHeight="1">
      <c r="A160" s="37"/>
      <c r="B160" s="38"/>
      <c r="C160" s="245" t="s">
        <v>73</v>
      </c>
      <c r="D160" s="245" t="s">
        <v>204</v>
      </c>
      <c r="E160" s="246" t="s">
        <v>1560</v>
      </c>
      <c r="F160" s="247" t="s">
        <v>785</v>
      </c>
      <c r="G160" s="248" t="s">
        <v>319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208</v>
      </c>
      <c r="AT160" s="257" t="s">
        <v>204</v>
      </c>
      <c r="AU160" s="257" t="s">
        <v>80</v>
      </c>
      <c r="AY160" s="16" t="s">
        <v>202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208</v>
      </c>
      <c r="BM160" s="257" t="s">
        <v>521</v>
      </c>
    </row>
    <row r="161" spans="1:65" s="2" customFormat="1" ht="16.5" customHeight="1">
      <c r="A161" s="37"/>
      <c r="B161" s="38"/>
      <c r="C161" s="245" t="s">
        <v>73</v>
      </c>
      <c r="D161" s="245" t="s">
        <v>204</v>
      </c>
      <c r="E161" s="246" t="s">
        <v>1563</v>
      </c>
      <c r="F161" s="247" t="s">
        <v>787</v>
      </c>
      <c r="G161" s="248" t="s">
        <v>319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208</v>
      </c>
      <c r="AT161" s="257" t="s">
        <v>204</v>
      </c>
      <c r="AU161" s="257" t="s">
        <v>80</v>
      </c>
      <c r="AY161" s="16" t="s">
        <v>202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208</v>
      </c>
      <c r="BM161" s="257" t="s">
        <v>529</v>
      </c>
    </row>
    <row r="162" spans="1:63" s="12" customFormat="1" ht="25.9" customHeight="1">
      <c r="A162" s="12"/>
      <c r="B162" s="229"/>
      <c r="C162" s="230"/>
      <c r="D162" s="231" t="s">
        <v>72</v>
      </c>
      <c r="E162" s="232" t="s">
        <v>981</v>
      </c>
      <c r="F162" s="232" t="s">
        <v>788</v>
      </c>
      <c r="G162" s="230"/>
      <c r="H162" s="230"/>
      <c r="I162" s="233"/>
      <c r="J162" s="234">
        <f>BK162</f>
        <v>0</v>
      </c>
      <c r="K162" s="230"/>
      <c r="L162" s="235"/>
      <c r="M162" s="236"/>
      <c r="N162" s="237"/>
      <c r="O162" s="237"/>
      <c r="P162" s="238">
        <f>P163</f>
        <v>0</v>
      </c>
      <c r="Q162" s="237"/>
      <c r="R162" s="238">
        <f>R163</f>
        <v>0</v>
      </c>
      <c r="S162" s="237"/>
      <c r="T162" s="239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40" t="s">
        <v>80</v>
      </c>
      <c r="AT162" s="241" t="s">
        <v>72</v>
      </c>
      <c r="AU162" s="241" t="s">
        <v>73</v>
      </c>
      <c r="AY162" s="240" t="s">
        <v>202</v>
      </c>
      <c r="BK162" s="242">
        <f>BK163</f>
        <v>0</v>
      </c>
    </row>
    <row r="163" spans="1:65" s="2" customFormat="1" ht="21.75" customHeight="1">
      <c r="A163" s="37"/>
      <c r="B163" s="38"/>
      <c r="C163" s="245" t="s">
        <v>73</v>
      </c>
      <c r="D163" s="245" t="s">
        <v>204</v>
      </c>
      <c r="E163" s="246" t="s">
        <v>1000</v>
      </c>
      <c r="F163" s="247" t="s">
        <v>790</v>
      </c>
      <c r="G163" s="248" t="s">
        <v>319</v>
      </c>
      <c r="H163" s="249">
        <v>10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208</v>
      </c>
      <c r="AT163" s="257" t="s">
        <v>204</v>
      </c>
      <c r="AU163" s="257" t="s">
        <v>80</v>
      </c>
      <c r="AY163" s="16" t="s">
        <v>202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208</v>
      </c>
      <c r="BM163" s="257" t="s">
        <v>537</v>
      </c>
    </row>
    <row r="164" spans="1:63" s="12" customFormat="1" ht="25.9" customHeight="1">
      <c r="A164" s="12"/>
      <c r="B164" s="229"/>
      <c r="C164" s="230"/>
      <c r="D164" s="231" t="s">
        <v>72</v>
      </c>
      <c r="E164" s="232" t="s">
        <v>1002</v>
      </c>
      <c r="F164" s="232" t="s">
        <v>791</v>
      </c>
      <c r="G164" s="230"/>
      <c r="H164" s="230"/>
      <c r="I164" s="233"/>
      <c r="J164" s="234">
        <f>BK164</f>
        <v>0</v>
      </c>
      <c r="K164" s="230"/>
      <c r="L164" s="235"/>
      <c r="M164" s="236"/>
      <c r="N164" s="237"/>
      <c r="O164" s="237"/>
      <c r="P164" s="238">
        <f>SUM(P165:P170)</f>
        <v>0</v>
      </c>
      <c r="Q164" s="237"/>
      <c r="R164" s="238">
        <f>SUM(R165:R170)</f>
        <v>0</v>
      </c>
      <c r="S164" s="237"/>
      <c r="T164" s="239">
        <f>SUM(T165:T170)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40" t="s">
        <v>80</v>
      </c>
      <c r="AT164" s="241" t="s">
        <v>72</v>
      </c>
      <c r="AU164" s="241" t="s">
        <v>73</v>
      </c>
      <c r="AY164" s="240" t="s">
        <v>202</v>
      </c>
      <c r="BK164" s="242">
        <f>SUM(BK165:BK170)</f>
        <v>0</v>
      </c>
    </row>
    <row r="165" spans="1:65" s="2" customFormat="1" ht="21.75" customHeight="1">
      <c r="A165" s="37"/>
      <c r="B165" s="38"/>
      <c r="C165" s="245" t="s">
        <v>73</v>
      </c>
      <c r="D165" s="245" t="s">
        <v>204</v>
      </c>
      <c r="E165" s="246" t="s">
        <v>1125</v>
      </c>
      <c r="F165" s="247" t="s">
        <v>793</v>
      </c>
      <c r="G165" s="248" t="s">
        <v>794</v>
      </c>
      <c r="H165" s="249">
        <v>709.8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208</v>
      </c>
      <c r="AT165" s="257" t="s">
        <v>204</v>
      </c>
      <c r="AU165" s="257" t="s">
        <v>80</v>
      </c>
      <c r="AY165" s="16" t="s">
        <v>202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208</v>
      </c>
      <c r="BM165" s="257" t="s">
        <v>545</v>
      </c>
    </row>
    <row r="166" spans="1:65" s="2" customFormat="1" ht="21.75" customHeight="1">
      <c r="A166" s="37"/>
      <c r="B166" s="38"/>
      <c r="C166" s="245" t="s">
        <v>73</v>
      </c>
      <c r="D166" s="245" t="s">
        <v>204</v>
      </c>
      <c r="E166" s="246" t="s">
        <v>1994</v>
      </c>
      <c r="F166" s="247" t="s">
        <v>796</v>
      </c>
      <c r="G166" s="248" t="s">
        <v>794</v>
      </c>
      <c r="H166" s="249">
        <v>62.4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208</v>
      </c>
      <c r="AT166" s="257" t="s">
        <v>204</v>
      </c>
      <c r="AU166" s="257" t="s">
        <v>80</v>
      </c>
      <c r="AY166" s="16" t="s">
        <v>202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208</v>
      </c>
      <c r="BM166" s="257" t="s">
        <v>553</v>
      </c>
    </row>
    <row r="167" spans="1:65" s="2" customFormat="1" ht="21.75" customHeight="1">
      <c r="A167" s="37"/>
      <c r="B167" s="38"/>
      <c r="C167" s="245" t="s">
        <v>73</v>
      </c>
      <c r="D167" s="245" t="s">
        <v>204</v>
      </c>
      <c r="E167" s="246" t="s">
        <v>1128</v>
      </c>
      <c r="F167" s="247" t="s">
        <v>798</v>
      </c>
      <c r="G167" s="248" t="s">
        <v>794</v>
      </c>
      <c r="H167" s="249">
        <v>19.5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208</v>
      </c>
      <c r="AT167" s="257" t="s">
        <v>204</v>
      </c>
      <c r="AU167" s="257" t="s">
        <v>80</v>
      </c>
      <c r="AY167" s="16" t="s">
        <v>202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208</v>
      </c>
      <c r="BM167" s="257" t="s">
        <v>563</v>
      </c>
    </row>
    <row r="168" spans="1:65" s="2" customFormat="1" ht="21.75" customHeight="1">
      <c r="A168" s="37"/>
      <c r="B168" s="38"/>
      <c r="C168" s="245" t="s">
        <v>73</v>
      </c>
      <c r="D168" s="245" t="s">
        <v>204</v>
      </c>
      <c r="E168" s="246" t="s">
        <v>1131</v>
      </c>
      <c r="F168" s="247" t="s">
        <v>800</v>
      </c>
      <c r="G168" s="248" t="s">
        <v>794</v>
      </c>
      <c r="H168" s="249">
        <v>28.6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208</v>
      </c>
      <c r="AT168" s="257" t="s">
        <v>204</v>
      </c>
      <c r="AU168" s="257" t="s">
        <v>80</v>
      </c>
      <c r="AY168" s="16" t="s">
        <v>202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208</v>
      </c>
      <c r="BM168" s="257" t="s">
        <v>575</v>
      </c>
    </row>
    <row r="169" spans="1:65" s="2" customFormat="1" ht="16.5" customHeight="1">
      <c r="A169" s="37"/>
      <c r="B169" s="38"/>
      <c r="C169" s="245" t="s">
        <v>73</v>
      </c>
      <c r="D169" s="245" t="s">
        <v>204</v>
      </c>
      <c r="E169" s="246" t="s">
        <v>1995</v>
      </c>
      <c r="F169" s="247" t="s">
        <v>802</v>
      </c>
      <c r="G169" s="248" t="s">
        <v>794</v>
      </c>
      <c r="H169" s="249">
        <v>14.3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208</v>
      </c>
      <c r="AT169" s="257" t="s">
        <v>204</v>
      </c>
      <c r="AU169" s="257" t="s">
        <v>80</v>
      </c>
      <c r="AY169" s="16" t="s">
        <v>202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208</v>
      </c>
      <c r="BM169" s="257" t="s">
        <v>590</v>
      </c>
    </row>
    <row r="170" spans="1:65" s="2" customFormat="1" ht="16.5" customHeight="1">
      <c r="A170" s="37"/>
      <c r="B170" s="38"/>
      <c r="C170" s="245" t="s">
        <v>73</v>
      </c>
      <c r="D170" s="245" t="s">
        <v>204</v>
      </c>
      <c r="E170" s="246" t="s">
        <v>1996</v>
      </c>
      <c r="F170" s="247" t="s">
        <v>804</v>
      </c>
      <c r="G170" s="248" t="s">
        <v>725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208</v>
      </c>
      <c r="AT170" s="257" t="s">
        <v>204</v>
      </c>
      <c r="AU170" s="257" t="s">
        <v>80</v>
      </c>
      <c r="AY170" s="16" t="s">
        <v>202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208</v>
      </c>
      <c r="BM170" s="257" t="s">
        <v>597</v>
      </c>
    </row>
    <row r="171" spans="1:63" s="12" customFormat="1" ht="25.9" customHeight="1">
      <c r="A171" s="12"/>
      <c r="B171" s="229"/>
      <c r="C171" s="230"/>
      <c r="D171" s="231" t="s">
        <v>72</v>
      </c>
      <c r="E171" s="232" t="s">
        <v>1207</v>
      </c>
      <c r="F171" s="232" t="s">
        <v>805</v>
      </c>
      <c r="G171" s="230"/>
      <c r="H171" s="230"/>
      <c r="I171" s="233"/>
      <c r="J171" s="234">
        <f>BK171</f>
        <v>0</v>
      </c>
      <c r="K171" s="230"/>
      <c r="L171" s="235"/>
      <c r="M171" s="236"/>
      <c r="N171" s="237"/>
      <c r="O171" s="237"/>
      <c r="P171" s="238">
        <f>SUM(P172:P176)</f>
        <v>0</v>
      </c>
      <c r="Q171" s="237"/>
      <c r="R171" s="238">
        <f>SUM(R172:R176)</f>
        <v>0</v>
      </c>
      <c r="S171" s="237"/>
      <c r="T171" s="239">
        <f>SUM(T172:T176)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40" t="s">
        <v>80</v>
      </c>
      <c r="AT171" s="241" t="s">
        <v>72</v>
      </c>
      <c r="AU171" s="241" t="s">
        <v>73</v>
      </c>
      <c r="AY171" s="240" t="s">
        <v>202</v>
      </c>
      <c r="BK171" s="242">
        <f>SUM(BK172:BK176)</f>
        <v>0</v>
      </c>
    </row>
    <row r="172" spans="1:65" s="2" customFormat="1" ht="21.75" customHeight="1">
      <c r="A172" s="37"/>
      <c r="B172" s="38"/>
      <c r="C172" s="245" t="s">
        <v>73</v>
      </c>
      <c r="D172" s="245" t="s">
        <v>204</v>
      </c>
      <c r="E172" s="246" t="s">
        <v>1239</v>
      </c>
      <c r="F172" s="247" t="s">
        <v>807</v>
      </c>
      <c r="G172" s="248" t="s">
        <v>794</v>
      </c>
      <c r="H172" s="249">
        <v>35.1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208</v>
      </c>
      <c r="AT172" s="257" t="s">
        <v>204</v>
      </c>
      <c r="AU172" s="257" t="s">
        <v>80</v>
      </c>
      <c r="AY172" s="16" t="s">
        <v>202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208</v>
      </c>
      <c r="BM172" s="257" t="s">
        <v>607</v>
      </c>
    </row>
    <row r="173" spans="1:65" s="2" customFormat="1" ht="21.75" customHeight="1">
      <c r="A173" s="37"/>
      <c r="B173" s="38"/>
      <c r="C173" s="245" t="s">
        <v>73</v>
      </c>
      <c r="D173" s="245" t="s">
        <v>204</v>
      </c>
      <c r="E173" s="246" t="s">
        <v>1242</v>
      </c>
      <c r="F173" s="247" t="s">
        <v>809</v>
      </c>
      <c r="G173" s="248" t="s">
        <v>794</v>
      </c>
      <c r="H173" s="249">
        <v>62.4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208</v>
      </c>
      <c r="AT173" s="257" t="s">
        <v>204</v>
      </c>
      <c r="AU173" s="257" t="s">
        <v>80</v>
      </c>
      <c r="AY173" s="16" t="s">
        <v>202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208</v>
      </c>
      <c r="BM173" s="257" t="s">
        <v>619</v>
      </c>
    </row>
    <row r="174" spans="1:65" s="2" customFormat="1" ht="21.75" customHeight="1">
      <c r="A174" s="37"/>
      <c r="B174" s="38"/>
      <c r="C174" s="245" t="s">
        <v>73</v>
      </c>
      <c r="D174" s="245" t="s">
        <v>204</v>
      </c>
      <c r="E174" s="246" t="s">
        <v>1245</v>
      </c>
      <c r="F174" s="247" t="s">
        <v>1246</v>
      </c>
      <c r="G174" s="248" t="s">
        <v>794</v>
      </c>
      <c r="H174" s="249">
        <v>19.5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208</v>
      </c>
      <c r="AT174" s="257" t="s">
        <v>204</v>
      </c>
      <c r="AU174" s="257" t="s">
        <v>80</v>
      </c>
      <c r="AY174" s="16" t="s">
        <v>202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208</v>
      </c>
      <c r="BM174" s="257" t="s">
        <v>266</v>
      </c>
    </row>
    <row r="175" spans="1:65" s="2" customFormat="1" ht="21.75" customHeight="1">
      <c r="A175" s="37"/>
      <c r="B175" s="38"/>
      <c r="C175" s="245" t="s">
        <v>73</v>
      </c>
      <c r="D175" s="245" t="s">
        <v>204</v>
      </c>
      <c r="E175" s="246" t="s">
        <v>1249</v>
      </c>
      <c r="F175" s="247" t="s">
        <v>813</v>
      </c>
      <c r="G175" s="248" t="s">
        <v>794</v>
      </c>
      <c r="H175" s="249">
        <v>28.6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208</v>
      </c>
      <c r="AT175" s="257" t="s">
        <v>204</v>
      </c>
      <c r="AU175" s="257" t="s">
        <v>80</v>
      </c>
      <c r="AY175" s="16" t="s">
        <v>202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208</v>
      </c>
      <c r="BM175" s="257" t="s">
        <v>248</v>
      </c>
    </row>
    <row r="176" spans="1:65" s="2" customFormat="1" ht="21.75" customHeight="1">
      <c r="A176" s="37"/>
      <c r="B176" s="38"/>
      <c r="C176" s="245" t="s">
        <v>73</v>
      </c>
      <c r="D176" s="245" t="s">
        <v>204</v>
      </c>
      <c r="E176" s="246" t="s">
        <v>1997</v>
      </c>
      <c r="F176" s="247" t="s">
        <v>815</v>
      </c>
      <c r="G176" s="248" t="s">
        <v>794</v>
      </c>
      <c r="H176" s="249">
        <v>15.6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208</v>
      </c>
      <c r="AT176" s="257" t="s">
        <v>204</v>
      </c>
      <c r="AU176" s="257" t="s">
        <v>80</v>
      </c>
      <c r="AY176" s="16" t="s">
        <v>202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208</v>
      </c>
      <c r="BM176" s="257" t="s">
        <v>277</v>
      </c>
    </row>
    <row r="177" spans="1:63" s="12" customFormat="1" ht="25.9" customHeight="1">
      <c r="A177" s="12"/>
      <c r="B177" s="229"/>
      <c r="C177" s="230"/>
      <c r="D177" s="231" t="s">
        <v>72</v>
      </c>
      <c r="E177" s="232" t="s">
        <v>1251</v>
      </c>
      <c r="F177" s="232" t="s">
        <v>816</v>
      </c>
      <c r="G177" s="230"/>
      <c r="H177" s="230"/>
      <c r="I177" s="233"/>
      <c r="J177" s="234">
        <f>BK177</f>
        <v>0</v>
      </c>
      <c r="K177" s="230"/>
      <c r="L177" s="235"/>
      <c r="M177" s="236"/>
      <c r="N177" s="237"/>
      <c r="O177" s="237"/>
      <c r="P177" s="238">
        <f>P178</f>
        <v>0</v>
      </c>
      <c r="Q177" s="237"/>
      <c r="R177" s="238">
        <f>R178</f>
        <v>0</v>
      </c>
      <c r="S177" s="237"/>
      <c r="T177" s="239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0" t="s">
        <v>80</v>
      </c>
      <c r="AT177" s="241" t="s">
        <v>72</v>
      </c>
      <c r="AU177" s="241" t="s">
        <v>73</v>
      </c>
      <c r="AY177" s="240" t="s">
        <v>202</v>
      </c>
      <c r="BK177" s="242">
        <f>BK178</f>
        <v>0</v>
      </c>
    </row>
    <row r="178" spans="1:65" s="2" customFormat="1" ht="16.5" customHeight="1">
      <c r="A178" s="37"/>
      <c r="B178" s="38"/>
      <c r="C178" s="245" t="s">
        <v>73</v>
      </c>
      <c r="D178" s="245" t="s">
        <v>204</v>
      </c>
      <c r="E178" s="246" t="s">
        <v>1309</v>
      </c>
      <c r="F178" s="247" t="s">
        <v>818</v>
      </c>
      <c r="G178" s="248" t="s">
        <v>319</v>
      </c>
      <c r="H178" s="249">
        <v>1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208</v>
      </c>
      <c r="AT178" s="257" t="s">
        <v>204</v>
      </c>
      <c r="AU178" s="257" t="s">
        <v>80</v>
      </c>
      <c r="AY178" s="16" t="s">
        <v>202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208</v>
      </c>
      <c r="BM178" s="257" t="s">
        <v>708</v>
      </c>
    </row>
    <row r="179" spans="1:63" s="12" customFormat="1" ht="25.9" customHeight="1">
      <c r="A179" s="12"/>
      <c r="B179" s="229"/>
      <c r="C179" s="230"/>
      <c r="D179" s="231" t="s">
        <v>72</v>
      </c>
      <c r="E179" s="232" t="s">
        <v>1311</v>
      </c>
      <c r="F179" s="232" t="s">
        <v>819</v>
      </c>
      <c r="G179" s="230"/>
      <c r="H179" s="230"/>
      <c r="I179" s="233"/>
      <c r="J179" s="234">
        <f>BK179</f>
        <v>0</v>
      </c>
      <c r="K179" s="230"/>
      <c r="L179" s="235"/>
      <c r="M179" s="236"/>
      <c r="N179" s="237"/>
      <c r="O179" s="237"/>
      <c r="P179" s="238">
        <f>SUM(P180:P192)</f>
        <v>0</v>
      </c>
      <c r="Q179" s="237"/>
      <c r="R179" s="238">
        <f>SUM(R180:R192)</f>
        <v>0</v>
      </c>
      <c r="S179" s="237"/>
      <c r="T179" s="239">
        <f>SUM(T180:T192)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0" t="s">
        <v>80</v>
      </c>
      <c r="AT179" s="241" t="s">
        <v>72</v>
      </c>
      <c r="AU179" s="241" t="s">
        <v>73</v>
      </c>
      <c r="AY179" s="240" t="s">
        <v>202</v>
      </c>
      <c r="BK179" s="242">
        <f>SUM(BK180:BK192)</f>
        <v>0</v>
      </c>
    </row>
    <row r="180" spans="1:65" s="2" customFormat="1" ht="16.5" customHeight="1">
      <c r="A180" s="37"/>
      <c r="B180" s="38"/>
      <c r="C180" s="245" t="s">
        <v>73</v>
      </c>
      <c r="D180" s="245" t="s">
        <v>204</v>
      </c>
      <c r="E180" s="246" t="s">
        <v>1998</v>
      </c>
      <c r="F180" s="247" t="s">
        <v>821</v>
      </c>
      <c r="G180" s="248" t="s">
        <v>324</v>
      </c>
      <c r="H180" s="249">
        <v>834.6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208</v>
      </c>
      <c r="AT180" s="257" t="s">
        <v>204</v>
      </c>
      <c r="AU180" s="257" t="s">
        <v>80</v>
      </c>
      <c r="AY180" s="16" t="s">
        <v>202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208</v>
      </c>
      <c r="BM180" s="257" t="s">
        <v>711</v>
      </c>
    </row>
    <row r="181" spans="1:51" s="14" customFormat="1" ht="12">
      <c r="A181" s="14"/>
      <c r="B181" s="270"/>
      <c r="C181" s="271"/>
      <c r="D181" s="261" t="s">
        <v>210</v>
      </c>
      <c r="E181" s="272" t="s">
        <v>1</v>
      </c>
      <c r="F181" s="273" t="s">
        <v>1999</v>
      </c>
      <c r="G181" s="271"/>
      <c r="H181" s="274">
        <v>834.6</v>
      </c>
      <c r="I181" s="275"/>
      <c r="J181" s="271"/>
      <c r="K181" s="271"/>
      <c r="L181" s="276"/>
      <c r="M181" s="277"/>
      <c r="N181" s="278"/>
      <c r="O181" s="278"/>
      <c r="P181" s="278"/>
      <c r="Q181" s="278"/>
      <c r="R181" s="278"/>
      <c r="S181" s="278"/>
      <c r="T181" s="27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0" t="s">
        <v>210</v>
      </c>
      <c r="AU181" s="280" t="s">
        <v>80</v>
      </c>
      <c r="AV181" s="14" t="s">
        <v>85</v>
      </c>
      <c r="AW181" s="14" t="s">
        <v>30</v>
      </c>
      <c r="AX181" s="14" t="s">
        <v>73</v>
      </c>
      <c r="AY181" s="280" t="s">
        <v>202</v>
      </c>
    </row>
    <row r="182" spans="1:65" s="2" customFormat="1" ht="16.5" customHeight="1">
      <c r="A182" s="37"/>
      <c r="B182" s="38"/>
      <c r="C182" s="245" t="s">
        <v>73</v>
      </c>
      <c r="D182" s="245" t="s">
        <v>204</v>
      </c>
      <c r="E182" s="246" t="s">
        <v>1316</v>
      </c>
      <c r="F182" s="247" t="s">
        <v>824</v>
      </c>
      <c r="G182" s="248" t="s">
        <v>207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208</v>
      </c>
      <c r="AT182" s="257" t="s">
        <v>204</v>
      </c>
      <c r="AU182" s="257" t="s">
        <v>80</v>
      </c>
      <c r="AY182" s="16" t="s">
        <v>202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208</v>
      </c>
      <c r="BM182" s="257" t="s">
        <v>714</v>
      </c>
    </row>
    <row r="183" spans="1:65" s="2" customFormat="1" ht="16.5" customHeight="1">
      <c r="A183" s="37"/>
      <c r="B183" s="38"/>
      <c r="C183" s="245" t="s">
        <v>73</v>
      </c>
      <c r="D183" s="245" t="s">
        <v>204</v>
      </c>
      <c r="E183" s="246" t="s">
        <v>1319</v>
      </c>
      <c r="F183" s="247" t="s">
        <v>826</v>
      </c>
      <c r="G183" s="248" t="s">
        <v>324</v>
      </c>
      <c r="H183" s="249">
        <v>6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208</v>
      </c>
      <c r="AT183" s="257" t="s">
        <v>204</v>
      </c>
      <c r="AU183" s="257" t="s">
        <v>80</v>
      </c>
      <c r="AY183" s="16" t="s">
        <v>202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208</v>
      </c>
      <c r="BM183" s="257" t="s">
        <v>717</v>
      </c>
    </row>
    <row r="184" spans="1:65" s="2" customFormat="1" ht="21.75" customHeight="1">
      <c r="A184" s="37"/>
      <c r="B184" s="38"/>
      <c r="C184" s="245" t="s">
        <v>73</v>
      </c>
      <c r="D184" s="245" t="s">
        <v>204</v>
      </c>
      <c r="E184" s="246" t="s">
        <v>2000</v>
      </c>
      <c r="F184" s="247" t="s">
        <v>828</v>
      </c>
      <c r="G184" s="248" t="s">
        <v>207</v>
      </c>
      <c r="H184" s="249">
        <v>38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208</v>
      </c>
      <c r="AT184" s="257" t="s">
        <v>204</v>
      </c>
      <c r="AU184" s="257" t="s">
        <v>80</v>
      </c>
      <c r="AY184" s="16" t="s">
        <v>202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208</v>
      </c>
      <c r="BM184" s="257" t="s">
        <v>722</v>
      </c>
    </row>
    <row r="185" spans="1:65" s="2" customFormat="1" ht="21.75" customHeight="1">
      <c r="A185" s="37"/>
      <c r="B185" s="38"/>
      <c r="C185" s="245" t="s">
        <v>73</v>
      </c>
      <c r="D185" s="245" t="s">
        <v>204</v>
      </c>
      <c r="E185" s="246" t="s">
        <v>2001</v>
      </c>
      <c r="F185" s="247" t="s">
        <v>830</v>
      </c>
      <c r="G185" s="248" t="s">
        <v>207</v>
      </c>
      <c r="H185" s="249">
        <v>10</v>
      </c>
      <c r="I185" s="250"/>
      <c r="J185" s="251">
        <f>ROUND(I185*H185,2)</f>
        <v>0</v>
      </c>
      <c r="K185" s="252"/>
      <c r="L185" s="43"/>
      <c r="M185" s="253" t="s">
        <v>1</v>
      </c>
      <c r="N185" s="254" t="s">
        <v>39</v>
      </c>
      <c r="O185" s="90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208</v>
      </c>
      <c r="AT185" s="257" t="s">
        <v>204</v>
      </c>
      <c r="AU185" s="257" t="s">
        <v>80</v>
      </c>
      <c r="AY185" s="16" t="s">
        <v>202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208</v>
      </c>
      <c r="BM185" s="257" t="s">
        <v>726</v>
      </c>
    </row>
    <row r="186" spans="1:65" s="2" customFormat="1" ht="16.5" customHeight="1">
      <c r="A186" s="37"/>
      <c r="B186" s="38"/>
      <c r="C186" s="245" t="s">
        <v>73</v>
      </c>
      <c r="D186" s="245" t="s">
        <v>204</v>
      </c>
      <c r="E186" s="246" t="s">
        <v>1328</v>
      </c>
      <c r="F186" s="247" t="s">
        <v>832</v>
      </c>
      <c r="G186" s="248" t="s">
        <v>207</v>
      </c>
      <c r="H186" s="249">
        <v>1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208</v>
      </c>
      <c r="AT186" s="257" t="s">
        <v>204</v>
      </c>
      <c r="AU186" s="257" t="s">
        <v>80</v>
      </c>
      <c r="AY186" s="16" t="s">
        <v>202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208</v>
      </c>
      <c r="BM186" s="257" t="s">
        <v>729</v>
      </c>
    </row>
    <row r="187" spans="1:65" s="2" customFormat="1" ht="16.5" customHeight="1">
      <c r="A187" s="37"/>
      <c r="B187" s="38"/>
      <c r="C187" s="245" t="s">
        <v>73</v>
      </c>
      <c r="D187" s="245" t="s">
        <v>204</v>
      </c>
      <c r="E187" s="246" t="s">
        <v>1331</v>
      </c>
      <c r="F187" s="247" t="s">
        <v>834</v>
      </c>
      <c r="G187" s="248" t="s">
        <v>207</v>
      </c>
      <c r="H187" s="249">
        <v>1</v>
      </c>
      <c r="I187" s="250"/>
      <c r="J187" s="251">
        <f>ROUND(I187*H187,2)</f>
        <v>0</v>
      </c>
      <c r="K187" s="252"/>
      <c r="L187" s="43"/>
      <c r="M187" s="253" t="s">
        <v>1</v>
      </c>
      <c r="N187" s="254" t="s">
        <v>39</v>
      </c>
      <c r="O187" s="90"/>
      <c r="P187" s="255">
        <f>O187*H187</f>
        <v>0</v>
      </c>
      <c r="Q187" s="255">
        <v>0</v>
      </c>
      <c r="R187" s="255">
        <f>Q187*H187</f>
        <v>0</v>
      </c>
      <c r="S187" s="255">
        <v>0</v>
      </c>
      <c r="T187" s="25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7" t="s">
        <v>208</v>
      </c>
      <c r="AT187" s="257" t="s">
        <v>204</v>
      </c>
      <c r="AU187" s="257" t="s">
        <v>80</v>
      </c>
      <c r="AY187" s="16" t="s">
        <v>202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6" t="s">
        <v>85</v>
      </c>
      <c r="BK187" s="258">
        <f>ROUND(I187*H187,2)</f>
        <v>0</v>
      </c>
      <c r="BL187" s="16" t="s">
        <v>208</v>
      </c>
      <c r="BM187" s="257" t="s">
        <v>837</v>
      </c>
    </row>
    <row r="188" spans="1:65" s="2" customFormat="1" ht="16.5" customHeight="1">
      <c r="A188" s="37"/>
      <c r="B188" s="38"/>
      <c r="C188" s="245" t="s">
        <v>73</v>
      </c>
      <c r="D188" s="245" t="s">
        <v>204</v>
      </c>
      <c r="E188" s="246" t="s">
        <v>1334</v>
      </c>
      <c r="F188" s="247" t="s">
        <v>836</v>
      </c>
      <c r="G188" s="248" t="s">
        <v>207</v>
      </c>
      <c r="H188" s="249">
        <v>1</v>
      </c>
      <c r="I188" s="250"/>
      <c r="J188" s="251">
        <f>ROUND(I188*H188,2)</f>
        <v>0</v>
      </c>
      <c r="K188" s="252"/>
      <c r="L188" s="43"/>
      <c r="M188" s="253" t="s">
        <v>1</v>
      </c>
      <c r="N188" s="254" t="s">
        <v>39</v>
      </c>
      <c r="O188" s="90"/>
      <c r="P188" s="255">
        <f>O188*H188</f>
        <v>0</v>
      </c>
      <c r="Q188" s="255">
        <v>0</v>
      </c>
      <c r="R188" s="255">
        <f>Q188*H188</f>
        <v>0</v>
      </c>
      <c r="S188" s="255">
        <v>0</v>
      </c>
      <c r="T188" s="25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7" t="s">
        <v>208</v>
      </c>
      <c r="AT188" s="257" t="s">
        <v>204</v>
      </c>
      <c r="AU188" s="257" t="s">
        <v>80</v>
      </c>
      <c r="AY188" s="16" t="s">
        <v>202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6" t="s">
        <v>85</v>
      </c>
      <c r="BK188" s="258">
        <f>ROUND(I188*H188,2)</f>
        <v>0</v>
      </c>
      <c r="BL188" s="16" t="s">
        <v>208</v>
      </c>
      <c r="BM188" s="257" t="s">
        <v>840</v>
      </c>
    </row>
    <row r="189" spans="1:65" s="2" customFormat="1" ht="16.5" customHeight="1">
      <c r="A189" s="37"/>
      <c r="B189" s="38"/>
      <c r="C189" s="245" t="s">
        <v>73</v>
      </c>
      <c r="D189" s="245" t="s">
        <v>204</v>
      </c>
      <c r="E189" s="246" t="s">
        <v>1337</v>
      </c>
      <c r="F189" s="247" t="s">
        <v>839</v>
      </c>
      <c r="G189" s="248" t="s">
        <v>207</v>
      </c>
      <c r="H189" s="249">
        <v>1</v>
      </c>
      <c r="I189" s="250"/>
      <c r="J189" s="251">
        <f>ROUND(I189*H189,2)</f>
        <v>0</v>
      </c>
      <c r="K189" s="252"/>
      <c r="L189" s="43"/>
      <c r="M189" s="253" t="s">
        <v>1</v>
      </c>
      <c r="N189" s="254" t="s">
        <v>39</v>
      </c>
      <c r="O189" s="90"/>
      <c r="P189" s="255">
        <f>O189*H189</f>
        <v>0</v>
      </c>
      <c r="Q189" s="255">
        <v>0</v>
      </c>
      <c r="R189" s="255">
        <f>Q189*H189</f>
        <v>0</v>
      </c>
      <c r="S189" s="255">
        <v>0</v>
      </c>
      <c r="T189" s="25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7" t="s">
        <v>208</v>
      </c>
      <c r="AT189" s="257" t="s">
        <v>204</v>
      </c>
      <c r="AU189" s="257" t="s">
        <v>80</v>
      </c>
      <c r="AY189" s="16" t="s">
        <v>202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6" t="s">
        <v>85</v>
      </c>
      <c r="BK189" s="258">
        <f>ROUND(I189*H189,2)</f>
        <v>0</v>
      </c>
      <c r="BL189" s="16" t="s">
        <v>208</v>
      </c>
      <c r="BM189" s="257" t="s">
        <v>843</v>
      </c>
    </row>
    <row r="190" spans="1:65" s="2" customFormat="1" ht="16.5" customHeight="1">
      <c r="A190" s="37"/>
      <c r="B190" s="38"/>
      <c r="C190" s="245" t="s">
        <v>73</v>
      </c>
      <c r="D190" s="245" t="s">
        <v>204</v>
      </c>
      <c r="E190" s="246" t="s">
        <v>1340</v>
      </c>
      <c r="F190" s="247" t="s">
        <v>842</v>
      </c>
      <c r="G190" s="248" t="s">
        <v>207</v>
      </c>
      <c r="H190" s="249">
        <v>1</v>
      </c>
      <c r="I190" s="250"/>
      <c r="J190" s="251">
        <f>ROUND(I190*H190,2)</f>
        <v>0</v>
      </c>
      <c r="K190" s="252"/>
      <c r="L190" s="43"/>
      <c r="M190" s="253" t="s">
        <v>1</v>
      </c>
      <c r="N190" s="254" t="s">
        <v>39</v>
      </c>
      <c r="O190" s="90"/>
      <c r="P190" s="255">
        <f>O190*H190</f>
        <v>0</v>
      </c>
      <c r="Q190" s="255">
        <v>0</v>
      </c>
      <c r="R190" s="255">
        <f>Q190*H190</f>
        <v>0</v>
      </c>
      <c r="S190" s="255">
        <v>0</v>
      </c>
      <c r="T190" s="25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7" t="s">
        <v>208</v>
      </c>
      <c r="AT190" s="257" t="s">
        <v>204</v>
      </c>
      <c r="AU190" s="257" t="s">
        <v>80</v>
      </c>
      <c r="AY190" s="16" t="s">
        <v>202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6" t="s">
        <v>85</v>
      </c>
      <c r="BK190" s="258">
        <f>ROUND(I190*H190,2)</f>
        <v>0</v>
      </c>
      <c r="BL190" s="16" t="s">
        <v>208</v>
      </c>
      <c r="BM190" s="257" t="s">
        <v>845</v>
      </c>
    </row>
    <row r="191" spans="1:65" s="2" customFormat="1" ht="16.5" customHeight="1">
      <c r="A191" s="37"/>
      <c r="B191" s="38"/>
      <c r="C191" s="245" t="s">
        <v>73</v>
      </c>
      <c r="D191" s="245" t="s">
        <v>204</v>
      </c>
      <c r="E191" s="246" t="s">
        <v>1347</v>
      </c>
      <c r="F191" s="247" t="s">
        <v>431</v>
      </c>
      <c r="G191" s="248" t="s">
        <v>207</v>
      </c>
      <c r="H191" s="249">
        <v>1</v>
      </c>
      <c r="I191" s="250"/>
      <c r="J191" s="251">
        <f>ROUND(I191*H191,2)</f>
        <v>0</v>
      </c>
      <c r="K191" s="252"/>
      <c r="L191" s="43"/>
      <c r="M191" s="253" t="s">
        <v>1</v>
      </c>
      <c r="N191" s="254" t="s">
        <v>39</v>
      </c>
      <c r="O191" s="90"/>
      <c r="P191" s="255">
        <f>O191*H191</f>
        <v>0</v>
      </c>
      <c r="Q191" s="255">
        <v>0</v>
      </c>
      <c r="R191" s="255">
        <f>Q191*H191</f>
        <v>0</v>
      </c>
      <c r="S191" s="255">
        <v>0</v>
      </c>
      <c r="T191" s="25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7" t="s">
        <v>208</v>
      </c>
      <c r="AT191" s="257" t="s">
        <v>204</v>
      </c>
      <c r="AU191" s="257" t="s">
        <v>80</v>
      </c>
      <c r="AY191" s="16" t="s">
        <v>202</v>
      </c>
      <c r="BE191" s="258">
        <f>IF(N191="základní",J191,0)</f>
        <v>0</v>
      </c>
      <c r="BF191" s="258">
        <f>IF(N191="snížená",J191,0)</f>
        <v>0</v>
      </c>
      <c r="BG191" s="258">
        <f>IF(N191="zákl. přenesená",J191,0)</f>
        <v>0</v>
      </c>
      <c r="BH191" s="258">
        <f>IF(N191="sníž. přenesená",J191,0)</f>
        <v>0</v>
      </c>
      <c r="BI191" s="258">
        <f>IF(N191="nulová",J191,0)</f>
        <v>0</v>
      </c>
      <c r="BJ191" s="16" t="s">
        <v>85</v>
      </c>
      <c r="BK191" s="258">
        <f>ROUND(I191*H191,2)</f>
        <v>0</v>
      </c>
      <c r="BL191" s="16" t="s">
        <v>208</v>
      </c>
      <c r="BM191" s="257" t="s">
        <v>346</v>
      </c>
    </row>
    <row r="192" spans="1:65" s="2" customFormat="1" ht="16.5" customHeight="1">
      <c r="A192" s="37"/>
      <c r="B192" s="38"/>
      <c r="C192" s="245" t="s">
        <v>73</v>
      </c>
      <c r="D192" s="245" t="s">
        <v>204</v>
      </c>
      <c r="E192" s="246" t="s">
        <v>1351</v>
      </c>
      <c r="F192" s="247" t="s">
        <v>847</v>
      </c>
      <c r="G192" s="248" t="s">
        <v>207</v>
      </c>
      <c r="H192" s="249">
        <v>1</v>
      </c>
      <c r="I192" s="250"/>
      <c r="J192" s="251">
        <f>ROUND(I192*H192,2)</f>
        <v>0</v>
      </c>
      <c r="K192" s="252"/>
      <c r="L192" s="43"/>
      <c r="M192" s="295" t="s">
        <v>1</v>
      </c>
      <c r="N192" s="296" t="s">
        <v>39</v>
      </c>
      <c r="O192" s="297"/>
      <c r="P192" s="298">
        <f>O192*H192</f>
        <v>0</v>
      </c>
      <c r="Q192" s="298">
        <v>0</v>
      </c>
      <c r="R192" s="298">
        <f>Q192*H192</f>
        <v>0</v>
      </c>
      <c r="S192" s="298">
        <v>0</v>
      </c>
      <c r="T192" s="29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7" t="s">
        <v>208</v>
      </c>
      <c r="AT192" s="257" t="s">
        <v>204</v>
      </c>
      <c r="AU192" s="257" t="s">
        <v>80</v>
      </c>
      <c r="AY192" s="16" t="s">
        <v>202</v>
      </c>
      <c r="BE192" s="258">
        <f>IF(N192="základní",J192,0)</f>
        <v>0</v>
      </c>
      <c r="BF192" s="258">
        <f>IF(N192="snížená",J192,0)</f>
        <v>0</v>
      </c>
      <c r="BG192" s="258">
        <f>IF(N192="zákl. přenesená",J192,0)</f>
        <v>0</v>
      </c>
      <c r="BH192" s="258">
        <f>IF(N192="sníž. přenesená",J192,0)</f>
        <v>0</v>
      </c>
      <c r="BI192" s="258">
        <f>IF(N192="nulová",J192,0)</f>
        <v>0</v>
      </c>
      <c r="BJ192" s="16" t="s">
        <v>85</v>
      </c>
      <c r="BK192" s="258">
        <f>ROUND(I192*H192,2)</f>
        <v>0</v>
      </c>
      <c r="BL192" s="16" t="s">
        <v>208</v>
      </c>
      <c r="BM192" s="257" t="s">
        <v>1411</v>
      </c>
    </row>
    <row r="193" spans="1:31" s="2" customFormat="1" ht="6.95" customHeight="1">
      <c r="A193" s="37"/>
      <c r="B193" s="65"/>
      <c r="C193" s="66"/>
      <c r="D193" s="66"/>
      <c r="E193" s="66"/>
      <c r="F193" s="66"/>
      <c r="G193" s="66"/>
      <c r="H193" s="66"/>
      <c r="I193" s="192"/>
      <c r="J193" s="66"/>
      <c r="K193" s="66"/>
      <c r="L193" s="43"/>
      <c r="M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</row>
  </sheetData>
  <sheetProtection password="CC35" sheet="1" objects="1" scenarios="1" formatColumns="0" formatRows="0" autoFilter="0"/>
  <autoFilter ref="C132:K19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150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160</v>
      </c>
      <c r="L8" s="19"/>
    </row>
    <row r="9" spans="2:12" s="1" customFormat="1" ht="23.25" customHeight="1">
      <c r="B9" s="19"/>
      <c r="E9" s="153" t="s">
        <v>1845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162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1846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164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2002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ROUND((SUM(BE132:BE181)),2)</f>
        <v>0</v>
      </c>
      <c r="G37" s="37"/>
      <c r="H37" s="37"/>
      <c r="I37" s="171">
        <v>0.21</v>
      </c>
      <c r="J37" s="170">
        <f>ROUND(((SUM(BE132:BE181))*I37),2)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ROUND((SUM(BF132:BF181)),2)</f>
        <v>0</v>
      </c>
      <c r="G38" s="37"/>
      <c r="H38" s="37"/>
      <c r="I38" s="171">
        <v>0.15</v>
      </c>
      <c r="J38" s="170">
        <f>ROUND(((SUM(BF132:BF181))*I38),2)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ROUND((SUM(BG132:BG181)),2)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ROUND((SUM(BH132:BH181)),2)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ROUND((SUM(BI132:BI181)),2)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23.25" customHeight="1">
      <c r="B87" s="20"/>
      <c r="C87" s="21"/>
      <c r="D87" s="21"/>
      <c r="E87" s="196" t="s">
        <v>1845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162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1846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164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O.d.a - Vzduchotechnika 1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167</v>
      </c>
      <c r="D98" s="199"/>
      <c r="E98" s="199"/>
      <c r="F98" s="199"/>
      <c r="G98" s="199"/>
      <c r="H98" s="199"/>
      <c r="I98" s="200"/>
      <c r="J98" s="201" t="s">
        <v>168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169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170</v>
      </c>
    </row>
    <row r="101" spans="1:31" s="9" customFormat="1" ht="24.95" customHeight="1">
      <c r="A101" s="9"/>
      <c r="B101" s="203"/>
      <c r="C101" s="204"/>
      <c r="D101" s="205" t="s">
        <v>977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978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979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980</v>
      </c>
      <c r="E104" s="206"/>
      <c r="F104" s="206"/>
      <c r="G104" s="206"/>
      <c r="H104" s="206"/>
      <c r="I104" s="207"/>
      <c r="J104" s="208">
        <f>J141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972</v>
      </c>
      <c r="E105" s="206"/>
      <c r="F105" s="206"/>
      <c r="G105" s="206"/>
      <c r="H105" s="206"/>
      <c r="I105" s="207"/>
      <c r="J105" s="208">
        <f>J145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973</v>
      </c>
      <c r="E106" s="206"/>
      <c r="F106" s="206"/>
      <c r="G106" s="206"/>
      <c r="H106" s="206"/>
      <c r="I106" s="207"/>
      <c r="J106" s="208">
        <f>J148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974</v>
      </c>
      <c r="E107" s="206"/>
      <c r="F107" s="206"/>
      <c r="G107" s="206"/>
      <c r="H107" s="206"/>
      <c r="I107" s="207"/>
      <c r="J107" s="208">
        <f>J172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975</v>
      </c>
      <c r="E108" s="206"/>
      <c r="F108" s="206"/>
      <c r="G108" s="206"/>
      <c r="H108" s="206"/>
      <c r="I108" s="207"/>
      <c r="J108" s="208">
        <f>J177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187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A, M, O - III.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160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23.25" customHeight="1">
      <c r="B120" s="20"/>
      <c r="C120" s="21"/>
      <c r="D120" s="21"/>
      <c r="E120" s="196" t="s">
        <v>1845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162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1846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164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O.d.a - Vzduchotechnika 1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188</v>
      </c>
      <c r="D131" s="219" t="s">
        <v>58</v>
      </c>
      <c r="E131" s="219" t="s">
        <v>54</v>
      </c>
      <c r="F131" s="219" t="s">
        <v>55</v>
      </c>
      <c r="G131" s="219" t="s">
        <v>189</v>
      </c>
      <c r="H131" s="219" t="s">
        <v>190</v>
      </c>
      <c r="I131" s="220" t="s">
        <v>191</v>
      </c>
      <c r="J131" s="221" t="s">
        <v>168</v>
      </c>
      <c r="K131" s="222" t="s">
        <v>192</v>
      </c>
      <c r="L131" s="223"/>
      <c r="M131" s="99" t="s">
        <v>1</v>
      </c>
      <c r="N131" s="100" t="s">
        <v>37</v>
      </c>
      <c r="O131" s="100" t="s">
        <v>193</v>
      </c>
      <c r="P131" s="100" t="s">
        <v>194</v>
      </c>
      <c r="Q131" s="100" t="s">
        <v>195</v>
      </c>
      <c r="R131" s="100" t="s">
        <v>196</v>
      </c>
      <c r="S131" s="100" t="s">
        <v>197</v>
      </c>
      <c r="T131" s="101" t="s">
        <v>198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199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P133+P135+P137+P141+P145+P148+P172+P177</f>
        <v>0</v>
      </c>
      <c r="Q132" s="103"/>
      <c r="R132" s="226">
        <f>R133+R135+R137+R141+R145+R148+R172+R177</f>
        <v>0</v>
      </c>
      <c r="S132" s="103"/>
      <c r="T132" s="227">
        <f>T133+T135+T137+T141+T145+T148+T172+T177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170</v>
      </c>
      <c r="BK132" s="228">
        <f>BK133+BK135+BK137+BK141+BK145+BK148+BK172+BK177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628</v>
      </c>
      <c r="F133" s="232" t="s">
        <v>856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202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204</v>
      </c>
      <c r="E134" s="246" t="s">
        <v>2003</v>
      </c>
      <c r="F134" s="247" t="s">
        <v>857</v>
      </c>
      <c r="G134" s="248" t="s">
        <v>319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208</v>
      </c>
      <c r="AT134" s="257" t="s">
        <v>204</v>
      </c>
      <c r="AU134" s="257" t="s">
        <v>80</v>
      </c>
      <c r="AY134" s="16" t="s">
        <v>202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208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658</v>
      </c>
      <c r="F135" s="232" t="s">
        <v>1400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202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204</v>
      </c>
      <c r="E136" s="246" t="s">
        <v>2004</v>
      </c>
      <c r="F136" s="247" t="s">
        <v>1453</v>
      </c>
      <c r="G136" s="248" t="s">
        <v>319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208</v>
      </c>
      <c r="AT136" s="257" t="s">
        <v>204</v>
      </c>
      <c r="AU136" s="257" t="s">
        <v>80</v>
      </c>
      <c r="AY136" s="16" t="s">
        <v>202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208</v>
      </c>
      <c r="BM136" s="257" t="s">
        <v>208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692</v>
      </c>
      <c r="F137" s="232" t="s">
        <v>860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SUM(P138:P140)</f>
        <v>0</v>
      </c>
      <c r="Q137" s="237"/>
      <c r="R137" s="238">
        <f>SUM(R138:R140)</f>
        <v>0</v>
      </c>
      <c r="S137" s="237"/>
      <c r="T137" s="239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202</v>
      </c>
      <c r="BK137" s="242">
        <f>SUM(BK138:BK140)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204</v>
      </c>
      <c r="E138" s="246" t="s">
        <v>2005</v>
      </c>
      <c r="F138" s="247" t="s">
        <v>861</v>
      </c>
      <c r="G138" s="248" t="s">
        <v>319</v>
      </c>
      <c r="H138" s="249">
        <v>4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208</v>
      </c>
      <c r="AT138" s="257" t="s">
        <v>204</v>
      </c>
      <c r="AU138" s="257" t="s">
        <v>80</v>
      </c>
      <c r="AY138" s="16" t="s">
        <v>202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208</v>
      </c>
      <c r="BM138" s="257" t="s">
        <v>246</v>
      </c>
    </row>
    <row r="139" spans="1:65" s="2" customFormat="1" ht="16.5" customHeight="1">
      <c r="A139" s="37"/>
      <c r="B139" s="38"/>
      <c r="C139" s="245" t="s">
        <v>73</v>
      </c>
      <c r="D139" s="245" t="s">
        <v>204</v>
      </c>
      <c r="E139" s="246" t="s">
        <v>2006</v>
      </c>
      <c r="F139" s="247" t="s">
        <v>863</v>
      </c>
      <c r="G139" s="248" t="s">
        <v>319</v>
      </c>
      <c r="H139" s="249">
        <v>2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208</v>
      </c>
      <c r="AT139" s="257" t="s">
        <v>204</v>
      </c>
      <c r="AU139" s="257" t="s">
        <v>80</v>
      </c>
      <c r="AY139" s="16" t="s">
        <v>202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208</v>
      </c>
      <c r="BM139" s="257" t="s">
        <v>285</v>
      </c>
    </row>
    <row r="140" spans="1:65" s="2" customFormat="1" ht="16.5" customHeight="1">
      <c r="A140" s="37"/>
      <c r="B140" s="38"/>
      <c r="C140" s="245" t="s">
        <v>73</v>
      </c>
      <c r="D140" s="245" t="s">
        <v>204</v>
      </c>
      <c r="E140" s="246" t="s">
        <v>2007</v>
      </c>
      <c r="F140" s="247" t="s">
        <v>864</v>
      </c>
      <c r="G140" s="248" t="s">
        <v>319</v>
      </c>
      <c r="H140" s="249">
        <v>2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208</v>
      </c>
      <c r="AT140" s="257" t="s">
        <v>204</v>
      </c>
      <c r="AU140" s="257" t="s">
        <v>80</v>
      </c>
      <c r="AY140" s="16" t="s">
        <v>202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208</v>
      </c>
      <c r="BM140" s="257" t="s">
        <v>316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718</v>
      </c>
      <c r="F141" s="232" t="s">
        <v>908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SUM(P142:P144)</f>
        <v>0</v>
      </c>
      <c r="Q141" s="237"/>
      <c r="R141" s="238">
        <f>SUM(R142:R144)</f>
        <v>0</v>
      </c>
      <c r="S141" s="237"/>
      <c r="T141" s="239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202</v>
      </c>
      <c r="BK141" s="242">
        <f>SUM(BK142:BK144)</f>
        <v>0</v>
      </c>
    </row>
    <row r="142" spans="1:65" s="2" customFormat="1" ht="16.5" customHeight="1">
      <c r="A142" s="37"/>
      <c r="B142" s="38"/>
      <c r="C142" s="245" t="s">
        <v>73</v>
      </c>
      <c r="D142" s="245" t="s">
        <v>204</v>
      </c>
      <c r="E142" s="246" t="s">
        <v>2008</v>
      </c>
      <c r="F142" s="247" t="s">
        <v>2009</v>
      </c>
      <c r="G142" s="248" t="s">
        <v>319</v>
      </c>
      <c r="H142" s="249">
        <v>2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208</v>
      </c>
      <c r="AT142" s="257" t="s">
        <v>204</v>
      </c>
      <c r="AU142" s="257" t="s">
        <v>80</v>
      </c>
      <c r="AY142" s="16" t="s">
        <v>202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208</v>
      </c>
      <c r="BM142" s="257" t="s">
        <v>342</v>
      </c>
    </row>
    <row r="143" spans="1:65" s="2" customFormat="1" ht="16.5" customHeight="1">
      <c r="A143" s="37"/>
      <c r="B143" s="38"/>
      <c r="C143" s="245" t="s">
        <v>73</v>
      </c>
      <c r="D143" s="245" t="s">
        <v>204</v>
      </c>
      <c r="E143" s="246" t="s">
        <v>2010</v>
      </c>
      <c r="F143" s="247" t="s">
        <v>2011</v>
      </c>
      <c r="G143" s="248" t="s">
        <v>319</v>
      </c>
      <c r="H143" s="249">
        <v>2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208</v>
      </c>
      <c r="AT143" s="257" t="s">
        <v>204</v>
      </c>
      <c r="AU143" s="257" t="s">
        <v>80</v>
      </c>
      <c r="AY143" s="16" t="s">
        <v>202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208</v>
      </c>
      <c r="BM143" s="257" t="s">
        <v>354</v>
      </c>
    </row>
    <row r="144" spans="1:65" s="2" customFormat="1" ht="16.5" customHeight="1">
      <c r="A144" s="37"/>
      <c r="B144" s="38"/>
      <c r="C144" s="245" t="s">
        <v>73</v>
      </c>
      <c r="D144" s="245" t="s">
        <v>204</v>
      </c>
      <c r="E144" s="246" t="s">
        <v>2012</v>
      </c>
      <c r="F144" s="247" t="s">
        <v>868</v>
      </c>
      <c r="G144" s="248" t="s">
        <v>319</v>
      </c>
      <c r="H144" s="249">
        <v>2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208</v>
      </c>
      <c r="AT144" s="257" t="s">
        <v>204</v>
      </c>
      <c r="AU144" s="257" t="s">
        <v>80</v>
      </c>
      <c r="AY144" s="16" t="s">
        <v>202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208</v>
      </c>
      <c r="BM144" s="257" t="s">
        <v>366</v>
      </c>
    </row>
    <row r="145" spans="1:63" s="12" customFormat="1" ht="25.9" customHeight="1">
      <c r="A145" s="12"/>
      <c r="B145" s="229"/>
      <c r="C145" s="230"/>
      <c r="D145" s="231" t="s">
        <v>72</v>
      </c>
      <c r="E145" s="232" t="s">
        <v>981</v>
      </c>
      <c r="F145" s="232" t="s">
        <v>982</v>
      </c>
      <c r="G145" s="230"/>
      <c r="H145" s="230"/>
      <c r="I145" s="233"/>
      <c r="J145" s="234">
        <f>BK145</f>
        <v>0</v>
      </c>
      <c r="K145" s="230"/>
      <c r="L145" s="235"/>
      <c r="M145" s="236"/>
      <c r="N145" s="237"/>
      <c r="O145" s="237"/>
      <c r="P145" s="238">
        <f>SUM(P146:P147)</f>
        <v>0</v>
      </c>
      <c r="Q145" s="237"/>
      <c r="R145" s="238">
        <f>SUM(R146:R147)</f>
        <v>0</v>
      </c>
      <c r="S145" s="237"/>
      <c r="T145" s="239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0" t="s">
        <v>80</v>
      </c>
      <c r="AT145" s="241" t="s">
        <v>72</v>
      </c>
      <c r="AU145" s="241" t="s">
        <v>73</v>
      </c>
      <c r="AY145" s="240" t="s">
        <v>202</v>
      </c>
      <c r="BK145" s="242">
        <f>SUM(BK146:BK147)</f>
        <v>0</v>
      </c>
    </row>
    <row r="146" spans="1:65" s="2" customFormat="1" ht="16.5" customHeight="1">
      <c r="A146" s="37"/>
      <c r="B146" s="38"/>
      <c r="C146" s="245" t="s">
        <v>73</v>
      </c>
      <c r="D146" s="245" t="s">
        <v>204</v>
      </c>
      <c r="E146" s="246" t="s">
        <v>2013</v>
      </c>
      <c r="F146" s="247" t="s">
        <v>985</v>
      </c>
      <c r="G146" s="248" t="s">
        <v>319</v>
      </c>
      <c r="H146" s="249">
        <v>2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208</v>
      </c>
      <c r="AT146" s="257" t="s">
        <v>204</v>
      </c>
      <c r="AU146" s="257" t="s">
        <v>80</v>
      </c>
      <c r="AY146" s="16" t="s">
        <v>202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208</v>
      </c>
      <c r="BM146" s="257" t="s">
        <v>375</v>
      </c>
    </row>
    <row r="147" spans="1:65" s="2" customFormat="1" ht="16.5" customHeight="1">
      <c r="A147" s="37"/>
      <c r="B147" s="38"/>
      <c r="C147" s="245" t="s">
        <v>73</v>
      </c>
      <c r="D147" s="245" t="s">
        <v>204</v>
      </c>
      <c r="E147" s="246" t="s">
        <v>2014</v>
      </c>
      <c r="F147" s="247" t="s">
        <v>993</v>
      </c>
      <c r="G147" s="248" t="s">
        <v>319</v>
      </c>
      <c r="H147" s="249">
        <v>2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208</v>
      </c>
      <c r="AT147" s="257" t="s">
        <v>204</v>
      </c>
      <c r="AU147" s="257" t="s">
        <v>80</v>
      </c>
      <c r="AY147" s="16" t="s">
        <v>202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208</v>
      </c>
      <c r="BM147" s="257" t="s">
        <v>387</v>
      </c>
    </row>
    <row r="148" spans="1:63" s="12" customFormat="1" ht="25.9" customHeight="1">
      <c r="A148" s="12"/>
      <c r="B148" s="229"/>
      <c r="C148" s="230"/>
      <c r="D148" s="231" t="s">
        <v>72</v>
      </c>
      <c r="E148" s="232" t="s">
        <v>1002</v>
      </c>
      <c r="F148" s="232" t="s">
        <v>1003</v>
      </c>
      <c r="G148" s="230"/>
      <c r="H148" s="230"/>
      <c r="I148" s="233"/>
      <c r="J148" s="234">
        <f>BK148</f>
        <v>0</v>
      </c>
      <c r="K148" s="230"/>
      <c r="L148" s="235"/>
      <c r="M148" s="236"/>
      <c r="N148" s="237"/>
      <c r="O148" s="237"/>
      <c r="P148" s="238">
        <f>SUM(P149:P171)</f>
        <v>0</v>
      </c>
      <c r="Q148" s="237"/>
      <c r="R148" s="238">
        <f>SUM(R149:R171)</f>
        <v>0</v>
      </c>
      <c r="S148" s="237"/>
      <c r="T148" s="239">
        <f>SUM(T149:T171)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0" t="s">
        <v>80</v>
      </c>
      <c r="AT148" s="241" t="s">
        <v>72</v>
      </c>
      <c r="AU148" s="241" t="s">
        <v>73</v>
      </c>
      <c r="AY148" s="240" t="s">
        <v>202</v>
      </c>
      <c r="BK148" s="242">
        <f>SUM(BK149:BK171)</f>
        <v>0</v>
      </c>
    </row>
    <row r="149" spans="1:65" s="2" customFormat="1" ht="21.75" customHeight="1">
      <c r="A149" s="37"/>
      <c r="B149" s="38"/>
      <c r="C149" s="245" t="s">
        <v>73</v>
      </c>
      <c r="D149" s="245" t="s">
        <v>204</v>
      </c>
      <c r="E149" s="246" t="s">
        <v>2015</v>
      </c>
      <c r="F149" s="247" t="s">
        <v>873</v>
      </c>
      <c r="G149" s="248" t="s">
        <v>794</v>
      </c>
      <c r="H149" s="249">
        <v>7.92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208</v>
      </c>
      <c r="AT149" s="257" t="s">
        <v>204</v>
      </c>
      <c r="AU149" s="257" t="s">
        <v>80</v>
      </c>
      <c r="AY149" s="16" t="s">
        <v>202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208</v>
      </c>
      <c r="BM149" s="257" t="s">
        <v>398</v>
      </c>
    </row>
    <row r="150" spans="1:65" s="2" customFormat="1" ht="21.75" customHeight="1">
      <c r="A150" s="37"/>
      <c r="B150" s="38"/>
      <c r="C150" s="245" t="s">
        <v>73</v>
      </c>
      <c r="D150" s="245" t="s">
        <v>204</v>
      </c>
      <c r="E150" s="246" t="s">
        <v>2016</v>
      </c>
      <c r="F150" s="247" t="s">
        <v>874</v>
      </c>
      <c r="G150" s="248" t="s">
        <v>794</v>
      </c>
      <c r="H150" s="249">
        <v>34.8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208</v>
      </c>
      <c r="AT150" s="257" t="s">
        <v>204</v>
      </c>
      <c r="AU150" s="257" t="s">
        <v>80</v>
      </c>
      <c r="AY150" s="16" t="s">
        <v>202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208</v>
      </c>
      <c r="BM150" s="257" t="s">
        <v>413</v>
      </c>
    </row>
    <row r="151" spans="1:65" s="2" customFormat="1" ht="21.75" customHeight="1">
      <c r="A151" s="37"/>
      <c r="B151" s="38"/>
      <c r="C151" s="245" t="s">
        <v>73</v>
      </c>
      <c r="D151" s="245" t="s">
        <v>204</v>
      </c>
      <c r="E151" s="246" t="s">
        <v>2017</v>
      </c>
      <c r="F151" s="247" t="s">
        <v>876</v>
      </c>
      <c r="G151" s="248" t="s">
        <v>794</v>
      </c>
      <c r="H151" s="249">
        <v>16.344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208</v>
      </c>
      <c r="AT151" s="257" t="s">
        <v>204</v>
      </c>
      <c r="AU151" s="257" t="s">
        <v>80</v>
      </c>
      <c r="AY151" s="16" t="s">
        <v>202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208</v>
      </c>
      <c r="BM151" s="257" t="s">
        <v>421</v>
      </c>
    </row>
    <row r="152" spans="1:65" s="2" customFormat="1" ht="21.75" customHeight="1">
      <c r="A152" s="37"/>
      <c r="B152" s="38"/>
      <c r="C152" s="245" t="s">
        <v>73</v>
      </c>
      <c r="D152" s="245" t="s">
        <v>204</v>
      </c>
      <c r="E152" s="246" t="s">
        <v>2018</v>
      </c>
      <c r="F152" s="247" t="s">
        <v>2019</v>
      </c>
      <c r="G152" s="248" t="s">
        <v>319</v>
      </c>
      <c r="H152" s="249">
        <v>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208</v>
      </c>
      <c r="AT152" s="257" t="s">
        <v>204</v>
      </c>
      <c r="AU152" s="257" t="s">
        <v>80</v>
      </c>
      <c r="AY152" s="16" t="s">
        <v>202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208</v>
      </c>
      <c r="BM152" s="257" t="s">
        <v>432</v>
      </c>
    </row>
    <row r="153" spans="1:65" s="2" customFormat="1" ht="21.75" customHeight="1">
      <c r="A153" s="37"/>
      <c r="B153" s="38"/>
      <c r="C153" s="245" t="s">
        <v>73</v>
      </c>
      <c r="D153" s="245" t="s">
        <v>204</v>
      </c>
      <c r="E153" s="246" t="s">
        <v>2020</v>
      </c>
      <c r="F153" s="247" t="s">
        <v>1115</v>
      </c>
      <c r="G153" s="248" t="s">
        <v>319</v>
      </c>
      <c r="H153" s="249">
        <v>1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208</v>
      </c>
      <c r="AT153" s="257" t="s">
        <v>204</v>
      </c>
      <c r="AU153" s="257" t="s">
        <v>80</v>
      </c>
      <c r="AY153" s="16" t="s">
        <v>202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208</v>
      </c>
      <c r="BM153" s="257" t="s">
        <v>449</v>
      </c>
    </row>
    <row r="154" spans="1:65" s="2" customFormat="1" ht="21.75" customHeight="1">
      <c r="A154" s="37"/>
      <c r="B154" s="38"/>
      <c r="C154" s="245" t="s">
        <v>73</v>
      </c>
      <c r="D154" s="245" t="s">
        <v>204</v>
      </c>
      <c r="E154" s="246" t="s">
        <v>2021</v>
      </c>
      <c r="F154" s="247" t="s">
        <v>2022</v>
      </c>
      <c r="G154" s="248" t="s">
        <v>319</v>
      </c>
      <c r="H154" s="249">
        <v>4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208</v>
      </c>
      <c r="AT154" s="257" t="s">
        <v>204</v>
      </c>
      <c r="AU154" s="257" t="s">
        <v>80</v>
      </c>
      <c r="AY154" s="16" t="s">
        <v>202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208</v>
      </c>
      <c r="BM154" s="257" t="s">
        <v>459</v>
      </c>
    </row>
    <row r="155" spans="1:65" s="2" customFormat="1" ht="21.75" customHeight="1">
      <c r="A155" s="37"/>
      <c r="B155" s="38"/>
      <c r="C155" s="245" t="s">
        <v>73</v>
      </c>
      <c r="D155" s="245" t="s">
        <v>204</v>
      </c>
      <c r="E155" s="246" t="s">
        <v>2023</v>
      </c>
      <c r="F155" s="247" t="s">
        <v>878</v>
      </c>
      <c r="G155" s="248" t="s">
        <v>319</v>
      </c>
      <c r="H155" s="249">
        <v>5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208</v>
      </c>
      <c r="AT155" s="257" t="s">
        <v>204</v>
      </c>
      <c r="AU155" s="257" t="s">
        <v>80</v>
      </c>
      <c r="AY155" s="16" t="s">
        <v>202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208</v>
      </c>
      <c r="BM155" s="257" t="s">
        <v>469</v>
      </c>
    </row>
    <row r="156" spans="1:65" s="2" customFormat="1" ht="21.75" customHeight="1">
      <c r="A156" s="37"/>
      <c r="B156" s="38"/>
      <c r="C156" s="245" t="s">
        <v>73</v>
      </c>
      <c r="D156" s="245" t="s">
        <v>204</v>
      </c>
      <c r="E156" s="246" t="s">
        <v>2024</v>
      </c>
      <c r="F156" s="247" t="s">
        <v>879</v>
      </c>
      <c r="G156" s="248" t="s">
        <v>319</v>
      </c>
      <c r="H156" s="249">
        <v>6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208</v>
      </c>
      <c r="AT156" s="257" t="s">
        <v>204</v>
      </c>
      <c r="AU156" s="257" t="s">
        <v>80</v>
      </c>
      <c r="AY156" s="16" t="s">
        <v>202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208</v>
      </c>
      <c r="BM156" s="257" t="s">
        <v>479</v>
      </c>
    </row>
    <row r="157" spans="1:65" s="2" customFormat="1" ht="21.75" customHeight="1">
      <c r="A157" s="37"/>
      <c r="B157" s="38"/>
      <c r="C157" s="245" t="s">
        <v>73</v>
      </c>
      <c r="D157" s="245" t="s">
        <v>204</v>
      </c>
      <c r="E157" s="246" t="s">
        <v>2025</v>
      </c>
      <c r="F157" s="247" t="s">
        <v>880</v>
      </c>
      <c r="G157" s="248" t="s">
        <v>319</v>
      </c>
      <c r="H157" s="249">
        <v>9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208</v>
      </c>
      <c r="AT157" s="257" t="s">
        <v>204</v>
      </c>
      <c r="AU157" s="257" t="s">
        <v>80</v>
      </c>
      <c r="AY157" s="16" t="s">
        <v>202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208</v>
      </c>
      <c r="BM157" s="257" t="s">
        <v>487</v>
      </c>
    </row>
    <row r="158" spans="1:65" s="2" customFormat="1" ht="21.75" customHeight="1">
      <c r="A158" s="37"/>
      <c r="B158" s="38"/>
      <c r="C158" s="245" t="s">
        <v>73</v>
      </c>
      <c r="D158" s="245" t="s">
        <v>204</v>
      </c>
      <c r="E158" s="246" t="s">
        <v>2026</v>
      </c>
      <c r="F158" s="247" t="s">
        <v>881</v>
      </c>
      <c r="G158" s="248" t="s">
        <v>319</v>
      </c>
      <c r="H158" s="249">
        <v>6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208</v>
      </c>
      <c r="AT158" s="257" t="s">
        <v>204</v>
      </c>
      <c r="AU158" s="257" t="s">
        <v>80</v>
      </c>
      <c r="AY158" s="16" t="s">
        <v>202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208</v>
      </c>
      <c r="BM158" s="257" t="s">
        <v>495</v>
      </c>
    </row>
    <row r="159" spans="1:65" s="2" customFormat="1" ht="21.75" customHeight="1">
      <c r="A159" s="37"/>
      <c r="B159" s="38"/>
      <c r="C159" s="245" t="s">
        <v>73</v>
      </c>
      <c r="D159" s="245" t="s">
        <v>204</v>
      </c>
      <c r="E159" s="246" t="s">
        <v>2027</v>
      </c>
      <c r="F159" s="247" t="s">
        <v>882</v>
      </c>
      <c r="G159" s="248" t="s">
        <v>319</v>
      </c>
      <c r="H159" s="249">
        <v>6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208</v>
      </c>
      <c r="AT159" s="257" t="s">
        <v>204</v>
      </c>
      <c r="AU159" s="257" t="s">
        <v>80</v>
      </c>
      <c r="AY159" s="16" t="s">
        <v>202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208</v>
      </c>
      <c r="BM159" s="257" t="s">
        <v>503</v>
      </c>
    </row>
    <row r="160" spans="1:65" s="2" customFormat="1" ht="33" customHeight="1">
      <c r="A160" s="37"/>
      <c r="B160" s="38"/>
      <c r="C160" s="245" t="s">
        <v>73</v>
      </c>
      <c r="D160" s="245" t="s">
        <v>204</v>
      </c>
      <c r="E160" s="246" t="s">
        <v>2028</v>
      </c>
      <c r="F160" s="247" t="s">
        <v>883</v>
      </c>
      <c r="G160" s="248" t="s">
        <v>319</v>
      </c>
      <c r="H160" s="249">
        <v>6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208</v>
      </c>
      <c r="AT160" s="257" t="s">
        <v>204</v>
      </c>
      <c r="AU160" s="257" t="s">
        <v>80</v>
      </c>
      <c r="AY160" s="16" t="s">
        <v>202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208</v>
      </c>
      <c r="BM160" s="257" t="s">
        <v>511</v>
      </c>
    </row>
    <row r="161" spans="1:65" s="2" customFormat="1" ht="21.75" customHeight="1">
      <c r="A161" s="37"/>
      <c r="B161" s="38"/>
      <c r="C161" s="245" t="s">
        <v>73</v>
      </c>
      <c r="D161" s="245" t="s">
        <v>204</v>
      </c>
      <c r="E161" s="246" t="s">
        <v>2029</v>
      </c>
      <c r="F161" s="247" t="s">
        <v>884</v>
      </c>
      <c r="G161" s="248" t="s">
        <v>319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208</v>
      </c>
      <c r="AT161" s="257" t="s">
        <v>204</v>
      </c>
      <c r="AU161" s="257" t="s">
        <v>80</v>
      </c>
      <c r="AY161" s="16" t="s">
        <v>202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208</v>
      </c>
      <c r="BM161" s="257" t="s">
        <v>521</v>
      </c>
    </row>
    <row r="162" spans="1:65" s="2" customFormat="1" ht="21.75" customHeight="1">
      <c r="A162" s="37"/>
      <c r="B162" s="38"/>
      <c r="C162" s="245" t="s">
        <v>73</v>
      </c>
      <c r="D162" s="245" t="s">
        <v>204</v>
      </c>
      <c r="E162" s="246" t="s">
        <v>2030</v>
      </c>
      <c r="F162" s="247" t="s">
        <v>911</v>
      </c>
      <c r="G162" s="248" t="s">
        <v>319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208</v>
      </c>
      <c r="AT162" s="257" t="s">
        <v>204</v>
      </c>
      <c r="AU162" s="257" t="s">
        <v>80</v>
      </c>
      <c r="AY162" s="16" t="s">
        <v>202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208</v>
      </c>
      <c r="BM162" s="257" t="s">
        <v>529</v>
      </c>
    </row>
    <row r="163" spans="1:65" s="2" customFormat="1" ht="16.5" customHeight="1">
      <c r="A163" s="37"/>
      <c r="B163" s="38"/>
      <c r="C163" s="245" t="s">
        <v>73</v>
      </c>
      <c r="D163" s="245" t="s">
        <v>204</v>
      </c>
      <c r="E163" s="246" t="s">
        <v>2031</v>
      </c>
      <c r="F163" s="247" t="s">
        <v>887</v>
      </c>
      <c r="G163" s="248" t="s">
        <v>319</v>
      </c>
      <c r="H163" s="249">
        <v>2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208</v>
      </c>
      <c r="AT163" s="257" t="s">
        <v>204</v>
      </c>
      <c r="AU163" s="257" t="s">
        <v>80</v>
      </c>
      <c r="AY163" s="16" t="s">
        <v>202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208</v>
      </c>
      <c r="BM163" s="257" t="s">
        <v>537</v>
      </c>
    </row>
    <row r="164" spans="1:65" s="2" customFormat="1" ht="16.5" customHeight="1">
      <c r="A164" s="37"/>
      <c r="B164" s="38"/>
      <c r="C164" s="245" t="s">
        <v>73</v>
      </c>
      <c r="D164" s="245" t="s">
        <v>204</v>
      </c>
      <c r="E164" s="246" t="s">
        <v>2032</v>
      </c>
      <c r="F164" s="247" t="s">
        <v>889</v>
      </c>
      <c r="G164" s="248" t="s">
        <v>319</v>
      </c>
      <c r="H164" s="249">
        <v>1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208</v>
      </c>
      <c r="AT164" s="257" t="s">
        <v>204</v>
      </c>
      <c r="AU164" s="257" t="s">
        <v>80</v>
      </c>
      <c r="AY164" s="16" t="s">
        <v>202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208</v>
      </c>
      <c r="BM164" s="257" t="s">
        <v>545</v>
      </c>
    </row>
    <row r="165" spans="1:65" s="2" customFormat="1" ht="16.5" customHeight="1">
      <c r="A165" s="37"/>
      <c r="B165" s="38"/>
      <c r="C165" s="245" t="s">
        <v>73</v>
      </c>
      <c r="D165" s="245" t="s">
        <v>204</v>
      </c>
      <c r="E165" s="246" t="s">
        <v>2033</v>
      </c>
      <c r="F165" s="247" t="s">
        <v>2034</v>
      </c>
      <c r="G165" s="248" t="s">
        <v>319</v>
      </c>
      <c r="H165" s="249">
        <v>2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208</v>
      </c>
      <c r="AT165" s="257" t="s">
        <v>204</v>
      </c>
      <c r="AU165" s="257" t="s">
        <v>80</v>
      </c>
      <c r="AY165" s="16" t="s">
        <v>202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208</v>
      </c>
      <c r="BM165" s="257" t="s">
        <v>553</v>
      </c>
    </row>
    <row r="166" spans="1:65" s="2" customFormat="1" ht="16.5" customHeight="1">
      <c r="A166" s="37"/>
      <c r="B166" s="38"/>
      <c r="C166" s="245" t="s">
        <v>73</v>
      </c>
      <c r="D166" s="245" t="s">
        <v>204</v>
      </c>
      <c r="E166" s="246" t="s">
        <v>2035</v>
      </c>
      <c r="F166" s="247" t="s">
        <v>912</v>
      </c>
      <c r="G166" s="248" t="s">
        <v>319</v>
      </c>
      <c r="H166" s="249">
        <v>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208</v>
      </c>
      <c r="AT166" s="257" t="s">
        <v>204</v>
      </c>
      <c r="AU166" s="257" t="s">
        <v>80</v>
      </c>
      <c r="AY166" s="16" t="s">
        <v>202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208</v>
      </c>
      <c r="BM166" s="257" t="s">
        <v>563</v>
      </c>
    </row>
    <row r="167" spans="1:65" s="2" customFormat="1" ht="16.5" customHeight="1">
      <c r="A167" s="37"/>
      <c r="B167" s="38"/>
      <c r="C167" s="245" t="s">
        <v>73</v>
      </c>
      <c r="D167" s="245" t="s">
        <v>204</v>
      </c>
      <c r="E167" s="246" t="s">
        <v>2036</v>
      </c>
      <c r="F167" s="247" t="s">
        <v>2037</v>
      </c>
      <c r="G167" s="248" t="s">
        <v>319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208</v>
      </c>
      <c r="AT167" s="257" t="s">
        <v>204</v>
      </c>
      <c r="AU167" s="257" t="s">
        <v>80</v>
      </c>
      <c r="AY167" s="16" t="s">
        <v>202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208</v>
      </c>
      <c r="BM167" s="257" t="s">
        <v>575</v>
      </c>
    </row>
    <row r="168" spans="1:65" s="2" customFormat="1" ht="16.5" customHeight="1">
      <c r="A168" s="37"/>
      <c r="B168" s="38"/>
      <c r="C168" s="245" t="s">
        <v>73</v>
      </c>
      <c r="D168" s="245" t="s">
        <v>204</v>
      </c>
      <c r="E168" s="246" t="s">
        <v>2038</v>
      </c>
      <c r="F168" s="247" t="s">
        <v>893</v>
      </c>
      <c r="G168" s="248" t="s">
        <v>319</v>
      </c>
      <c r="H168" s="249">
        <v>6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208</v>
      </c>
      <c r="AT168" s="257" t="s">
        <v>204</v>
      </c>
      <c r="AU168" s="257" t="s">
        <v>80</v>
      </c>
      <c r="AY168" s="16" t="s">
        <v>202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208</v>
      </c>
      <c r="BM168" s="257" t="s">
        <v>590</v>
      </c>
    </row>
    <row r="169" spans="1:65" s="2" customFormat="1" ht="16.5" customHeight="1">
      <c r="A169" s="37"/>
      <c r="B169" s="38"/>
      <c r="C169" s="245" t="s">
        <v>73</v>
      </c>
      <c r="D169" s="245" t="s">
        <v>204</v>
      </c>
      <c r="E169" s="246" t="s">
        <v>2039</v>
      </c>
      <c r="F169" s="247" t="s">
        <v>894</v>
      </c>
      <c r="G169" s="248" t="s">
        <v>319</v>
      </c>
      <c r="H169" s="249">
        <v>4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208</v>
      </c>
      <c r="AT169" s="257" t="s">
        <v>204</v>
      </c>
      <c r="AU169" s="257" t="s">
        <v>80</v>
      </c>
      <c r="AY169" s="16" t="s">
        <v>202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208</v>
      </c>
      <c r="BM169" s="257" t="s">
        <v>597</v>
      </c>
    </row>
    <row r="170" spans="1:65" s="2" customFormat="1" ht="16.5" customHeight="1">
      <c r="A170" s="37"/>
      <c r="B170" s="38"/>
      <c r="C170" s="245" t="s">
        <v>73</v>
      </c>
      <c r="D170" s="245" t="s">
        <v>204</v>
      </c>
      <c r="E170" s="246" t="s">
        <v>2040</v>
      </c>
      <c r="F170" s="247" t="s">
        <v>895</v>
      </c>
      <c r="G170" s="248" t="s">
        <v>319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208</v>
      </c>
      <c r="AT170" s="257" t="s">
        <v>204</v>
      </c>
      <c r="AU170" s="257" t="s">
        <v>80</v>
      </c>
      <c r="AY170" s="16" t="s">
        <v>202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208</v>
      </c>
      <c r="BM170" s="257" t="s">
        <v>607</v>
      </c>
    </row>
    <row r="171" spans="1:65" s="2" customFormat="1" ht="16.5" customHeight="1">
      <c r="A171" s="37"/>
      <c r="B171" s="38"/>
      <c r="C171" s="245" t="s">
        <v>73</v>
      </c>
      <c r="D171" s="245" t="s">
        <v>204</v>
      </c>
      <c r="E171" s="246" t="s">
        <v>2041</v>
      </c>
      <c r="F171" s="247" t="s">
        <v>897</v>
      </c>
      <c r="G171" s="248" t="s">
        <v>319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208</v>
      </c>
      <c r="AT171" s="257" t="s">
        <v>204</v>
      </c>
      <c r="AU171" s="257" t="s">
        <v>80</v>
      </c>
      <c r="AY171" s="16" t="s">
        <v>202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208</v>
      </c>
      <c r="BM171" s="257" t="s">
        <v>619</v>
      </c>
    </row>
    <row r="172" spans="1:63" s="12" customFormat="1" ht="25.9" customHeight="1">
      <c r="A172" s="12"/>
      <c r="B172" s="229"/>
      <c r="C172" s="230"/>
      <c r="D172" s="231" t="s">
        <v>72</v>
      </c>
      <c r="E172" s="232" t="s">
        <v>1207</v>
      </c>
      <c r="F172" s="232" t="s">
        <v>898</v>
      </c>
      <c r="G172" s="230"/>
      <c r="H172" s="230"/>
      <c r="I172" s="233"/>
      <c r="J172" s="234">
        <f>BK172</f>
        <v>0</v>
      </c>
      <c r="K172" s="230"/>
      <c r="L172" s="235"/>
      <c r="M172" s="236"/>
      <c r="N172" s="237"/>
      <c r="O172" s="237"/>
      <c r="P172" s="238">
        <f>SUM(P173:P176)</f>
        <v>0</v>
      </c>
      <c r="Q172" s="237"/>
      <c r="R172" s="238">
        <f>SUM(R173:R176)</f>
        <v>0</v>
      </c>
      <c r="S172" s="237"/>
      <c r="T172" s="239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0" t="s">
        <v>80</v>
      </c>
      <c r="AT172" s="241" t="s">
        <v>72</v>
      </c>
      <c r="AU172" s="241" t="s">
        <v>73</v>
      </c>
      <c r="AY172" s="240" t="s">
        <v>202</v>
      </c>
      <c r="BK172" s="242">
        <f>SUM(BK173:BK176)</f>
        <v>0</v>
      </c>
    </row>
    <row r="173" spans="1:65" s="2" customFormat="1" ht="33" customHeight="1">
      <c r="A173" s="37"/>
      <c r="B173" s="38"/>
      <c r="C173" s="245" t="s">
        <v>73</v>
      </c>
      <c r="D173" s="245" t="s">
        <v>204</v>
      </c>
      <c r="E173" s="246" t="s">
        <v>2042</v>
      </c>
      <c r="F173" s="247" t="s">
        <v>2043</v>
      </c>
      <c r="G173" s="248" t="s">
        <v>231</v>
      </c>
      <c r="H173" s="249">
        <v>2.136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208</v>
      </c>
      <c r="AT173" s="257" t="s">
        <v>204</v>
      </c>
      <c r="AU173" s="257" t="s">
        <v>80</v>
      </c>
      <c r="AY173" s="16" t="s">
        <v>202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208</v>
      </c>
      <c r="BM173" s="257" t="s">
        <v>266</v>
      </c>
    </row>
    <row r="174" spans="1:65" s="2" customFormat="1" ht="33" customHeight="1">
      <c r="A174" s="37"/>
      <c r="B174" s="38"/>
      <c r="C174" s="245" t="s">
        <v>73</v>
      </c>
      <c r="D174" s="245" t="s">
        <v>204</v>
      </c>
      <c r="E174" s="246" t="s">
        <v>2044</v>
      </c>
      <c r="F174" s="247" t="s">
        <v>2045</v>
      </c>
      <c r="G174" s="248" t="s">
        <v>231</v>
      </c>
      <c r="H174" s="249">
        <v>7.8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208</v>
      </c>
      <c r="AT174" s="257" t="s">
        <v>204</v>
      </c>
      <c r="AU174" s="257" t="s">
        <v>80</v>
      </c>
      <c r="AY174" s="16" t="s">
        <v>202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208</v>
      </c>
      <c r="BM174" s="257" t="s">
        <v>248</v>
      </c>
    </row>
    <row r="175" spans="1:65" s="2" customFormat="1" ht="44.25" customHeight="1">
      <c r="A175" s="37"/>
      <c r="B175" s="38"/>
      <c r="C175" s="245" t="s">
        <v>73</v>
      </c>
      <c r="D175" s="245" t="s">
        <v>204</v>
      </c>
      <c r="E175" s="246" t="s">
        <v>2046</v>
      </c>
      <c r="F175" s="247" t="s">
        <v>2047</v>
      </c>
      <c r="G175" s="248" t="s">
        <v>231</v>
      </c>
      <c r="H175" s="249">
        <v>4.224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208</v>
      </c>
      <c r="AT175" s="257" t="s">
        <v>204</v>
      </c>
      <c r="AU175" s="257" t="s">
        <v>80</v>
      </c>
      <c r="AY175" s="16" t="s">
        <v>202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208</v>
      </c>
      <c r="BM175" s="257" t="s">
        <v>277</v>
      </c>
    </row>
    <row r="176" spans="1:65" s="2" customFormat="1" ht="44.25" customHeight="1">
      <c r="A176" s="37"/>
      <c r="B176" s="38"/>
      <c r="C176" s="245" t="s">
        <v>73</v>
      </c>
      <c r="D176" s="245" t="s">
        <v>204</v>
      </c>
      <c r="E176" s="246" t="s">
        <v>2048</v>
      </c>
      <c r="F176" s="247" t="s">
        <v>2049</v>
      </c>
      <c r="G176" s="248" t="s">
        <v>231</v>
      </c>
      <c r="H176" s="249">
        <v>5.484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208</v>
      </c>
      <c r="AT176" s="257" t="s">
        <v>204</v>
      </c>
      <c r="AU176" s="257" t="s">
        <v>80</v>
      </c>
      <c r="AY176" s="16" t="s">
        <v>202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208</v>
      </c>
      <c r="BM176" s="257" t="s">
        <v>708</v>
      </c>
    </row>
    <row r="177" spans="1:63" s="12" customFormat="1" ht="25.9" customHeight="1">
      <c r="A177" s="12"/>
      <c r="B177" s="229"/>
      <c r="C177" s="230"/>
      <c r="D177" s="231" t="s">
        <v>72</v>
      </c>
      <c r="E177" s="232" t="s">
        <v>1251</v>
      </c>
      <c r="F177" s="232" t="s">
        <v>819</v>
      </c>
      <c r="G177" s="230"/>
      <c r="H177" s="230"/>
      <c r="I177" s="233"/>
      <c r="J177" s="234">
        <f>BK177</f>
        <v>0</v>
      </c>
      <c r="K177" s="230"/>
      <c r="L177" s="235"/>
      <c r="M177" s="236"/>
      <c r="N177" s="237"/>
      <c r="O177" s="237"/>
      <c r="P177" s="238">
        <f>SUM(P178:P181)</f>
        <v>0</v>
      </c>
      <c r="Q177" s="237"/>
      <c r="R177" s="238">
        <f>SUM(R178:R181)</f>
        <v>0</v>
      </c>
      <c r="S177" s="237"/>
      <c r="T177" s="239">
        <f>SUM(T178:T181)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0" t="s">
        <v>80</v>
      </c>
      <c r="AT177" s="241" t="s">
        <v>72</v>
      </c>
      <c r="AU177" s="241" t="s">
        <v>73</v>
      </c>
      <c r="AY177" s="240" t="s">
        <v>202</v>
      </c>
      <c r="BK177" s="242">
        <f>SUM(BK178:BK181)</f>
        <v>0</v>
      </c>
    </row>
    <row r="178" spans="1:65" s="2" customFormat="1" ht="21.75" customHeight="1">
      <c r="A178" s="37"/>
      <c r="B178" s="38"/>
      <c r="C178" s="245" t="s">
        <v>73</v>
      </c>
      <c r="D178" s="245" t="s">
        <v>204</v>
      </c>
      <c r="E178" s="246" t="s">
        <v>2050</v>
      </c>
      <c r="F178" s="247" t="s">
        <v>903</v>
      </c>
      <c r="G178" s="248" t="s">
        <v>207</v>
      </c>
      <c r="H178" s="249">
        <v>1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208</v>
      </c>
      <c r="AT178" s="257" t="s">
        <v>204</v>
      </c>
      <c r="AU178" s="257" t="s">
        <v>80</v>
      </c>
      <c r="AY178" s="16" t="s">
        <v>202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208</v>
      </c>
      <c r="BM178" s="257" t="s">
        <v>711</v>
      </c>
    </row>
    <row r="179" spans="1:65" s="2" customFormat="1" ht="16.5" customHeight="1">
      <c r="A179" s="37"/>
      <c r="B179" s="38"/>
      <c r="C179" s="245" t="s">
        <v>73</v>
      </c>
      <c r="D179" s="245" t="s">
        <v>204</v>
      </c>
      <c r="E179" s="246" t="s">
        <v>2051</v>
      </c>
      <c r="F179" s="247" t="s">
        <v>904</v>
      </c>
      <c r="G179" s="248" t="s">
        <v>207</v>
      </c>
      <c r="H179" s="249">
        <v>1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208</v>
      </c>
      <c r="AT179" s="257" t="s">
        <v>204</v>
      </c>
      <c r="AU179" s="257" t="s">
        <v>80</v>
      </c>
      <c r="AY179" s="16" t="s">
        <v>202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208</v>
      </c>
      <c r="BM179" s="257" t="s">
        <v>714</v>
      </c>
    </row>
    <row r="180" spans="1:65" s="2" customFormat="1" ht="16.5" customHeight="1">
      <c r="A180" s="37"/>
      <c r="B180" s="38"/>
      <c r="C180" s="245" t="s">
        <v>73</v>
      </c>
      <c r="D180" s="245" t="s">
        <v>204</v>
      </c>
      <c r="E180" s="246" t="s">
        <v>2052</v>
      </c>
      <c r="F180" s="247" t="s">
        <v>905</v>
      </c>
      <c r="G180" s="248" t="s">
        <v>207</v>
      </c>
      <c r="H180" s="249">
        <v>1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208</v>
      </c>
      <c r="AT180" s="257" t="s">
        <v>204</v>
      </c>
      <c r="AU180" s="257" t="s">
        <v>80</v>
      </c>
      <c r="AY180" s="16" t="s">
        <v>202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208</v>
      </c>
      <c r="BM180" s="257" t="s">
        <v>717</v>
      </c>
    </row>
    <row r="181" spans="1:65" s="2" customFormat="1" ht="16.5" customHeight="1">
      <c r="A181" s="37"/>
      <c r="B181" s="38"/>
      <c r="C181" s="245" t="s">
        <v>73</v>
      </c>
      <c r="D181" s="245" t="s">
        <v>204</v>
      </c>
      <c r="E181" s="246" t="s">
        <v>1260</v>
      </c>
      <c r="F181" s="247" t="s">
        <v>431</v>
      </c>
      <c r="G181" s="248" t="s">
        <v>207</v>
      </c>
      <c r="H181" s="249">
        <v>1</v>
      </c>
      <c r="I181" s="250"/>
      <c r="J181" s="251">
        <f>ROUND(I181*H181,2)</f>
        <v>0</v>
      </c>
      <c r="K181" s="252"/>
      <c r="L181" s="43"/>
      <c r="M181" s="295" t="s">
        <v>1</v>
      </c>
      <c r="N181" s="296" t="s">
        <v>39</v>
      </c>
      <c r="O181" s="297"/>
      <c r="P181" s="298">
        <f>O181*H181</f>
        <v>0</v>
      </c>
      <c r="Q181" s="298">
        <v>0</v>
      </c>
      <c r="R181" s="298">
        <f>Q181*H181</f>
        <v>0</v>
      </c>
      <c r="S181" s="298">
        <v>0</v>
      </c>
      <c r="T181" s="29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208</v>
      </c>
      <c r="AT181" s="257" t="s">
        <v>204</v>
      </c>
      <c r="AU181" s="257" t="s">
        <v>80</v>
      </c>
      <c r="AY181" s="16" t="s">
        <v>202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208</v>
      </c>
      <c r="BM181" s="257" t="s">
        <v>722</v>
      </c>
    </row>
    <row r="182" spans="1:31" s="2" customFormat="1" ht="6.95" customHeight="1">
      <c r="A182" s="37"/>
      <c r="B182" s="65"/>
      <c r="C182" s="66"/>
      <c r="D182" s="66"/>
      <c r="E182" s="66"/>
      <c r="F182" s="66"/>
      <c r="G182" s="66"/>
      <c r="H182" s="66"/>
      <c r="I182" s="192"/>
      <c r="J182" s="66"/>
      <c r="K182" s="66"/>
      <c r="L182" s="43"/>
      <c r="M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</row>
  </sheetData>
  <sheetProtection password="CC35" sheet="1" objects="1" scenarios="1" formatColumns="0" formatRows="0" autoFilter="0"/>
  <autoFilter ref="C131:K18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152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160</v>
      </c>
      <c r="L8" s="19"/>
    </row>
    <row r="9" spans="2:12" s="1" customFormat="1" ht="23.25" customHeight="1">
      <c r="B9" s="19"/>
      <c r="E9" s="153" t="s">
        <v>1845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162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1846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164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2053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ROUND((SUM(BE132:BE185)),2)</f>
        <v>0</v>
      </c>
      <c r="G37" s="37"/>
      <c r="H37" s="37"/>
      <c r="I37" s="171">
        <v>0.21</v>
      </c>
      <c r="J37" s="170">
        <f>ROUND(((SUM(BE132:BE185))*I37),2)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ROUND((SUM(BF132:BF185)),2)</f>
        <v>0</v>
      </c>
      <c r="G38" s="37"/>
      <c r="H38" s="37"/>
      <c r="I38" s="171">
        <v>0.15</v>
      </c>
      <c r="J38" s="170">
        <f>ROUND(((SUM(BF132:BF185))*I38),2)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23.25" customHeight="1">
      <c r="B87" s="20"/>
      <c r="C87" s="21"/>
      <c r="D87" s="21"/>
      <c r="E87" s="196" t="s">
        <v>1845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162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1846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164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O.d.b - Vzduchotechnika 2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167</v>
      </c>
      <c r="D98" s="199"/>
      <c r="E98" s="199"/>
      <c r="F98" s="199"/>
      <c r="G98" s="199"/>
      <c r="H98" s="199"/>
      <c r="I98" s="200"/>
      <c r="J98" s="201" t="s">
        <v>168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169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170</v>
      </c>
    </row>
    <row r="101" spans="1:31" s="9" customFormat="1" ht="24.95" customHeight="1">
      <c r="A101" s="9"/>
      <c r="B101" s="203"/>
      <c r="C101" s="204"/>
      <c r="D101" s="205" t="s">
        <v>977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978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979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980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972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973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974</v>
      </c>
      <c r="E107" s="206"/>
      <c r="F107" s="206"/>
      <c r="G107" s="206"/>
      <c r="H107" s="206"/>
      <c r="I107" s="207"/>
      <c r="J107" s="208">
        <f>J176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975</v>
      </c>
      <c r="E108" s="206"/>
      <c r="F108" s="206"/>
      <c r="G108" s="206"/>
      <c r="H108" s="206"/>
      <c r="I108" s="207"/>
      <c r="J108" s="208">
        <f>J181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187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A, M, O - III.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160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23.25" customHeight="1">
      <c r="B120" s="20"/>
      <c r="C120" s="21"/>
      <c r="D120" s="21"/>
      <c r="E120" s="196" t="s">
        <v>1845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162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1846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164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O.d.b - Vzduchotechnika 2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188</v>
      </c>
      <c r="D131" s="219" t="s">
        <v>58</v>
      </c>
      <c r="E131" s="219" t="s">
        <v>54</v>
      </c>
      <c r="F131" s="219" t="s">
        <v>55</v>
      </c>
      <c r="G131" s="219" t="s">
        <v>189</v>
      </c>
      <c r="H131" s="219" t="s">
        <v>190</v>
      </c>
      <c r="I131" s="220" t="s">
        <v>191</v>
      </c>
      <c r="J131" s="221" t="s">
        <v>168</v>
      </c>
      <c r="K131" s="222" t="s">
        <v>192</v>
      </c>
      <c r="L131" s="223"/>
      <c r="M131" s="99" t="s">
        <v>1</v>
      </c>
      <c r="N131" s="100" t="s">
        <v>37</v>
      </c>
      <c r="O131" s="100" t="s">
        <v>193</v>
      </c>
      <c r="P131" s="100" t="s">
        <v>194</v>
      </c>
      <c r="Q131" s="100" t="s">
        <v>195</v>
      </c>
      <c r="R131" s="100" t="s">
        <v>196</v>
      </c>
      <c r="S131" s="100" t="s">
        <v>197</v>
      </c>
      <c r="T131" s="101" t="s">
        <v>198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199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P133+P135+P137+P142+P146+P149+P176+P181</f>
        <v>0</v>
      </c>
      <c r="Q132" s="103"/>
      <c r="R132" s="226">
        <f>R133+R135+R137+R142+R146+R149+R176+R181</f>
        <v>0</v>
      </c>
      <c r="S132" s="103"/>
      <c r="T132" s="227">
        <f>T133+T135+T137+T142+T146+T149+T176+T181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170</v>
      </c>
      <c r="BK132" s="228">
        <f>BK133+BK135+BK137+BK142+BK146+BK149+BK176+BK181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628</v>
      </c>
      <c r="F133" s="232" t="s">
        <v>856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202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204</v>
      </c>
      <c r="E134" s="246" t="s">
        <v>2054</v>
      </c>
      <c r="F134" s="247" t="s">
        <v>857</v>
      </c>
      <c r="G134" s="248" t="s">
        <v>319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208</v>
      </c>
      <c r="AT134" s="257" t="s">
        <v>204</v>
      </c>
      <c r="AU134" s="257" t="s">
        <v>80</v>
      </c>
      <c r="AY134" s="16" t="s">
        <v>202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208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658</v>
      </c>
      <c r="F135" s="232" t="s">
        <v>1400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202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204</v>
      </c>
      <c r="E136" s="246" t="s">
        <v>2004</v>
      </c>
      <c r="F136" s="247" t="s">
        <v>1453</v>
      </c>
      <c r="G136" s="248" t="s">
        <v>319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208</v>
      </c>
      <c r="AT136" s="257" t="s">
        <v>204</v>
      </c>
      <c r="AU136" s="257" t="s">
        <v>80</v>
      </c>
      <c r="AY136" s="16" t="s">
        <v>202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208</v>
      </c>
      <c r="BM136" s="257" t="s">
        <v>208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692</v>
      </c>
      <c r="F137" s="232" t="s">
        <v>860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202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204</v>
      </c>
      <c r="E138" s="246" t="s">
        <v>2005</v>
      </c>
      <c r="F138" s="247" t="s">
        <v>861</v>
      </c>
      <c r="G138" s="248" t="s">
        <v>319</v>
      </c>
      <c r="H138" s="249">
        <v>3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208</v>
      </c>
      <c r="AT138" s="257" t="s">
        <v>204</v>
      </c>
      <c r="AU138" s="257" t="s">
        <v>80</v>
      </c>
      <c r="AY138" s="16" t="s">
        <v>202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208</v>
      </c>
      <c r="BM138" s="257" t="s">
        <v>246</v>
      </c>
    </row>
    <row r="139" spans="1:65" s="2" customFormat="1" ht="16.5" customHeight="1">
      <c r="A139" s="37"/>
      <c r="B139" s="38"/>
      <c r="C139" s="245" t="s">
        <v>73</v>
      </c>
      <c r="D139" s="245" t="s">
        <v>204</v>
      </c>
      <c r="E139" s="246" t="s">
        <v>2055</v>
      </c>
      <c r="F139" s="247" t="s">
        <v>862</v>
      </c>
      <c r="G139" s="248" t="s">
        <v>319</v>
      </c>
      <c r="H139" s="249">
        <v>6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208</v>
      </c>
      <c r="AT139" s="257" t="s">
        <v>204</v>
      </c>
      <c r="AU139" s="257" t="s">
        <v>80</v>
      </c>
      <c r="AY139" s="16" t="s">
        <v>202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208</v>
      </c>
      <c r="BM139" s="257" t="s">
        <v>285</v>
      </c>
    </row>
    <row r="140" spans="1:65" s="2" customFormat="1" ht="16.5" customHeight="1">
      <c r="A140" s="37"/>
      <c r="B140" s="38"/>
      <c r="C140" s="245" t="s">
        <v>73</v>
      </c>
      <c r="D140" s="245" t="s">
        <v>204</v>
      </c>
      <c r="E140" s="246" t="s">
        <v>2006</v>
      </c>
      <c r="F140" s="247" t="s">
        <v>863</v>
      </c>
      <c r="G140" s="248" t="s">
        <v>319</v>
      </c>
      <c r="H140" s="249">
        <v>6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208</v>
      </c>
      <c r="AT140" s="257" t="s">
        <v>204</v>
      </c>
      <c r="AU140" s="257" t="s">
        <v>80</v>
      </c>
      <c r="AY140" s="16" t="s">
        <v>202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208</v>
      </c>
      <c r="BM140" s="257" t="s">
        <v>316</v>
      </c>
    </row>
    <row r="141" spans="1:65" s="2" customFormat="1" ht="16.5" customHeight="1">
      <c r="A141" s="37"/>
      <c r="B141" s="38"/>
      <c r="C141" s="245" t="s">
        <v>73</v>
      </c>
      <c r="D141" s="245" t="s">
        <v>204</v>
      </c>
      <c r="E141" s="246" t="s">
        <v>2007</v>
      </c>
      <c r="F141" s="247" t="s">
        <v>864</v>
      </c>
      <c r="G141" s="248" t="s">
        <v>319</v>
      </c>
      <c r="H141" s="249">
        <v>5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208</v>
      </c>
      <c r="AT141" s="257" t="s">
        <v>204</v>
      </c>
      <c r="AU141" s="257" t="s">
        <v>80</v>
      </c>
      <c r="AY141" s="16" t="s">
        <v>202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208</v>
      </c>
      <c r="BM141" s="257" t="s">
        <v>342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718</v>
      </c>
      <c r="F142" s="232" t="s">
        <v>908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202</v>
      </c>
      <c r="BK142" s="242">
        <f>SUM(BK143:BK145)</f>
        <v>0</v>
      </c>
    </row>
    <row r="143" spans="1:65" s="2" customFormat="1" ht="16.5" customHeight="1">
      <c r="A143" s="37"/>
      <c r="B143" s="38"/>
      <c r="C143" s="245" t="s">
        <v>73</v>
      </c>
      <c r="D143" s="245" t="s">
        <v>204</v>
      </c>
      <c r="E143" s="246" t="s">
        <v>2008</v>
      </c>
      <c r="F143" s="247" t="s">
        <v>2009</v>
      </c>
      <c r="G143" s="248" t="s">
        <v>319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208</v>
      </c>
      <c r="AT143" s="257" t="s">
        <v>204</v>
      </c>
      <c r="AU143" s="257" t="s">
        <v>80</v>
      </c>
      <c r="AY143" s="16" t="s">
        <v>202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208</v>
      </c>
      <c r="BM143" s="257" t="s">
        <v>354</v>
      </c>
    </row>
    <row r="144" spans="1:65" s="2" customFormat="1" ht="16.5" customHeight="1">
      <c r="A144" s="37"/>
      <c r="B144" s="38"/>
      <c r="C144" s="245" t="s">
        <v>73</v>
      </c>
      <c r="D144" s="245" t="s">
        <v>204</v>
      </c>
      <c r="E144" s="246" t="s">
        <v>2010</v>
      </c>
      <c r="F144" s="247" t="s">
        <v>2011</v>
      </c>
      <c r="G144" s="248" t="s">
        <v>319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208</v>
      </c>
      <c r="AT144" s="257" t="s">
        <v>204</v>
      </c>
      <c r="AU144" s="257" t="s">
        <v>80</v>
      </c>
      <c r="AY144" s="16" t="s">
        <v>202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208</v>
      </c>
      <c r="BM144" s="257" t="s">
        <v>366</v>
      </c>
    </row>
    <row r="145" spans="1:65" s="2" customFormat="1" ht="16.5" customHeight="1">
      <c r="A145" s="37"/>
      <c r="B145" s="38"/>
      <c r="C145" s="245" t="s">
        <v>73</v>
      </c>
      <c r="D145" s="245" t="s">
        <v>204</v>
      </c>
      <c r="E145" s="246" t="s">
        <v>2012</v>
      </c>
      <c r="F145" s="247" t="s">
        <v>868</v>
      </c>
      <c r="G145" s="248" t="s">
        <v>319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208</v>
      </c>
      <c r="AT145" s="257" t="s">
        <v>204</v>
      </c>
      <c r="AU145" s="257" t="s">
        <v>80</v>
      </c>
      <c r="AY145" s="16" t="s">
        <v>202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208</v>
      </c>
      <c r="BM145" s="257" t="s">
        <v>375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981</v>
      </c>
      <c r="F146" s="232" t="s">
        <v>982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202</v>
      </c>
      <c r="BK146" s="242">
        <f>SUM(BK147:BK148)</f>
        <v>0</v>
      </c>
    </row>
    <row r="147" spans="1:65" s="2" customFormat="1" ht="16.5" customHeight="1">
      <c r="A147" s="37"/>
      <c r="B147" s="38"/>
      <c r="C147" s="245" t="s">
        <v>73</v>
      </c>
      <c r="D147" s="245" t="s">
        <v>204</v>
      </c>
      <c r="E147" s="246" t="s">
        <v>2013</v>
      </c>
      <c r="F147" s="247" t="s">
        <v>985</v>
      </c>
      <c r="G147" s="248" t="s">
        <v>319</v>
      </c>
      <c r="H147" s="249">
        <v>2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208</v>
      </c>
      <c r="AT147" s="257" t="s">
        <v>204</v>
      </c>
      <c r="AU147" s="257" t="s">
        <v>80</v>
      </c>
      <c r="AY147" s="16" t="s">
        <v>202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208</v>
      </c>
      <c r="BM147" s="257" t="s">
        <v>387</v>
      </c>
    </row>
    <row r="148" spans="1:65" s="2" customFormat="1" ht="16.5" customHeight="1">
      <c r="A148" s="37"/>
      <c r="B148" s="38"/>
      <c r="C148" s="245" t="s">
        <v>73</v>
      </c>
      <c r="D148" s="245" t="s">
        <v>204</v>
      </c>
      <c r="E148" s="246" t="s">
        <v>2014</v>
      </c>
      <c r="F148" s="247" t="s">
        <v>993</v>
      </c>
      <c r="G148" s="248" t="s">
        <v>319</v>
      </c>
      <c r="H148" s="249">
        <v>6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208</v>
      </c>
      <c r="AT148" s="257" t="s">
        <v>204</v>
      </c>
      <c r="AU148" s="257" t="s">
        <v>80</v>
      </c>
      <c r="AY148" s="16" t="s">
        <v>202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208</v>
      </c>
      <c r="BM148" s="257" t="s">
        <v>398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1002</v>
      </c>
      <c r="F149" s="232" t="s">
        <v>1003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SUM(P150:P175)</f>
        <v>0</v>
      </c>
      <c r="Q149" s="237"/>
      <c r="R149" s="238">
        <f>SUM(R150:R175)</f>
        <v>0</v>
      </c>
      <c r="S149" s="237"/>
      <c r="T149" s="239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202</v>
      </c>
      <c r="BK149" s="242">
        <f>SUM(BK150:BK175)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204</v>
      </c>
      <c r="E150" s="246" t="s">
        <v>2015</v>
      </c>
      <c r="F150" s="247" t="s">
        <v>873</v>
      </c>
      <c r="G150" s="248" t="s">
        <v>794</v>
      </c>
      <c r="H150" s="249">
        <v>8.376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208</v>
      </c>
      <c r="AT150" s="257" t="s">
        <v>204</v>
      </c>
      <c r="AU150" s="257" t="s">
        <v>80</v>
      </c>
      <c r="AY150" s="16" t="s">
        <v>202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208</v>
      </c>
      <c r="BM150" s="257" t="s">
        <v>413</v>
      </c>
    </row>
    <row r="151" spans="1:65" s="2" customFormat="1" ht="21.75" customHeight="1">
      <c r="A151" s="37"/>
      <c r="B151" s="38"/>
      <c r="C151" s="245" t="s">
        <v>73</v>
      </c>
      <c r="D151" s="245" t="s">
        <v>204</v>
      </c>
      <c r="E151" s="246" t="s">
        <v>2016</v>
      </c>
      <c r="F151" s="247" t="s">
        <v>874</v>
      </c>
      <c r="G151" s="248" t="s">
        <v>794</v>
      </c>
      <c r="H151" s="249">
        <v>99.6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208</v>
      </c>
      <c r="AT151" s="257" t="s">
        <v>204</v>
      </c>
      <c r="AU151" s="257" t="s">
        <v>80</v>
      </c>
      <c r="AY151" s="16" t="s">
        <v>202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208</v>
      </c>
      <c r="BM151" s="257" t="s">
        <v>421</v>
      </c>
    </row>
    <row r="152" spans="1:65" s="2" customFormat="1" ht="21.75" customHeight="1">
      <c r="A152" s="37"/>
      <c r="B152" s="38"/>
      <c r="C152" s="245" t="s">
        <v>73</v>
      </c>
      <c r="D152" s="245" t="s">
        <v>204</v>
      </c>
      <c r="E152" s="246" t="s">
        <v>2056</v>
      </c>
      <c r="F152" s="247" t="s">
        <v>875</v>
      </c>
      <c r="G152" s="248" t="s">
        <v>794</v>
      </c>
      <c r="H152" s="249">
        <v>0.852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208</v>
      </c>
      <c r="AT152" s="257" t="s">
        <v>204</v>
      </c>
      <c r="AU152" s="257" t="s">
        <v>80</v>
      </c>
      <c r="AY152" s="16" t="s">
        <v>202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208</v>
      </c>
      <c r="BM152" s="257" t="s">
        <v>432</v>
      </c>
    </row>
    <row r="153" spans="1:65" s="2" customFormat="1" ht="21.75" customHeight="1">
      <c r="A153" s="37"/>
      <c r="B153" s="38"/>
      <c r="C153" s="245" t="s">
        <v>73</v>
      </c>
      <c r="D153" s="245" t="s">
        <v>204</v>
      </c>
      <c r="E153" s="246" t="s">
        <v>2017</v>
      </c>
      <c r="F153" s="247" t="s">
        <v>876</v>
      </c>
      <c r="G153" s="248" t="s">
        <v>794</v>
      </c>
      <c r="H153" s="249">
        <v>16.08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208</v>
      </c>
      <c r="AT153" s="257" t="s">
        <v>204</v>
      </c>
      <c r="AU153" s="257" t="s">
        <v>80</v>
      </c>
      <c r="AY153" s="16" t="s">
        <v>202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208</v>
      </c>
      <c r="BM153" s="257" t="s">
        <v>449</v>
      </c>
    </row>
    <row r="154" spans="1:65" s="2" customFormat="1" ht="21.75" customHeight="1">
      <c r="A154" s="37"/>
      <c r="B154" s="38"/>
      <c r="C154" s="245" t="s">
        <v>73</v>
      </c>
      <c r="D154" s="245" t="s">
        <v>204</v>
      </c>
      <c r="E154" s="246" t="s">
        <v>2057</v>
      </c>
      <c r="F154" s="247" t="s">
        <v>877</v>
      </c>
      <c r="G154" s="248" t="s">
        <v>319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208</v>
      </c>
      <c r="AT154" s="257" t="s">
        <v>204</v>
      </c>
      <c r="AU154" s="257" t="s">
        <v>80</v>
      </c>
      <c r="AY154" s="16" t="s">
        <v>202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208</v>
      </c>
      <c r="BM154" s="257" t="s">
        <v>459</v>
      </c>
    </row>
    <row r="155" spans="1:65" s="2" customFormat="1" ht="21.75" customHeight="1">
      <c r="A155" s="37"/>
      <c r="B155" s="38"/>
      <c r="C155" s="245" t="s">
        <v>73</v>
      </c>
      <c r="D155" s="245" t="s">
        <v>204</v>
      </c>
      <c r="E155" s="246" t="s">
        <v>2058</v>
      </c>
      <c r="F155" s="247" t="s">
        <v>1173</v>
      </c>
      <c r="G155" s="248" t="s">
        <v>319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208</v>
      </c>
      <c r="AT155" s="257" t="s">
        <v>204</v>
      </c>
      <c r="AU155" s="257" t="s">
        <v>80</v>
      </c>
      <c r="AY155" s="16" t="s">
        <v>202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208</v>
      </c>
      <c r="BM155" s="257" t="s">
        <v>469</v>
      </c>
    </row>
    <row r="156" spans="1:65" s="2" customFormat="1" ht="21.75" customHeight="1">
      <c r="A156" s="37"/>
      <c r="B156" s="38"/>
      <c r="C156" s="245" t="s">
        <v>73</v>
      </c>
      <c r="D156" s="245" t="s">
        <v>204</v>
      </c>
      <c r="E156" s="246" t="s">
        <v>2023</v>
      </c>
      <c r="F156" s="247" t="s">
        <v>878</v>
      </c>
      <c r="G156" s="248" t="s">
        <v>319</v>
      </c>
      <c r="H156" s="249">
        <v>2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208</v>
      </c>
      <c r="AT156" s="257" t="s">
        <v>204</v>
      </c>
      <c r="AU156" s="257" t="s">
        <v>80</v>
      </c>
      <c r="AY156" s="16" t="s">
        <v>202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208</v>
      </c>
      <c r="BM156" s="257" t="s">
        <v>479</v>
      </c>
    </row>
    <row r="157" spans="1:65" s="2" customFormat="1" ht="21.75" customHeight="1">
      <c r="A157" s="37"/>
      <c r="B157" s="38"/>
      <c r="C157" s="245" t="s">
        <v>73</v>
      </c>
      <c r="D157" s="245" t="s">
        <v>204</v>
      </c>
      <c r="E157" s="246" t="s">
        <v>2059</v>
      </c>
      <c r="F157" s="247" t="s">
        <v>909</v>
      </c>
      <c r="G157" s="248" t="s">
        <v>319</v>
      </c>
      <c r="H157" s="249">
        <v>2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208</v>
      </c>
      <c r="AT157" s="257" t="s">
        <v>204</v>
      </c>
      <c r="AU157" s="257" t="s">
        <v>80</v>
      </c>
      <c r="AY157" s="16" t="s">
        <v>202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208</v>
      </c>
      <c r="BM157" s="257" t="s">
        <v>487</v>
      </c>
    </row>
    <row r="158" spans="1:65" s="2" customFormat="1" ht="21.75" customHeight="1">
      <c r="A158" s="37"/>
      <c r="B158" s="38"/>
      <c r="C158" s="245" t="s">
        <v>73</v>
      </c>
      <c r="D158" s="245" t="s">
        <v>204</v>
      </c>
      <c r="E158" s="246" t="s">
        <v>2024</v>
      </c>
      <c r="F158" s="247" t="s">
        <v>879</v>
      </c>
      <c r="G158" s="248" t="s">
        <v>319</v>
      </c>
      <c r="H158" s="249">
        <v>5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208</v>
      </c>
      <c r="AT158" s="257" t="s">
        <v>204</v>
      </c>
      <c r="AU158" s="257" t="s">
        <v>80</v>
      </c>
      <c r="AY158" s="16" t="s">
        <v>202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208</v>
      </c>
      <c r="BM158" s="257" t="s">
        <v>495</v>
      </c>
    </row>
    <row r="159" spans="1:65" s="2" customFormat="1" ht="21.75" customHeight="1">
      <c r="A159" s="37"/>
      <c r="B159" s="38"/>
      <c r="C159" s="245" t="s">
        <v>73</v>
      </c>
      <c r="D159" s="245" t="s">
        <v>204</v>
      </c>
      <c r="E159" s="246" t="s">
        <v>2025</v>
      </c>
      <c r="F159" s="247" t="s">
        <v>880</v>
      </c>
      <c r="G159" s="248" t="s">
        <v>319</v>
      </c>
      <c r="H159" s="249">
        <v>39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208</v>
      </c>
      <c r="AT159" s="257" t="s">
        <v>204</v>
      </c>
      <c r="AU159" s="257" t="s">
        <v>80</v>
      </c>
      <c r="AY159" s="16" t="s">
        <v>202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208</v>
      </c>
      <c r="BM159" s="257" t="s">
        <v>503</v>
      </c>
    </row>
    <row r="160" spans="1:65" s="2" customFormat="1" ht="21.75" customHeight="1">
      <c r="A160" s="37"/>
      <c r="B160" s="38"/>
      <c r="C160" s="245" t="s">
        <v>73</v>
      </c>
      <c r="D160" s="245" t="s">
        <v>204</v>
      </c>
      <c r="E160" s="246" t="s">
        <v>2026</v>
      </c>
      <c r="F160" s="247" t="s">
        <v>881</v>
      </c>
      <c r="G160" s="248" t="s">
        <v>319</v>
      </c>
      <c r="H160" s="249">
        <v>6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208</v>
      </c>
      <c r="AT160" s="257" t="s">
        <v>204</v>
      </c>
      <c r="AU160" s="257" t="s">
        <v>80</v>
      </c>
      <c r="AY160" s="16" t="s">
        <v>202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208</v>
      </c>
      <c r="BM160" s="257" t="s">
        <v>511</v>
      </c>
    </row>
    <row r="161" spans="1:65" s="2" customFormat="1" ht="21.75" customHeight="1">
      <c r="A161" s="37"/>
      <c r="B161" s="38"/>
      <c r="C161" s="245" t="s">
        <v>73</v>
      </c>
      <c r="D161" s="245" t="s">
        <v>204</v>
      </c>
      <c r="E161" s="246" t="s">
        <v>2027</v>
      </c>
      <c r="F161" s="247" t="s">
        <v>882</v>
      </c>
      <c r="G161" s="248" t="s">
        <v>319</v>
      </c>
      <c r="H161" s="249">
        <v>8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208</v>
      </c>
      <c r="AT161" s="257" t="s">
        <v>204</v>
      </c>
      <c r="AU161" s="257" t="s">
        <v>80</v>
      </c>
      <c r="AY161" s="16" t="s">
        <v>202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208</v>
      </c>
      <c r="BM161" s="257" t="s">
        <v>521</v>
      </c>
    </row>
    <row r="162" spans="1:65" s="2" customFormat="1" ht="33" customHeight="1">
      <c r="A162" s="37"/>
      <c r="B162" s="38"/>
      <c r="C162" s="245" t="s">
        <v>73</v>
      </c>
      <c r="D162" s="245" t="s">
        <v>204</v>
      </c>
      <c r="E162" s="246" t="s">
        <v>2028</v>
      </c>
      <c r="F162" s="247" t="s">
        <v>883</v>
      </c>
      <c r="G162" s="248" t="s">
        <v>319</v>
      </c>
      <c r="H162" s="249">
        <v>9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208</v>
      </c>
      <c r="AT162" s="257" t="s">
        <v>204</v>
      </c>
      <c r="AU162" s="257" t="s">
        <v>80</v>
      </c>
      <c r="AY162" s="16" t="s">
        <v>202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208</v>
      </c>
      <c r="BM162" s="257" t="s">
        <v>529</v>
      </c>
    </row>
    <row r="163" spans="1:65" s="2" customFormat="1" ht="21.75" customHeight="1">
      <c r="A163" s="37"/>
      <c r="B163" s="38"/>
      <c r="C163" s="245" t="s">
        <v>73</v>
      </c>
      <c r="D163" s="245" t="s">
        <v>204</v>
      </c>
      <c r="E163" s="246" t="s">
        <v>2029</v>
      </c>
      <c r="F163" s="247" t="s">
        <v>884</v>
      </c>
      <c r="G163" s="248" t="s">
        <v>319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208</v>
      </c>
      <c r="AT163" s="257" t="s">
        <v>204</v>
      </c>
      <c r="AU163" s="257" t="s">
        <v>80</v>
      </c>
      <c r="AY163" s="16" t="s">
        <v>202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208</v>
      </c>
      <c r="BM163" s="257" t="s">
        <v>537</v>
      </c>
    </row>
    <row r="164" spans="1:65" s="2" customFormat="1" ht="21.75" customHeight="1">
      <c r="A164" s="37"/>
      <c r="B164" s="38"/>
      <c r="C164" s="245" t="s">
        <v>73</v>
      </c>
      <c r="D164" s="245" t="s">
        <v>204</v>
      </c>
      <c r="E164" s="246" t="s">
        <v>2060</v>
      </c>
      <c r="F164" s="247" t="s">
        <v>885</v>
      </c>
      <c r="G164" s="248" t="s">
        <v>319</v>
      </c>
      <c r="H164" s="249">
        <v>6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208</v>
      </c>
      <c r="AT164" s="257" t="s">
        <v>204</v>
      </c>
      <c r="AU164" s="257" t="s">
        <v>80</v>
      </c>
      <c r="AY164" s="16" t="s">
        <v>202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208</v>
      </c>
      <c r="BM164" s="257" t="s">
        <v>545</v>
      </c>
    </row>
    <row r="165" spans="1:65" s="2" customFormat="1" ht="16.5" customHeight="1">
      <c r="A165" s="37"/>
      <c r="B165" s="38"/>
      <c r="C165" s="245" t="s">
        <v>73</v>
      </c>
      <c r="D165" s="245" t="s">
        <v>204</v>
      </c>
      <c r="E165" s="246" t="s">
        <v>2031</v>
      </c>
      <c r="F165" s="247" t="s">
        <v>887</v>
      </c>
      <c r="G165" s="248" t="s">
        <v>319</v>
      </c>
      <c r="H165" s="249">
        <v>3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208</v>
      </c>
      <c r="AT165" s="257" t="s">
        <v>204</v>
      </c>
      <c r="AU165" s="257" t="s">
        <v>80</v>
      </c>
      <c r="AY165" s="16" t="s">
        <v>202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208</v>
      </c>
      <c r="BM165" s="257" t="s">
        <v>553</v>
      </c>
    </row>
    <row r="166" spans="1:65" s="2" customFormat="1" ht="16.5" customHeight="1">
      <c r="A166" s="37"/>
      <c r="B166" s="38"/>
      <c r="C166" s="245" t="s">
        <v>73</v>
      </c>
      <c r="D166" s="245" t="s">
        <v>204</v>
      </c>
      <c r="E166" s="246" t="s">
        <v>2061</v>
      </c>
      <c r="F166" s="247" t="s">
        <v>888</v>
      </c>
      <c r="G166" s="248" t="s">
        <v>319</v>
      </c>
      <c r="H166" s="249">
        <v>8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208</v>
      </c>
      <c r="AT166" s="257" t="s">
        <v>204</v>
      </c>
      <c r="AU166" s="257" t="s">
        <v>80</v>
      </c>
      <c r="AY166" s="16" t="s">
        <v>202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208</v>
      </c>
      <c r="BM166" s="257" t="s">
        <v>563</v>
      </c>
    </row>
    <row r="167" spans="1:65" s="2" customFormat="1" ht="16.5" customHeight="1">
      <c r="A167" s="37"/>
      <c r="B167" s="38"/>
      <c r="C167" s="245" t="s">
        <v>73</v>
      </c>
      <c r="D167" s="245" t="s">
        <v>204</v>
      </c>
      <c r="E167" s="246" t="s">
        <v>2032</v>
      </c>
      <c r="F167" s="247" t="s">
        <v>889</v>
      </c>
      <c r="G167" s="248" t="s">
        <v>319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208</v>
      </c>
      <c r="AT167" s="257" t="s">
        <v>204</v>
      </c>
      <c r="AU167" s="257" t="s">
        <v>80</v>
      </c>
      <c r="AY167" s="16" t="s">
        <v>202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208</v>
      </c>
      <c r="BM167" s="257" t="s">
        <v>575</v>
      </c>
    </row>
    <row r="168" spans="1:65" s="2" customFormat="1" ht="16.5" customHeight="1">
      <c r="A168" s="37"/>
      <c r="B168" s="38"/>
      <c r="C168" s="245" t="s">
        <v>73</v>
      </c>
      <c r="D168" s="245" t="s">
        <v>204</v>
      </c>
      <c r="E168" s="246" t="s">
        <v>2062</v>
      </c>
      <c r="F168" s="247" t="s">
        <v>1089</v>
      </c>
      <c r="G168" s="248" t="s">
        <v>319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208</v>
      </c>
      <c r="AT168" s="257" t="s">
        <v>204</v>
      </c>
      <c r="AU168" s="257" t="s">
        <v>80</v>
      </c>
      <c r="AY168" s="16" t="s">
        <v>202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208</v>
      </c>
      <c r="BM168" s="257" t="s">
        <v>590</v>
      </c>
    </row>
    <row r="169" spans="1:65" s="2" customFormat="1" ht="16.5" customHeight="1">
      <c r="A169" s="37"/>
      <c r="B169" s="38"/>
      <c r="C169" s="245" t="s">
        <v>73</v>
      </c>
      <c r="D169" s="245" t="s">
        <v>204</v>
      </c>
      <c r="E169" s="246" t="s">
        <v>2063</v>
      </c>
      <c r="F169" s="247" t="s">
        <v>890</v>
      </c>
      <c r="G169" s="248" t="s">
        <v>319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208</v>
      </c>
      <c r="AT169" s="257" t="s">
        <v>204</v>
      </c>
      <c r="AU169" s="257" t="s">
        <v>80</v>
      </c>
      <c r="AY169" s="16" t="s">
        <v>202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208</v>
      </c>
      <c r="BM169" s="257" t="s">
        <v>597</v>
      </c>
    </row>
    <row r="170" spans="1:65" s="2" customFormat="1" ht="16.5" customHeight="1">
      <c r="A170" s="37"/>
      <c r="B170" s="38"/>
      <c r="C170" s="245" t="s">
        <v>73</v>
      </c>
      <c r="D170" s="245" t="s">
        <v>204</v>
      </c>
      <c r="E170" s="246" t="s">
        <v>2064</v>
      </c>
      <c r="F170" s="247" t="s">
        <v>891</v>
      </c>
      <c r="G170" s="248" t="s">
        <v>319</v>
      </c>
      <c r="H170" s="249">
        <v>2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208</v>
      </c>
      <c r="AT170" s="257" t="s">
        <v>204</v>
      </c>
      <c r="AU170" s="257" t="s">
        <v>80</v>
      </c>
      <c r="AY170" s="16" t="s">
        <v>202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208</v>
      </c>
      <c r="BM170" s="257" t="s">
        <v>607</v>
      </c>
    </row>
    <row r="171" spans="1:65" s="2" customFormat="1" ht="16.5" customHeight="1">
      <c r="A171" s="37"/>
      <c r="B171" s="38"/>
      <c r="C171" s="245" t="s">
        <v>73</v>
      </c>
      <c r="D171" s="245" t="s">
        <v>204</v>
      </c>
      <c r="E171" s="246" t="s">
        <v>2065</v>
      </c>
      <c r="F171" s="247" t="s">
        <v>892</v>
      </c>
      <c r="G171" s="248" t="s">
        <v>319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208</v>
      </c>
      <c r="AT171" s="257" t="s">
        <v>204</v>
      </c>
      <c r="AU171" s="257" t="s">
        <v>80</v>
      </c>
      <c r="AY171" s="16" t="s">
        <v>202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208</v>
      </c>
      <c r="BM171" s="257" t="s">
        <v>619</v>
      </c>
    </row>
    <row r="172" spans="1:65" s="2" customFormat="1" ht="16.5" customHeight="1">
      <c r="A172" s="37"/>
      <c r="B172" s="38"/>
      <c r="C172" s="245" t="s">
        <v>73</v>
      </c>
      <c r="D172" s="245" t="s">
        <v>204</v>
      </c>
      <c r="E172" s="246" t="s">
        <v>2038</v>
      </c>
      <c r="F172" s="247" t="s">
        <v>893</v>
      </c>
      <c r="G172" s="248" t="s">
        <v>319</v>
      </c>
      <c r="H172" s="249">
        <v>2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208</v>
      </c>
      <c r="AT172" s="257" t="s">
        <v>204</v>
      </c>
      <c r="AU172" s="257" t="s">
        <v>80</v>
      </c>
      <c r="AY172" s="16" t="s">
        <v>202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208</v>
      </c>
      <c r="BM172" s="257" t="s">
        <v>266</v>
      </c>
    </row>
    <row r="173" spans="1:65" s="2" customFormat="1" ht="16.5" customHeight="1">
      <c r="A173" s="37"/>
      <c r="B173" s="38"/>
      <c r="C173" s="245" t="s">
        <v>73</v>
      </c>
      <c r="D173" s="245" t="s">
        <v>204</v>
      </c>
      <c r="E173" s="246" t="s">
        <v>2039</v>
      </c>
      <c r="F173" s="247" t="s">
        <v>894</v>
      </c>
      <c r="G173" s="248" t="s">
        <v>319</v>
      </c>
      <c r="H173" s="249">
        <v>11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208</v>
      </c>
      <c r="AT173" s="257" t="s">
        <v>204</v>
      </c>
      <c r="AU173" s="257" t="s">
        <v>80</v>
      </c>
      <c r="AY173" s="16" t="s">
        <v>202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208</v>
      </c>
      <c r="BM173" s="257" t="s">
        <v>248</v>
      </c>
    </row>
    <row r="174" spans="1:65" s="2" customFormat="1" ht="16.5" customHeight="1">
      <c r="A174" s="37"/>
      <c r="B174" s="38"/>
      <c r="C174" s="245" t="s">
        <v>73</v>
      </c>
      <c r="D174" s="245" t="s">
        <v>204</v>
      </c>
      <c r="E174" s="246" t="s">
        <v>2040</v>
      </c>
      <c r="F174" s="247" t="s">
        <v>895</v>
      </c>
      <c r="G174" s="248" t="s">
        <v>319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208</v>
      </c>
      <c r="AT174" s="257" t="s">
        <v>204</v>
      </c>
      <c r="AU174" s="257" t="s">
        <v>80</v>
      </c>
      <c r="AY174" s="16" t="s">
        <v>202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208</v>
      </c>
      <c r="BM174" s="257" t="s">
        <v>277</v>
      </c>
    </row>
    <row r="175" spans="1:65" s="2" customFormat="1" ht="16.5" customHeight="1">
      <c r="A175" s="37"/>
      <c r="B175" s="38"/>
      <c r="C175" s="245" t="s">
        <v>73</v>
      </c>
      <c r="D175" s="245" t="s">
        <v>204</v>
      </c>
      <c r="E175" s="246" t="s">
        <v>2041</v>
      </c>
      <c r="F175" s="247" t="s">
        <v>897</v>
      </c>
      <c r="G175" s="248" t="s">
        <v>319</v>
      </c>
      <c r="H175" s="249">
        <v>1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208</v>
      </c>
      <c r="AT175" s="257" t="s">
        <v>204</v>
      </c>
      <c r="AU175" s="257" t="s">
        <v>80</v>
      </c>
      <c r="AY175" s="16" t="s">
        <v>202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208</v>
      </c>
      <c r="BM175" s="257" t="s">
        <v>708</v>
      </c>
    </row>
    <row r="176" spans="1:63" s="12" customFormat="1" ht="25.9" customHeight="1">
      <c r="A176" s="12"/>
      <c r="B176" s="229"/>
      <c r="C176" s="230"/>
      <c r="D176" s="231" t="s">
        <v>72</v>
      </c>
      <c r="E176" s="232" t="s">
        <v>1207</v>
      </c>
      <c r="F176" s="232" t="s">
        <v>898</v>
      </c>
      <c r="G176" s="230"/>
      <c r="H176" s="230"/>
      <c r="I176" s="233"/>
      <c r="J176" s="234">
        <f>BK176</f>
        <v>0</v>
      </c>
      <c r="K176" s="230"/>
      <c r="L176" s="235"/>
      <c r="M176" s="236"/>
      <c r="N176" s="237"/>
      <c r="O176" s="237"/>
      <c r="P176" s="238">
        <f>SUM(P177:P180)</f>
        <v>0</v>
      </c>
      <c r="Q176" s="237"/>
      <c r="R176" s="238">
        <f>SUM(R177:R180)</f>
        <v>0</v>
      </c>
      <c r="S176" s="237"/>
      <c r="T176" s="239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0" t="s">
        <v>80</v>
      </c>
      <c r="AT176" s="241" t="s">
        <v>72</v>
      </c>
      <c r="AU176" s="241" t="s">
        <v>73</v>
      </c>
      <c r="AY176" s="240" t="s">
        <v>202</v>
      </c>
      <c r="BK176" s="242">
        <f>SUM(BK177:BK180)</f>
        <v>0</v>
      </c>
    </row>
    <row r="177" spans="1:65" s="2" customFormat="1" ht="33" customHeight="1">
      <c r="A177" s="37"/>
      <c r="B177" s="38"/>
      <c r="C177" s="245" t="s">
        <v>73</v>
      </c>
      <c r="D177" s="245" t="s">
        <v>204</v>
      </c>
      <c r="E177" s="246" t="s">
        <v>2042</v>
      </c>
      <c r="F177" s="247" t="s">
        <v>2043</v>
      </c>
      <c r="G177" s="248" t="s">
        <v>231</v>
      </c>
      <c r="H177" s="249">
        <v>2.04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208</v>
      </c>
      <c r="AT177" s="257" t="s">
        <v>204</v>
      </c>
      <c r="AU177" s="257" t="s">
        <v>80</v>
      </c>
      <c r="AY177" s="16" t="s">
        <v>202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208</v>
      </c>
      <c r="BM177" s="257" t="s">
        <v>711</v>
      </c>
    </row>
    <row r="178" spans="1:65" s="2" customFormat="1" ht="33" customHeight="1">
      <c r="A178" s="37"/>
      <c r="B178" s="38"/>
      <c r="C178" s="245" t="s">
        <v>73</v>
      </c>
      <c r="D178" s="245" t="s">
        <v>204</v>
      </c>
      <c r="E178" s="246" t="s">
        <v>2044</v>
      </c>
      <c r="F178" s="247" t="s">
        <v>2045</v>
      </c>
      <c r="G178" s="248" t="s">
        <v>231</v>
      </c>
      <c r="H178" s="249">
        <v>8.304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208</v>
      </c>
      <c r="AT178" s="257" t="s">
        <v>204</v>
      </c>
      <c r="AU178" s="257" t="s">
        <v>80</v>
      </c>
      <c r="AY178" s="16" t="s">
        <v>202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208</v>
      </c>
      <c r="BM178" s="257" t="s">
        <v>714</v>
      </c>
    </row>
    <row r="179" spans="1:65" s="2" customFormat="1" ht="44.25" customHeight="1">
      <c r="A179" s="37"/>
      <c r="B179" s="38"/>
      <c r="C179" s="245" t="s">
        <v>73</v>
      </c>
      <c r="D179" s="245" t="s">
        <v>204</v>
      </c>
      <c r="E179" s="246" t="s">
        <v>2046</v>
      </c>
      <c r="F179" s="247" t="s">
        <v>2047</v>
      </c>
      <c r="G179" s="248" t="s">
        <v>231</v>
      </c>
      <c r="H179" s="249">
        <v>3.252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208</v>
      </c>
      <c r="AT179" s="257" t="s">
        <v>204</v>
      </c>
      <c r="AU179" s="257" t="s">
        <v>80</v>
      </c>
      <c r="AY179" s="16" t="s">
        <v>202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208</v>
      </c>
      <c r="BM179" s="257" t="s">
        <v>717</v>
      </c>
    </row>
    <row r="180" spans="1:65" s="2" customFormat="1" ht="44.25" customHeight="1">
      <c r="A180" s="37"/>
      <c r="B180" s="38"/>
      <c r="C180" s="245" t="s">
        <v>73</v>
      </c>
      <c r="D180" s="245" t="s">
        <v>204</v>
      </c>
      <c r="E180" s="246" t="s">
        <v>2048</v>
      </c>
      <c r="F180" s="247" t="s">
        <v>2049</v>
      </c>
      <c r="G180" s="248" t="s">
        <v>231</v>
      </c>
      <c r="H180" s="249">
        <v>4.704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208</v>
      </c>
      <c r="AT180" s="257" t="s">
        <v>204</v>
      </c>
      <c r="AU180" s="257" t="s">
        <v>80</v>
      </c>
      <c r="AY180" s="16" t="s">
        <v>202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208</v>
      </c>
      <c r="BM180" s="257" t="s">
        <v>722</v>
      </c>
    </row>
    <row r="181" spans="1:63" s="12" customFormat="1" ht="25.9" customHeight="1">
      <c r="A181" s="12"/>
      <c r="B181" s="229"/>
      <c r="C181" s="230"/>
      <c r="D181" s="231" t="s">
        <v>72</v>
      </c>
      <c r="E181" s="232" t="s">
        <v>1251</v>
      </c>
      <c r="F181" s="232" t="s">
        <v>819</v>
      </c>
      <c r="G181" s="230"/>
      <c r="H181" s="230"/>
      <c r="I181" s="233"/>
      <c r="J181" s="234">
        <f>BK181</f>
        <v>0</v>
      </c>
      <c r="K181" s="230"/>
      <c r="L181" s="235"/>
      <c r="M181" s="236"/>
      <c r="N181" s="237"/>
      <c r="O181" s="237"/>
      <c r="P181" s="238">
        <f>SUM(P182:P185)</f>
        <v>0</v>
      </c>
      <c r="Q181" s="237"/>
      <c r="R181" s="238">
        <f>SUM(R182:R185)</f>
        <v>0</v>
      </c>
      <c r="S181" s="237"/>
      <c r="T181" s="239">
        <f>SUM(T182:T185)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40" t="s">
        <v>80</v>
      </c>
      <c r="AT181" s="241" t="s">
        <v>72</v>
      </c>
      <c r="AU181" s="241" t="s">
        <v>73</v>
      </c>
      <c r="AY181" s="240" t="s">
        <v>202</v>
      </c>
      <c r="BK181" s="242">
        <f>SUM(BK182:BK185)</f>
        <v>0</v>
      </c>
    </row>
    <row r="182" spans="1:65" s="2" customFormat="1" ht="21.75" customHeight="1">
      <c r="A182" s="37"/>
      <c r="B182" s="38"/>
      <c r="C182" s="245" t="s">
        <v>73</v>
      </c>
      <c r="D182" s="245" t="s">
        <v>204</v>
      </c>
      <c r="E182" s="246" t="s">
        <v>2050</v>
      </c>
      <c r="F182" s="247" t="s">
        <v>903</v>
      </c>
      <c r="G182" s="248" t="s">
        <v>207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208</v>
      </c>
      <c r="AT182" s="257" t="s">
        <v>204</v>
      </c>
      <c r="AU182" s="257" t="s">
        <v>80</v>
      </c>
      <c r="AY182" s="16" t="s">
        <v>202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208</v>
      </c>
      <c r="BM182" s="257" t="s">
        <v>726</v>
      </c>
    </row>
    <row r="183" spans="1:65" s="2" customFormat="1" ht="16.5" customHeight="1">
      <c r="A183" s="37"/>
      <c r="B183" s="38"/>
      <c r="C183" s="245" t="s">
        <v>73</v>
      </c>
      <c r="D183" s="245" t="s">
        <v>204</v>
      </c>
      <c r="E183" s="246" t="s">
        <v>2066</v>
      </c>
      <c r="F183" s="247" t="s">
        <v>904</v>
      </c>
      <c r="G183" s="248" t="s">
        <v>207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208</v>
      </c>
      <c r="AT183" s="257" t="s">
        <v>204</v>
      </c>
      <c r="AU183" s="257" t="s">
        <v>80</v>
      </c>
      <c r="AY183" s="16" t="s">
        <v>202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208</v>
      </c>
      <c r="BM183" s="257" t="s">
        <v>729</v>
      </c>
    </row>
    <row r="184" spans="1:65" s="2" customFormat="1" ht="16.5" customHeight="1">
      <c r="A184" s="37"/>
      <c r="B184" s="38"/>
      <c r="C184" s="245" t="s">
        <v>73</v>
      </c>
      <c r="D184" s="245" t="s">
        <v>204</v>
      </c>
      <c r="E184" s="246" t="s">
        <v>1285</v>
      </c>
      <c r="F184" s="247" t="s">
        <v>905</v>
      </c>
      <c r="G184" s="248" t="s">
        <v>207</v>
      </c>
      <c r="H184" s="249">
        <v>1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208</v>
      </c>
      <c r="AT184" s="257" t="s">
        <v>204</v>
      </c>
      <c r="AU184" s="257" t="s">
        <v>80</v>
      </c>
      <c r="AY184" s="16" t="s">
        <v>202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208</v>
      </c>
      <c r="BM184" s="257" t="s">
        <v>837</v>
      </c>
    </row>
    <row r="185" spans="1:65" s="2" customFormat="1" ht="16.5" customHeight="1">
      <c r="A185" s="37"/>
      <c r="B185" s="38"/>
      <c r="C185" s="245" t="s">
        <v>73</v>
      </c>
      <c r="D185" s="245" t="s">
        <v>204</v>
      </c>
      <c r="E185" s="246" t="s">
        <v>1260</v>
      </c>
      <c r="F185" s="247" t="s">
        <v>431</v>
      </c>
      <c r="G185" s="248" t="s">
        <v>207</v>
      </c>
      <c r="H185" s="249">
        <v>1</v>
      </c>
      <c r="I185" s="250"/>
      <c r="J185" s="251">
        <f>ROUND(I185*H185,2)</f>
        <v>0</v>
      </c>
      <c r="K185" s="252"/>
      <c r="L185" s="43"/>
      <c r="M185" s="295" t="s">
        <v>1</v>
      </c>
      <c r="N185" s="296" t="s">
        <v>39</v>
      </c>
      <c r="O185" s="297"/>
      <c r="P185" s="298">
        <f>O185*H185</f>
        <v>0</v>
      </c>
      <c r="Q185" s="298">
        <v>0</v>
      </c>
      <c r="R185" s="298">
        <f>Q185*H185</f>
        <v>0</v>
      </c>
      <c r="S185" s="298">
        <v>0</v>
      </c>
      <c r="T185" s="29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208</v>
      </c>
      <c r="AT185" s="257" t="s">
        <v>204</v>
      </c>
      <c r="AU185" s="257" t="s">
        <v>80</v>
      </c>
      <c r="AY185" s="16" t="s">
        <v>202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208</v>
      </c>
      <c r="BM185" s="257" t="s">
        <v>840</v>
      </c>
    </row>
    <row r="186" spans="1:31" s="2" customFormat="1" ht="6.95" customHeight="1">
      <c r="A186" s="37"/>
      <c r="B186" s="65"/>
      <c r="C186" s="66"/>
      <c r="D186" s="66"/>
      <c r="E186" s="66"/>
      <c r="F186" s="66"/>
      <c r="G186" s="66"/>
      <c r="H186" s="66"/>
      <c r="I186" s="192"/>
      <c r="J186" s="66"/>
      <c r="K186" s="66"/>
      <c r="L186" s="43"/>
      <c r="M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</row>
  </sheetData>
  <sheetProtection password="CC35" sheet="1" objects="1" scenarios="1" formatColumns="0" formatRows="0" autoFilter="0"/>
  <autoFilter ref="C131:K18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154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160</v>
      </c>
      <c r="L8" s="19"/>
    </row>
    <row r="9" spans="2:12" s="1" customFormat="1" ht="23.25" customHeight="1">
      <c r="B9" s="19"/>
      <c r="E9" s="153" t="s">
        <v>1845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162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1846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164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2067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ROUND((SUM(BE132:BE184)),2)</f>
        <v>0</v>
      </c>
      <c r="G37" s="37"/>
      <c r="H37" s="37"/>
      <c r="I37" s="171">
        <v>0.21</v>
      </c>
      <c r="J37" s="170">
        <f>ROUND(((SUM(BE132:BE184))*I37),2)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ROUND((SUM(BF132:BF184)),2)</f>
        <v>0</v>
      </c>
      <c r="G38" s="37"/>
      <c r="H38" s="37"/>
      <c r="I38" s="171">
        <v>0.15</v>
      </c>
      <c r="J38" s="170">
        <f>ROUND(((SUM(BF132:BF184))*I38),2)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ROUND((SUM(BG132:BG184)),2)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ROUND((SUM(BH132:BH184)),2)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ROUND((SUM(BI132:BI184)),2)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23.25" customHeight="1">
      <c r="B87" s="20"/>
      <c r="C87" s="21"/>
      <c r="D87" s="21"/>
      <c r="E87" s="196" t="s">
        <v>1845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162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1846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164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O.d.c - Vzduchotechnika 3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167</v>
      </c>
      <c r="D98" s="199"/>
      <c r="E98" s="199"/>
      <c r="F98" s="199"/>
      <c r="G98" s="199"/>
      <c r="H98" s="199"/>
      <c r="I98" s="200"/>
      <c r="J98" s="201" t="s">
        <v>168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169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170</v>
      </c>
    </row>
    <row r="101" spans="1:31" s="9" customFormat="1" ht="24.95" customHeight="1">
      <c r="A101" s="9"/>
      <c r="B101" s="203"/>
      <c r="C101" s="204"/>
      <c r="D101" s="205" t="s">
        <v>977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978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979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980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972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973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974</v>
      </c>
      <c r="E107" s="206"/>
      <c r="F107" s="206"/>
      <c r="G107" s="206"/>
      <c r="H107" s="206"/>
      <c r="I107" s="207"/>
      <c r="J107" s="208">
        <f>J175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975</v>
      </c>
      <c r="E108" s="206"/>
      <c r="F108" s="206"/>
      <c r="G108" s="206"/>
      <c r="H108" s="206"/>
      <c r="I108" s="207"/>
      <c r="J108" s="208">
        <f>J180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187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A, M, O - III.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160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23.25" customHeight="1">
      <c r="B120" s="20"/>
      <c r="C120" s="21"/>
      <c r="D120" s="21"/>
      <c r="E120" s="196" t="s">
        <v>1845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162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1846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164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O.d.c - Vzduchotechnika 3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188</v>
      </c>
      <c r="D131" s="219" t="s">
        <v>58</v>
      </c>
      <c r="E131" s="219" t="s">
        <v>54</v>
      </c>
      <c r="F131" s="219" t="s">
        <v>55</v>
      </c>
      <c r="G131" s="219" t="s">
        <v>189</v>
      </c>
      <c r="H131" s="219" t="s">
        <v>190</v>
      </c>
      <c r="I131" s="220" t="s">
        <v>191</v>
      </c>
      <c r="J131" s="221" t="s">
        <v>168</v>
      </c>
      <c r="K131" s="222" t="s">
        <v>192</v>
      </c>
      <c r="L131" s="223"/>
      <c r="M131" s="99" t="s">
        <v>1</v>
      </c>
      <c r="N131" s="100" t="s">
        <v>37</v>
      </c>
      <c r="O131" s="100" t="s">
        <v>193</v>
      </c>
      <c r="P131" s="100" t="s">
        <v>194</v>
      </c>
      <c r="Q131" s="100" t="s">
        <v>195</v>
      </c>
      <c r="R131" s="100" t="s">
        <v>196</v>
      </c>
      <c r="S131" s="100" t="s">
        <v>197</v>
      </c>
      <c r="T131" s="101" t="s">
        <v>198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199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P133+P135+P137+P142+P146+P149+P175+P180</f>
        <v>0</v>
      </c>
      <c r="Q132" s="103"/>
      <c r="R132" s="226">
        <f>R133+R135+R137+R142+R146+R149+R175+R180</f>
        <v>0</v>
      </c>
      <c r="S132" s="103"/>
      <c r="T132" s="227">
        <f>T133+T135+T137+T142+T146+T149+T175+T180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170</v>
      </c>
      <c r="BK132" s="228">
        <f>BK133+BK135+BK137+BK142+BK146+BK149+BK175+BK180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628</v>
      </c>
      <c r="F133" s="232" t="s">
        <v>856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202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204</v>
      </c>
      <c r="E134" s="246" t="s">
        <v>2068</v>
      </c>
      <c r="F134" s="247" t="s">
        <v>857</v>
      </c>
      <c r="G134" s="248" t="s">
        <v>319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208</v>
      </c>
      <c r="AT134" s="257" t="s">
        <v>204</v>
      </c>
      <c r="AU134" s="257" t="s">
        <v>80</v>
      </c>
      <c r="AY134" s="16" t="s">
        <v>202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208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658</v>
      </c>
      <c r="F135" s="232" t="s">
        <v>1400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202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204</v>
      </c>
      <c r="E136" s="246" t="s">
        <v>1452</v>
      </c>
      <c r="F136" s="247" t="s">
        <v>1453</v>
      </c>
      <c r="G136" s="248" t="s">
        <v>319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208</v>
      </c>
      <c r="AT136" s="257" t="s">
        <v>204</v>
      </c>
      <c r="AU136" s="257" t="s">
        <v>80</v>
      </c>
      <c r="AY136" s="16" t="s">
        <v>202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208</v>
      </c>
      <c r="BM136" s="257" t="s">
        <v>208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692</v>
      </c>
      <c r="F137" s="232" t="s">
        <v>860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202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204</v>
      </c>
      <c r="E138" s="246" t="s">
        <v>1484</v>
      </c>
      <c r="F138" s="247" t="s">
        <v>861</v>
      </c>
      <c r="G138" s="248" t="s">
        <v>319</v>
      </c>
      <c r="H138" s="249">
        <v>6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208</v>
      </c>
      <c r="AT138" s="257" t="s">
        <v>204</v>
      </c>
      <c r="AU138" s="257" t="s">
        <v>80</v>
      </c>
      <c r="AY138" s="16" t="s">
        <v>202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208</v>
      </c>
      <c r="BM138" s="257" t="s">
        <v>246</v>
      </c>
    </row>
    <row r="139" spans="1:65" s="2" customFormat="1" ht="16.5" customHeight="1">
      <c r="A139" s="37"/>
      <c r="B139" s="38"/>
      <c r="C139" s="245" t="s">
        <v>73</v>
      </c>
      <c r="D139" s="245" t="s">
        <v>204</v>
      </c>
      <c r="E139" s="246" t="s">
        <v>1491</v>
      </c>
      <c r="F139" s="247" t="s">
        <v>862</v>
      </c>
      <c r="G139" s="248" t="s">
        <v>319</v>
      </c>
      <c r="H139" s="249">
        <v>4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208</v>
      </c>
      <c r="AT139" s="257" t="s">
        <v>204</v>
      </c>
      <c r="AU139" s="257" t="s">
        <v>80</v>
      </c>
      <c r="AY139" s="16" t="s">
        <v>202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208</v>
      </c>
      <c r="BM139" s="257" t="s">
        <v>285</v>
      </c>
    </row>
    <row r="140" spans="1:65" s="2" customFormat="1" ht="16.5" customHeight="1">
      <c r="A140" s="37"/>
      <c r="B140" s="38"/>
      <c r="C140" s="245" t="s">
        <v>73</v>
      </c>
      <c r="D140" s="245" t="s">
        <v>204</v>
      </c>
      <c r="E140" s="246" t="s">
        <v>1498</v>
      </c>
      <c r="F140" s="247" t="s">
        <v>863</v>
      </c>
      <c r="G140" s="248" t="s">
        <v>319</v>
      </c>
      <c r="H140" s="249">
        <v>2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208</v>
      </c>
      <c r="AT140" s="257" t="s">
        <v>204</v>
      </c>
      <c r="AU140" s="257" t="s">
        <v>80</v>
      </c>
      <c r="AY140" s="16" t="s">
        <v>202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208</v>
      </c>
      <c r="BM140" s="257" t="s">
        <v>316</v>
      </c>
    </row>
    <row r="141" spans="1:65" s="2" customFormat="1" ht="16.5" customHeight="1">
      <c r="A141" s="37"/>
      <c r="B141" s="38"/>
      <c r="C141" s="245" t="s">
        <v>73</v>
      </c>
      <c r="D141" s="245" t="s">
        <v>204</v>
      </c>
      <c r="E141" s="246" t="s">
        <v>1508</v>
      </c>
      <c r="F141" s="247" t="s">
        <v>864</v>
      </c>
      <c r="G141" s="248" t="s">
        <v>319</v>
      </c>
      <c r="H141" s="249">
        <v>6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208</v>
      </c>
      <c r="AT141" s="257" t="s">
        <v>204</v>
      </c>
      <c r="AU141" s="257" t="s">
        <v>80</v>
      </c>
      <c r="AY141" s="16" t="s">
        <v>202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208</v>
      </c>
      <c r="BM141" s="257" t="s">
        <v>342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718</v>
      </c>
      <c r="F142" s="232" t="s">
        <v>908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202</v>
      </c>
      <c r="BK142" s="242">
        <f>SUM(BK143:BK145)</f>
        <v>0</v>
      </c>
    </row>
    <row r="143" spans="1:65" s="2" customFormat="1" ht="16.5" customHeight="1">
      <c r="A143" s="37"/>
      <c r="B143" s="38"/>
      <c r="C143" s="245" t="s">
        <v>73</v>
      </c>
      <c r="D143" s="245" t="s">
        <v>204</v>
      </c>
      <c r="E143" s="246" t="s">
        <v>2069</v>
      </c>
      <c r="F143" s="247" t="s">
        <v>2009</v>
      </c>
      <c r="G143" s="248" t="s">
        <v>319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208</v>
      </c>
      <c r="AT143" s="257" t="s">
        <v>204</v>
      </c>
      <c r="AU143" s="257" t="s">
        <v>80</v>
      </c>
      <c r="AY143" s="16" t="s">
        <v>202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208</v>
      </c>
      <c r="BM143" s="257" t="s">
        <v>354</v>
      </c>
    </row>
    <row r="144" spans="1:65" s="2" customFormat="1" ht="16.5" customHeight="1">
      <c r="A144" s="37"/>
      <c r="B144" s="38"/>
      <c r="C144" s="245" t="s">
        <v>73</v>
      </c>
      <c r="D144" s="245" t="s">
        <v>204</v>
      </c>
      <c r="E144" s="246" t="s">
        <v>2070</v>
      </c>
      <c r="F144" s="247" t="s">
        <v>2011</v>
      </c>
      <c r="G144" s="248" t="s">
        <v>319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208</v>
      </c>
      <c r="AT144" s="257" t="s">
        <v>204</v>
      </c>
      <c r="AU144" s="257" t="s">
        <v>80</v>
      </c>
      <c r="AY144" s="16" t="s">
        <v>202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208</v>
      </c>
      <c r="BM144" s="257" t="s">
        <v>366</v>
      </c>
    </row>
    <row r="145" spans="1:65" s="2" customFormat="1" ht="16.5" customHeight="1">
      <c r="A145" s="37"/>
      <c r="B145" s="38"/>
      <c r="C145" s="245" t="s">
        <v>73</v>
      </c>
      <c r="D145" s="245" t="s">
        <v>204</v>
      </c>
      <c r="E145" s="246" t="s">
        <v>1580</v>
      </c>
      <c r="F145" s="247" t="s">
        <v>868</v>
      </c>
      <c r="G145" s="248" t="s">
        <v>319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208</v>
      </c>
      <c r="AT145" s="257" t="s">
        <v>204</v>
      </c>
      <c r="AU145" s="257" t="s">
        <v>80</v>
      </c>
      <c r="AY145" s="16" t="s">
        <v>202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208</v>
      </c>
      <c r="BM145" s="257" t="s">
        <v>375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981</v>
      </c>
      <c r="F146" s="232" t="s">
        <v>982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202</v>
      </c>
      <c r="BK146" s="242">
        <f>SUM(BK147:BK148)</f>
        <v>0</v>
      </c>
    </row>
    <row r="147" spans="1:65" s="2" customFormat="1" ht="16.5" customHeight="1">
      <c r="A147" s="37"/>
      <c r="B147" s="38"/>
      <c r="C147" s="245" t="s">
        <v>73</v>
      </c>
      <c r="D147" s="245" t="s">
        <v>204</v>
      </c>
      <c r="E147" s="246" t="s">
        <v>984</v>
      </c>
      <c r="F147" s="247" t="s">
        <v>985</v>
      </c>
      <c r="G147" s="248" t="s">
        <v>319</v>
      </c>
      <c r="H147" s="249">
        <v>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208</v>
      </c>
      <c r="AT147" s="257" t="s">
        <v>204</v>
      </c>
      <c r="AU147" s="257" t="s">
        <v>80</v>
      </c>
      <c r="AY147" s="16" t="s">
        <v>202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208</v>
      </c>
      <c r="BM147" s="257" t="s">
        <v>387</v>
      </c>
    </row>
    <row r="148" spans="1:65" s="2" customFormat="1" ht="16.5" customHeight="1">
      <c r="A148" s="37"/>
      <c r="B148" s="38"/>
      <c r="C148" s="245" t="s">
        <v>73</v>
      </c>
      <c r="D148" s="245" t="s">
        <v>204</v>
      </c>
      <c r="E148" s="246" t="s">
        <v>992</v>
      </c>
      <c r="F148" s="247" t="s">
        <v>993</v>
      </c>
      <c r="G148" s="248" t="s">
        <v>319</v>
      </c>
      <c r="H148" s="249">
        <v>6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208</v>
      </c>
      <c r="AT148" s="257" t="s">
        <v>204</v>
      </c>
      <c r="AU148" s="257" t="s">
        <v>80</v>
      </c>
      <c r="AY148" s="16" t="s">
        <v>202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208</v>
      </c>
      <c r="BM148" s="257" t="s">
        <v>398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1002</v>
      </c>
      <c r="F149" s="232" t="s">
        <v>1003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SUM(P150:P174)</f>
        <v>0</v>
      </c>
      <c r="Q149" s="237"/>
      <c r="R149" s="238">
        <f>SUM(R150:R174)</f>
        <v>0</v>
      </c>
      <c r="S149" s="237"/>
      <c r="T149" s="239">
        <f>SUM(T150:T174)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202</v>
      </c>
      <c r="BK149" s="242">
        <f>SUM(BK150:BK174)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204</v>
      </c>
      <c r="E150" s="246" t="s">
        <v>1137</v>
      </c>
      <c r="F150" s="247" t="s">
        <v>873</v>
      </c>
      <c r="G150" s="248" t="s">
        <v>794</v>
      </c>
      <c r="H150" s="249">
        <v>9.36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208</v>
      </c>
      <c r="AT150" s="257" t="s">
        <v>204</v>
      </c>
      <c r="AU150" s="257" t="s">
        <v>80</v>
      </c>
      <c r="AY150" s="16" t="s">
        <v>202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208</v>
      </c>
      <c r="BM150" s="257" t="s">
        <v>413</v>
      </c>
    </row>
    <row r="151" spans="1:65" s="2" customFormat="1" ht="21.75" customHeight="1">
      <c r="A151" s="37"/>
      <c r="B151" s="38"/>
      <c r="C151" s="245" t="s">
        <v>73</v>
      </c>
      <c r="D151" s="245" t="s">
        <v>204</v>
      </c>
      <c r="E151" s="246" t="s">
        <v>1144</v>
      </c>
      <c r="F151" s="247" t="s">
        <v>874</v>
      </c>
      <c r="G151" s="248" t="s">
        <v>794</v>
      </c>
      <c r="H151" s="249">
        <v>63.84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208</v>
      </c>
      <c r="AT151" s="257" t="s">
        <v>204</v>
      </c>
      <c r="AU151" s="257" t="s">
        <v>80</v>
      </c>
      <c r="AY151" s="16" t="s">
        <v>202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208</v>
      </c>
      <c r="BM151" s="257" t="s">
        <v>421</v>
      </c>
    </row>
    <row r="152" spans="1:65" s="2" customFormat="1" ht="21.75" customHeight="1">
      <c r="A152" s="37"/>
      <c r="B152" s="38"/>
      <c r="C152" s="245" t="s">
        <v>73</v>
      </c>
      <c r="D152" s="245" t="s">
        <v>204</v>
      </c>
      <c r="E152" s="246" t="s">
        <v>1151</v>
      </c>
      <c r="F152" s="247" t="s">
        <v>875</v>
      </c>
      <c r="G152" s="248" t="s">
        <v>794</v>
      </c>
      <c r="H152" s="249">
        <v>1.296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208</v>
      </c>
      <c r="AT152" s="257" t="s">
        <v>204</v>
      </c>
      <c r="AU152" s="257" t="s">
        <v>80</v>
      </c>
      <c r="AY152" s="16" t="s">
        <v>202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208</v>
      </c>
      <c r="BM152" s="257" t="s">
        <v>432</v>
      </c>
    </row>
    <row r="153" spans="1:65" s="2" customFormat="1" ht="21.75" customHeight="1">
      <c r="A153" s="37"/>
      <c r="B153" s="38"/>
      <c r="C153" s="245" t="s">
        <v>73</v>
      </c>
      <c r="D153" s="245" t="s">
        <v>204</v>
      </c>
      <c r="E153" s="246" t="s">
        <v>1158</v>
      </c>
      <c r="F153" s="247" t="s">
        <v>876</v>
      </c>
      <c r="G153" s="248" t="s">
        <v>794</v>
      </c>
      <c r="H153" s="249">
        <v>16.536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208</v>
      </c>
      <c r="AT153" s="257" t="s">
        <v>204</v>
      </c>
      <c r="AU153" s="257" t="s">
        <v>80</v>
      </c>
      <c r="AY153" s="16" t="s">
        <v>202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208</v>
      </c>
      <c r="BM153" s="257" t="s">
        <v>449</v>
      </c>
    </row>
    <row r="154" spans="1:65" s="2" customFormat="1" ht="21.75" customHeight="1">
      <c r="A154" s="37"/>
      <c r="B154" s="38"/>
      <c r="C154" s="245" t="s">
        <v>73</v>
      </c>
      <c r="D154" s="245" t="s">
        <v>204</v>
      </c>
      <c r="E154" s="246" t="s">
        <v>1165</v>
      </c>
      <c r="F154" s="247" t="s">
        <v>877</v>
      </c>
      <c r="G154" s="248" t="s">
        <v>319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208</v>
      </c>
      <c r="AT154" s="257" t="s">
        <v>204</v>
      </c>
      <c r="AU154" s="257" t="s">
        <v>80</v>
      </c>
      <c r="AY154" s="16" t="s">
        <v>202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208</v>
      </c>
      <c r="BM154" s="257" t="s">
        <v>459</v>
      </c>
    </row>
    <row r="155" spans="1:65" s="2" customFormat="1" ht="21.75" customHeight="1">
      <c r="A155" s="37"/>
      <c r="B155" s="38"/>
      <c r="C155" s="245" t="s">
        <v>73</v>
      </c>
      <c r="D155" s="245" t="s">
        <v>204</v>
      </c>
      <c r="E155" s="246" t="s">
        <v>2071</v>
      </c>
      <c r="F155" s="247" t="s">
        <v>1115</v>
      </c>
      <c r="G155" s="248" t="s">
        <v>319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208</v>
      </c>
      <c r="AT155" s="257" t="s">
        <v>204</v>
      </c>
      <c r="AU155" s="257" t="s">
        <v>80</v>
      </c>
      <c r="AY155" s="16" t="s">
        <v>202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208</v>
      </c>
      <c r="BM155" s="257" t="s">
        <v>469</v>
      </c>
    </row>
    <row r="156" spans="1:65" s="2" customFormat="1" ht="21.75" customHeight="1">
      <c r="A156" s="37"/>
      <c r="B156" s="38"/>
      <c r="C156" s="245" t="s">
        <v>73</v>
      </c>
      <c r="D156" s="245" t="s">
        <v>204</v>
      </c>
      <c r="E156" s="246" t="s">
        <v>1172</v>
      </c>
      <c r="F156" s="247" t="s">
        <v>1173</v>
      </c>
      <c r="G156" s="248" t="s">
        <v>319</v>
      </c>
      <c r="H156" s="249">
        <v>1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208</v>
      </c>
      <c r="AT156" s="257" t="s">
        <v>204</v>
      </c>
      <c r="AU156" s="257" t="s">
        <v>80</v>
      </c>
      <c r="AY156" s="16" t="s">
        <v>202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208</v>
      </c>
      <c r="BM156" s="257" t="s">
        <v>479</v>
      </c>
    </row>
    <row r="157" spans="1:65" s="2" customFormat="1" ht="21.75" customHeight="1">
      <c r="A157" s="37"/>
      <c r="B157" s="38"/>
      <c r="C157" s="245" t="s">
        <v>73</v>
      </c>
      <c r="D157" s="245" t="s">
        <v>204</v>
      </c>
      <c r="E157" s="246" t="s">
        <v>1187</v>
      </c>
      <c r="F157" s="247" t="s">
        <v>879</v>
      </c>
      <c r="G157" s="248" t="s">
        <v>319</v>
      </c>
      <c r="H157" s="249">
        <v>7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208</v>
      </c>
      <c r="AT157" s="257" t="s">
        <v>204</v>
      </c>
      <c r="AU157" s="257" t="s">
        <v>80</v>
      </c>
      <c r="AY157" s="16" t="s">
        <v>202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208</v>
      </c>
      <c r="BM157" s="257" t="s">
        <v>487</v>
      </c>
    </row>
    <row r="158" spans="1:65" s="2" customFormat="1" ht="21.75" customHeight="1">
      <c r="A158" s="37"/>
      <c r="B158" s="38"/>
      <c r="C158" s="245" t="s">
        <v>73</v>
      </c>
      <c r="D158" s="245" t="s">
        <v>204</v>
      </c>
      <c r="E158" s="246" t="s">
        <v>1194</v>
      </c>
      <c r="F158" s="247" t="s">
        <v>880</v>
      </c>
      <c r="G158" s="248" t="s">
        <v>319</v>
      </c>
      <c r="H158" s="249">
        <v>18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208</v>
      </c>
      <c r="AT158" s="257" t="s">
        <v>204</v>
      </c>
      <c r="AU158" s="257" t="s">
        <v>80</v>
      </c>
      <c r="AY158" s="16" t="s">
        <v>202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208</v>
      </c>
      <c r="BM158" s="257" t="s">
        <v>495</v>
      </c>
    </row>
    <row r="159" spans="1:65" s="2" customFormat="1" ht="21.75" customHeight="1">
      <c r="A159" s="37"/>
      <c r="B159" s="38"/>
      <c r="C159" s="245" t="s">
        <v>73</v>
      </c>
      <c r="D159" s="245" t="s">
        <v>204</v>
      </c>
      <c r="E159" s="246" t="s">
        <v>1201</v>
      </c>
      <c r="F159" s="247" t="s">
        <v>881</v>
      </c>
      <c r="G159" s="248" t="s">
        <v>319</v>
      </c>
      <c r="H159" s="249">
        <v>6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208</v>
      </c>
      <c r="AT159" s="257" t="s">
        <v>204</v>
      </c>
      <c r="AU159" s="257" t="s">
        <v>80</v>
      </c>
      <c r="AY159" s="16" t="s">
        <v>202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208</v>
      </c>
      <c r="BM159" s="257" t="s">
        <v>503</v>
      </c>
    </row>
    <row r="160" spans="1:65" s="2" customFormat="1" ht="21.75" customHeight="1">
      <c r="A160" s="37"/>
      <c r="B160" s="38"/>
      <c r="C160" s="245" t="s">
        <v>73</v>
      </c>
      <c r="D160" s="245" t="s">
        <v>204</v>
      </c>
      <c r="E160" s="246" t="s">
        <v>1005</v>
      </c>
      <c r="F160" s="247" t="s">
        <v>882</v>
      </c>
      <c r="G160" s="248" t="s">
        <v>319</v>
      </c>
      <c r="H160" s="249">
        <v>13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208</v>
      </c>
      <c r="AT160" s="257" t="s">
        <v>204</v>
      </c>
      <c r="AU160" s="257" t="s">
        <v>80</v>
      </c>
      <c r="AY160" s="16" t="s">
        <v>202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208</v>
      </c>
      <c r="BM160" s="257" t="s">
        <v>511</v>
      </c>
    </row>
    <row r="161" spans="1:65" s="2" customFormat="1" ht="33" customHeight="1">
      <c r="A161" s="37"/>
      <c r="B161" s="38"/>
      <c r="C161" s="245" t="s">
        <v>73</v>
      </c>
      <c r="D161" s="245" t="s">
        <v>204</v>
      </c>
      <c r="E161" s="246" t="s">
        <v>2072</v>
      </c>
      <c r="F161" s="247" t="s">
        <v>883</v>
      </c>
      <c r="G161" s="248" t="s">
        <v>319</v>
      </c>
      <c r="H161" s="249">
        <v>9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208</v>
      </c>
      <c r="AT161" s="257" t="s">
        <v>204</v>
      </c>
      <c r="AU161" s="257" t="s">
        <v>80</v>
      </c>
      <c r="AY161" s="16" t="s">
        <v>202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208</v>
      </c>
      <c r="BM161" s="257" t="s">
        <v>521</v>
      </c>
    </row>
    <row r="162" spans="1:65" s="2" customFormat="1" ht="21.75" customHeight="1">
      <c r="A162" s="37"/>
      <c r="B162" s="38"/>
      <c r="C162" s="245" t="s">
        <v>73</v>
      </c>
      <c r="D162" s="245" t="s">
        <v>204</v>
      </c>
      <c r="E162" s="246" t="s">
        <v>1012</v>
      </c>
      <c r="F162" s="247" t="s">
        <v>884</v>
      </c>
      <c r="G162" s="248" t="s">
        <v>319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208</v>
      </c>
      <c r="AT162" s="257" t="s">
        <v>204</v>
      </c>
      <c r="AU162" s="257" t="s">
        <v>80</v>
      </c>
      <c r="AY162" s="16" t="s">
        <v>202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208</v>
      </c>
      <c r="BM162" s="257" t="s">
        <v>529</v>
      </c>
    </row>
    <row r="163" spans="1:65" s="2" customFormat="1" ht="21.75" customHeight="1">
      <c r="A163" s="37"/>
      <c r="B163" s="38"/>
      <c r="C163" s="245" t="s">
        <v>73</v>
      </c>
      <c r="D163" s="245" t="s">
        <v>204</v>
      </c>
      <c r="E163" s="246" t="s">
        <v>1019</v>
      </c>
      <c r="F163" s="247" t="s">
        <v>885</v>
      </c>
      <c r="G163" s="248" t="s">
        <v>319</v>
      </c>
      <c r="H163" s="249">
        <v>7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208</v>
      </c>
      <c r="AT163" s="257" t="s">
        <v>204</v>
      </c>
      <c r="AU163" s="257" t="s">
        <v>80</v>
      </c>
      <c r="AY163" s="16" t="s">
        <v>202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208</v>
      </c>
      <c r="BM163" s="257" t="s">
        <v>537</v>
      </c>
    </row>
    <row r="164" spans="1:65" s="2" customFormat="1" ht="16.5" customHeight="1">
      <c r="A164" s="37"/>
      <c r="B164" s="38"/>
      <c r="C164" s="245" t="s">
        <v>73</v>
      </c>
      <c r="D164" s="245" t="s">
        <v>204</v>
      </c>
      <c r="E164" s="246" t="s">
        <v>1033</v>
      </c>
      <c r="F164" s="247" t="s">
        <v>887</v>
      </c>
      <c r="G164" s="248" t="s">
        <v>319</v>
      </c>
      <c r="H164" s="249">
        <v>1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208</v>
      </c>
      <c r="AT164" s="257" t="s">
        <v>204</v>
      </c>
      <c r="AU164" s="257" t="s">
        <v>80</v>
      </c>
      <c r="AY164" s="16" t="s">
        <v>202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208</v>
      </c>
      <c r="BM164" s="257" t="s">
        <v>545</v>
      </c>
    </row>
    <row r="165" spans="1:65" s="2" customFormat="1" ht="16.5" customHeight="1">
      <c r="A165" s="37"/>
      <c r="B165" s="38"/>
      <c r="C165" s="245" t="s">
        <v>73</v>
      </c>
      <c r="D165" s="245" t="s">
        <v>204</v>
      </c>
      <c r="E165" s="246" t="s">
        <v>1040</v>
      </c>
      <c r="F165" s="247" t="s">
        <v>888</v>
      </c>
      <c r="G165" s="248" t="s">
        <v>319</v>
      </c>
      <c r="H165" s="249">
        <v>8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208</v>
      </c>
      <c r="AT165" s="257" t="s">
        <v>204</v>
      </c>
      <c r="AU165" s="257" t="s">
        <v>80</v>
      </c>
      <c r="AY165" s="16" t="s">
        <v>202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208</v>
      </c>
      <c r="BM165" s="257" t="s">
        <v>553</v>
      </c>
    </row>
    <row r="166" spans="1:65" s="2" customFormat="1" ht="16.5" customHeight="1">
      <c r="A166" s="37"/>
      <c r="B166" s="38"/>
      <c r="C166" s="245" t="s">
        <v>73</v>
      </c>
      <c r="D166" s="245" t="s">
        <v>204</v>
      </c>
      <c r="E166" s="246" t="s">
        <v>1047</v>
      </c>
      <c r="F166" s="247" t="s">
        <v>889</v>
      </c>
      <c r="G166" s="248" t="s">
        <v>319</v>
      </c>
      <c r="H166" s="249">
        <v>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208</v>
      </c>
      <c r="AT166" s="257" t="s">
        <v>204</v>
      </c>
      <c r="AU166" s="257" t="s">
        <v>80</v>
      </c>
      <c r="AY166" s="16" t="s">
        <v>202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208</v>
      </c>
      <c r="BM166" s="257" t="s">
        <v>563</v>
      </c>
    </row>
    <row r="167" spans="1:65" s="2" customFormat="1" ht="16.5" customHeight="1">
      <c r="A167" s="37"/>
      <c r="B167" s="38"/>
      <c r="C167" s="245" t="s">
        <v>73</v>
      </c>
      <c r="D167" s="245" t="s">
        <v>204</v>
      </c>
      <c r="E167" s="246" t="s">
        <v>1088</v>
      </c>
      <c r="F167" s="247" t="s">
        <v>1089</v>
      </c>
      <c r="G167" s="248" t="s">
        <v>319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208</v>
      </c>
      <c r="AT167" s="257" t="s">
        <v>204</v>
      </c>
      <c r="AU167" s="257" t="s">
        <v>80</v>
      </c>
      <c r="AY167" s="16" t="s">
        <v>202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208</v>
      </c>
      <c r="BM167" s="257" t="s">
        <v>575</v>
      </c>
    </row>
    <row r="168" spans="1:65" s="2" customFormat="1" ht="16.5" customHeight="1">
      <c r="A168" s="37"/>
      <c r="B168" s="38"/>
      <c r="C168" s="245" t="s">
        <v>73</v>
      </c>
      <c r="D168" s="245" t="s">
        <v>204</v>
      </c>
      <c r="E168" s="246" t="s">
        <v>1096</v>
      </c>
      <c r="F168" s="247" t="s">
        <v>890</v>
      </c>
      <c r="G168" s="248" t="s">
        <v>319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208</v>
      </c>
      <c r="AT168" s="257" t="s">
        <v>204</v>
      </c>
      <c r="AU168" s="257" t="s">
        <v>80</v>
      </c>
      <c r="AY168" s="16" t="s">
        <v>202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208</v>
      </c>
      <c r="BM168" s="257" t="s">
        <v>590</v>
      </c>
    </row>
    <row r="169" spans="1:65" s="2" customFormat="1" ht="16.5" customHeight="1">
      <c r="A169" s="37"/>
      <c r="B169" s="38"/>
      <c r="C169" s="245" t="s">
        <v>73</v>
      </c>
      <c r="D169" s="245" t="s">
        <v>204</v>
      </c>
      <c r="E169" s="246" t="s">
        <v>2073</v>
      </c>
      <c r="F169" s="247" t="s">
        <v>2074</v>
      </c>
      <c r="G169" s="248" t="s">
        <v>319</v>
      </c>
      <c r="H169" s="249">
        <v>2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208</v>
      </c>
      <c r="AT169" s="257" t="s">
        <v>204</v>
      </c>
      <c r="AU169" s="257" t="s">
        <v>80</v>
      </c>
      <c r="AY169" s="16" t="s">
        <v>202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208</v>
      </c>
      <c r="BM169" s="257" t="s">
        <v>597</v>
      </c>
    </row>
    <row r="170" spans="1:65" s="2" customFormat="1" ht="16.5" customHeight="1">
      <c r="A170" s="37"/>
      <c r="B170" s="38"/>
      <c r="C170" s="245" t="s">
        <v>73</v>
      </c>
      <c r="D170" s="245" t="s">
        <v>204</v>
      </c>
      <c r="E170" s="246" t="s">
        <v>1057</v>
      </c>
      <c r="F170" s="247" t="s">
        <v>892</v>
      </c>
      <c r="G170" s="248" t="s">
        <v>319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208</v>
      </c>
      <c r="AT170" s="257" t="s">
        <v>204</v>
      </c>
      <c r="AU170" s="257" t="s">
        <v>80</v>
      </c>
      <c r="AY170" s="16" t="s">
        <v>202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208</v>
      </c>
      <c r="BM170" s="257" t="s">
        <v>607</v>
      </c>
    </row>
    <row r="171" spans="1:65" s="2" customFormat="1" ht="16.5" customHeight="1">
      <c r="A171" s="37"/>
      <c r="B171" s="38"/>
      <c r="C171" s="245" t="s">
        <v>73</v>
      </c>
      <c r="D171" s="245" t="s">
        <v>204</v>
      </c>
      <c r="E171" s="246" t="s">
        <v>1062</v>
      </c>
      <c r="F171" s="247" t="s">
        <v>893</v>
      </c>
      <c r="G171" s="248" t="s">
        <v>319</v>
      </c>
      <c r="H171" s="249">
        <v>5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208</v>
      </c>
      <c r="AT171" s="257" t="s">
        <v>204</v>
      </c>
      <c r="AU171" s="257" t="s">
        <v>80</v>
      </c>
      <c r="AY171" s="16" t="s">
        <v>202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208</v>
      </c>
      <c r="BM171" s="257" t="s">
        <v>619</v>
      </c>
    </row>
    <row r="172" spans="1:65" s="2" customFormat="1" ht="16.5" customHeight="1">
      <c r="A172" s="37"/>
      <c r="B172" s="38"/>
      <c r="C172" s="245" t="s">
        <v>73</v>
      </c>
      <c r="D172" s="245" t="s">
        <v>204</v>
      </c>
      <c r="E172" s="246" t="s">
        <v>1067</v>
      </c>
      <c r="F172" s="247" t="s">
        <v>894</v>
      </c>
      <c r="G172" s="248" t="s">
        <v>319</v>
      </c>
      <c r="H172" s="249">
        <v>7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208</v>
      </c>
      <c r="AT172" s="257" t="s">
        <v>204</v>
      </c>
      <c r="AU172" s="257" t="s">
        <v>80</v>
      </c>
      <c r="AY172" s="16" t="s">
        <v>202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208</v>
      </c>
      <c r="BM172" s="257" t="s">
        <v>266</v>
      </c>
    </row>
    <row r="173" spans="1:65" s="2" customFormat="1" ht="16.5" customHeight="1">
      <c r="A173" s="37"/>
      <c r="B173" s="38"/>
      <c r="C173" s="245" t="s">
        <v>73</v>
      </c>
      <c r="D173" s="245" t="s">
        <v>204</v>
      </c>
      <c r="E173" s="246" t="s">
        <v>1074</v>
      </c>
      <c r="F173" s="247" t="s">
        <v>895</v>
      </c>
      <c r="G173" s="248" t="s">
        <v>319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208</v>
      </c>
      <c r="AT173" s="257" t="s">
        <v>204</v>
      </c>
      <c r="AU173" s="257" t="s">
        <v>80</v>
      </c>
      <c r="AY173" s="16" t="s">
        <v>202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208</v>
      </c>
      <c r="BM173" s="257" t="s">
        <v>248</v>
      </c>
    </row>
    <row r="174" spans="1:65" s="2" customFormat="1" ht="16.5" customHeight="1">
      <c r="A174" s="37"/>
      <c r="B174" s="38"/>
      <c r="C174" s="245" t="s">
        <v>73</v>
      </c>
      <c r="D174" s="245" t="s">
        <v>204</v>
      </c>
      <c r="E174" s="246" t="s">
        <v>1081</v>
      </c>
      <c r="F174" s="247" t="s">
        <v>897</v>
      </c>
      <c r="G174" s="248" t="s">
        <v>319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208</v>
      </c>
      <c r="AT174" s="257" t="s">
        <v>204</v>
      </c>
      <c r="AU174" s="257" t="s">
        <v>80</v>
      </c>
      <c r="AY174" s="16" t="s">
        <v>202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208</v>
      </c>
      <c r="BM174" s="257" t="s">
        <v>277</v>
      </c>
    </row>
    <row r="175" spans="1:63" s="12" customFormat="1" ht="25.9" customHeight="1">
      <c r="A175" s="12"/>
      <c r="B175" s="229"/>
      <c r="C175" s="230"/>
      <c r="D175" s="231" t="s">
        <v>72</v>
      </c>
      <c r="E175" s="232" t="s">
        <v>1207</v>
      </c>
      <c r="F175" s="232" t="s">
        <v>898</v>
      </c>
      <c r="G175" s="230"/>
      <c r="H175" s="230"/>
      <c r="I175" s="233"/>
      <c r="J175" s="234">
        <f>BK175</f>
        <v>0</v>
      </c>
      <c r="K175" s="230"/>
      <c r="L175" s="235"/>
      <c r="M175" s="236"/>
      <c r="N175" s="237"/>
      <c r="O175" s="237"/>
      <c r="P175" s="238">
        <f>SUM(P176:P179)</f>
        <v>0</v>
      </c>
      <c r="Q175" s="237"/>
      <c r="R175" s="238">
        <f>SUM(R176:R179)</f>
        <v>0</v>
      </c>
      <c r="S175" s="237"/>
      <c r="T175" s="239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0" t="s">
        <v>80</v>
      </c>
      <c r="AT175" s="241" t="s">
        <v>72</v>
      </c>
      <c r="AU175" s="241" t="s">
        <v>73</v>
      </c>
      <c r="AY175" s="240" t="s">
        <v>202</v>
      </c>
      <c r="BK175" s="242">
        <f>SUM(BK176:BK179)</f>
        <v>0</v>
      </c>
    </row>
    <row r="176" spans="1:65" s="2" customFormat="1" ht="33" customHeight="1">
      <c r="A176" s="37"/>
      <c r="B176" s="38"/>
      <c r="C176" s="245" t="s">
        <v>73</v>
      </c>
      <c r="D176" s="245" t="s">
        <v>204</v>
      </c>
      <c r="E176" s="246" t="s">
        <v>2075</v>
      </c>
      <c r="F176" s="247" t="s">
        <v>2043</v>
      </c>
      <c r="G176" s="248" t="s">
        <v>231</v>
      </c>
      <c r="H176" s="249">
        <v>3.084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208</v>
      </c>
      <c r="AT176" s="257" t="s">
        <v>204</v>
      </c>
      <c r="AU176" s="257" t="s">
        <v>80</v>
      </c>
      <c r="AY176" s="16" t="s">
        <v>202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208</v>
      </c>
      <c r="BM176" s="257" t="s">
        <v>708</v>
      </c>
    </row>
    <row r="177" spans="1:65" s="2" customFormat="1" ht="33" customHeight="1">
      <c r="A177" s="37"/>
      <c r="B177" s="38"/>
      <c r="C177" s="245" t="s">
        <v>73</v>
      </c>
      <c r="D177" s="245" t="s">
        <v>204</v>
      </c>
      <c r="E177" s="246" t="s">
        <v>2076</v>
      </c>
      <c r="F177" s="247" t="s">
        <v>2045</v>
      </c>
      <c r="G177" s="248" t="s">
        <v>231</v>
      </c>
      <c r="H177" s="249">
        <v>4.92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208</v>
      </c>
      <c r="AT177" s="257" t="s">
        <v>204</v>
      </c>
      <c r="AU177" s="257" t="s">
        <v>80</v>
      </c>
      <c r="AY177" s="16" t="s">
        <v>202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208</v>
      </c>
      <c r="BM177" s="257" t="s">
        <v>711</v>
      </c>
    </row>
    <row r="178" spans="1:65" s="2" customFormat="1" ht="44.25" customHeight="1">
      <c r="A178" s="37"/>
      <c r="B178" s="38"/>
      <c r="C178" s="245" t="s">
        <v>73</v>
      </c>
      <c r="D178" s="245" t="s">
        <v>204</v>
      </c>
      <c r="E178" s="246" t="s">
        <v>2077</v>
      </c>
      <c r="F178" s="247" t="s">
        <v>2047</v>
      </c>
      <c r="G178" s="248" t="s">
        <v>231</v>
      </c>
      <c r="H178" s="249">
        <v>2.94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208</v>
      </c>
      <c r="AT178" s="257" t="s">
        <v>204</v>
      </c>
      <c r="AU178" s="257" t="s">
        <v>80</v>
      </c>
      <c r="AY178" s="16" t="s">
        <v>202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208</v>
      </c>
      <c r="BM178" s="257" t="s">
        <v>714</v>
      </c>
    </row>
    <row r="179" spans="1:65" s="2" customFormat="1" ht="44.25" customHeight="1">
      <c r="A179" s="37"/>
      <c r="B179" s="38"/>
      <c r="C179" s="245" t="s">
        <v>73</v>
      </c>
      <c r="D179" s="245" t="s">
        <v>204</v>
      </c>
      <c r="E179" s="246" t="s">
        <v>2078</v>
      </c>
      <c r="F179" s="247" t="s">
        <v>2049</v>
      </c>
      <c r="G179" s="248" t="s">
        <v>231</v>
      </c>
      <c r="H179" s="249">
        <v>5.256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208</v>
      </c>
      <c r="AT179" s="257" t="s">
        <v>204</v>
      </c>
      <c r="AU179" s="257" t="s">
        <v>80</v>
      </c>
      <c r="AY179" s="16" t="s">
        <v>202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208</v>
      </c>
      <c r="BM179" s="257" t="s">
        <v>717</v>
      </c>
    </row>
    <row r="180" spans="1:63" s="12" customFormat="1" ht="25.9" customHeight="1">
      <c r="A180" s="12"/>
      <c r="B180" s="229"/>
      <c r="C180" s="230"/>
      <c r="D180" s="231" t="s">
        <v>72</v>
      </c>
      <c r="E180" s="232" t="s">
        <v>1251</v>
      </c>
      <c r="F180" s="232" t="s">
        <v>819</v>
      </c>
      <c r="G180" s="230"/>
      <c r="H180" s="230"/>
      <c r="I180" s="233"/>
      <c r="J180" s="234">
        <f>BK180</f>
        <v>0</v>
      </c>
      <c r="K180" s="230"/>
      <c r="L180" s="235"/>
      <c r="M180" s="236"/>
      <c r="N180" s="237"/>
      <c r="O180" s="237"/>
      <c r="P180" s="238">
        <f>SUM(P181:P184)</f>
        <v>0</v>
      </c>
      <c r="Q180" s="237"/>
      <c r="R180" s="238">
        <f>SUM(R181:R184)</f>
        <v>0</v>
      </c>
      <c r="S180" s="237"/>
      <c r="T180" s="239">
        <f>SUM(T181:T184)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40" t="s">
        <v>80</v>
      </c>
      <c r="AT180" s="241" t="s">
        <v>72</v>
      </c>
      <c r="AU180" s="241" t="s">
        <v>73</v>
      </c>
      <c r="AY180" s="240" t="s">
        <v>202</v>
      </c>
      <c r="BK180" s="242">
        <f>SUM(BK181:BK184)</f>
        <v>0</v>
      </c>
    </row>
    <row r="181" spans="1:65" s="2" customFormat="1" ht="21.75" customHeight="1">
      <c r="A181" s="37"/>
      <c r="B181" s="38"/>
      <c r="C181" s="245" t="s">
        <v>73</v>
      </c>
      <c r="D181" s="245" t="s">
        <v>204</v>
      </c>
      <c r="E181" s="246" t="s">
        <v>1253</v>
      </c>
      <c r="F181" s="247" t="s">
        <v>903</v>
      </c>
      <c r="G181" s="248" t="s">
        <v>207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208</v>
      </c>
      <c r="AT181" s="257" t="s">
        <v>204</v>
      </c>
      <c r="AU181" s="257" t="s">
        <v>80</v>
      </c>
      <c r="AY181" s="16" t="s">
        <v>202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208</v>
      </c>
      <c r="BM181" s="257" t="s">
        <v>722</v>
      </c>
    </row>
    <row r="182" spans="1:65" s="2" customFormat="1" ht="16.5" customHeight="1">
      <c r="A182" s="37"/>
      <c r="B182" s="38"/>
      <c r="C182" s="245" t="s">
        <v>73</v>
      </c>
      <c r="D182" s="245" t="s">
        <v>204</v>
      </c>
      <c r="E182" s="246" t="s">
        <v>2079</v>
      </c>
      <c r="F182" s="247" t="s">
        <v>904</v>
      </c>
      <c r="G182" s="248" t="s">
        <v>207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208</v>
      </c>
      <c r="AT182" s="257" t="s">
        <v>204</v>
      </c>
      <c r="AU182" s="257" t="s">
        <v>80</v>
      </c>
      <c r="AY182" s="16" t="s">
        <v>202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208</v>
      </c>
      <c r="BM182" s="257" t="s">
        <v>726</v>
      </c>
    </row>
    <row r="183" spans="1:65" s="2" customFormat="1" ht="16.5" customHeight="1">
      <c r="A183" s="37"/>
      <c r="B183" s="38"/>
      <c r="C183" s="245" t="s">
        <v>73</v>
      </c>
      <c r="D183" s="245" t="s">
        <v>204</v>
      </c>
      <c r="E183" s="246" t="s">
        <v>2080</v>
      </c>
      <c r="F183" s="247" t="s">
        <v>905</v>
      </c>
      <c r="G183" s="248" t="s">
        <v>207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208</v>
      </c>
      <c r="AT183" s="257" t="s">
        <v>204</v>
      </c>
      <c r="AU183" s="257" t="s">
        <v>80</v>
      </c>
      <c r="AY183" s="16" t="s">
        <v>202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208</v>
      </c>
      <c r="BM183" s="257" t="s">
        <v>729</v>
      </c>
    </row>
    <row r="184" spans="1:65" s="2" customFormat="1" ht="16.5" customHeight="1">
      <c r="A184" s="37"/>
      <c r="B184" s="38"/>
      <c r="C184" s="245" t="s">
        <v>73</v>
      </c>
      <c r="D184" s="245" t="s">
        <v>204</v>
      </c>
      <c r="E184" s="246" t="s">
        <v>1260</v>
      </c>
      <c r="F184" s="247" t="s">
        <v>1261</v>
      </c>
      <c r="G184" s="248" t="s">
        <v>207</v>
      </c>
      <c r="H184" s="249">
        <v>1</v>
      </c>
      <c r="I184" s="250"/>
      <c r="J184" s="251">
        <f>ROUND(I184*H184,2)</f>
        <v>0</v>
      </c>
      <c r="K184" s="252"/>
      <c r="L184" s="43"/>
      <c r="M184" s="295" t="s">
        <v>1</v>
      </c>
      <c r="N184" s="296" t="s">
        <v>39</v>
      </c>
      <c r="O184" s="297"/>
      <c r="P184" s="298">
        <f>O184*H184</f>
        <v>0</v>
      </c>
      <c r="Q184" s="298">
        <v>0</v>
      </c>
      <c r="R184" s="298">
        <f>Q184*H184</f>
        <v>0</v>
      </c>
      <c r="S184" s="298">
        <v>0</v>
      </c>
      <c r="T184" s="29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208</v>
      </c>
      <c r="AT184" s="257" t="s">
        <v>204</v>
      </c>
      <c r="AU184" s="257" t="s">
        <v>80</v>
      </c>
      <c r="AY184" s="16" t="s">
        <v>202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208</v>
      </c>
      <c r="BM184" s="257" t="s">
        <v>837</v>
      </c>
    </row>
    <row r="185" spans="1:31" s="2" customFormat="1" ht="6.95" customHeight="1">
      <c r="A185" s="37"/>
      <c r="B185" s="65"/>
      <c r="C185" s="66"/>
      <c r="D185" s="66"/>
      <c r="E185" s="66"/>
      <c r="F185" s="66"/>
      <c r="G185" s="66"/>
      <c r="H185" s="66"/>
      <c r="I185" s="192"/>
      <c r="J185" s="66"/>
      <c r="K185" s="66"/>
      <c r="L185" s="43"/>
      <c r="M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</row>
  </sheetData>
  <sheetProtection password="CC35" sheet="1" objects="1" scenarios="1" formatColumns="0" formatRows="0" autoFilter="0"/>
  <autoFilter ref="C131:K18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156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160</v>
      </c>
      <c r="I8" s="146"/>
      <c r="L8" s="19"/>
    </row>
    <row r="9" spans="1:31" s="2" customFormat="1" ht="23.25" customHeight="1">
      <c r="A9" s="37"/>
      <c r="B9" s="43"/>
      <c r="C9" s="37"/>
      <c r="D9" s="37"/>
      <c r="E9" s="153" t="s">
        <v>1845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162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2081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ROUND((SUM(BE124:BE138)),2)</f>
        <v>0</v>
      </c>
      <c r="G35" s="37"/>
      <c r="H35" s="37"/>
      <c r="I35" s="171">
        <v>0.21</v>
      </c>
      <c r="J35" s="170">
        <f>ROUND(((SUM(BE124:BE138))*I35),2)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ROUND((SUM(BF124:BF138)),2)</f>
        <v>0</v>
      </c>
      <c r="G36" s="37"/>
      <c r="H36" s="37"/>
      <c r="I36" s="171">
        <v>0.15</v>
      </c>
      <c r="J36" s="170">
        <f>ROUND(((SUM(BF124:BF138))*I36),2)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ROUND((SUM(BG124:BG138)),2)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ROUND((SUM(BH124:BH138)),2)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ROUND((SUM(BI124:BI138)),2)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23.25" customHeight="1">
      <c r="A87" s="37"/>
      <c r="B87" s="38"/>
      <c r="C87" s="39"/>
      <c r="D87" s="39"/>
      <c r="E87" s="196" t="s">
        <v>1845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162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O.. - Způsobilé výdaje - vedlejší aktivity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167</v>
      </c>
      <c r="D96" s="199"/>
      <c r="E96" s="199"/>
      <c r="F96" s="199"/>
      <c r="G96" s="199"/>
      <c r="H96" s="199"/>
      <c r="I96" s="200"/>
      <c r="J96" s="201" t="s">
        <v>168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169</v>
      </c>
      <c r="D98" s="39"/>
      <c r="E98" s="39"/>
      <c r="F98" s="39"/>
      <c r="G98" s="39"/>
      <c r="H98" s="39"/>
      <c r="I98" s="155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170</v>
      </c>
    </row>
    <row r="99" spans="1:31" s="9" customFormat="1" ht="24.95" customHeight="1">
      <c r="A99" s="9"/>
      <c r="B99" s="203"/>
      <c r="C99" s="204"/>
      <c r="D99" s="205" t="s">
        <v>916</v>
      </c>
      <c r="E99" s="206"/>
      <c r="F99" s="206"/>
      <c r="G99" s="206"/>
      <c r="H99" s="206"/>
      <c r="I99" s="207"/>
      <c r="J99" s="208">
        <f>J125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917</v>
      </c>
      <c r="E100" s="206"/>
      <c r="F100" s="206"/>
      <c r="G100" s="206"/>
      <c r="H100" s="206"/>
      <c r="I100" s="207"/>
      <c r="J100" s="208">
        <f>J130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10"/>
      <c r="C101" s="131"/>
      <c r="D101" s="211" t="s">
        <v>918</v>
      </c>
      <c r="E101" s="212"/>
      <c r="F101" s="212"/>
      <c r="G101" s="212"/>
      <c r="H101" s="212"/>
      <c r="I101" s="213"/>
      <c r="J101" s="214">
        <f>J131</f>
        <v>0</v>
      </c>
      <c r="K101" s="131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1"/>
      <c r="D102" s="211" t="s">
        <v>919</v>
      </c>
      <c r="E102" s="212"/>
      <c r="F102" s="212"/>
      <c r="G102" s="212"/>
      <c r="H102" s="212"/>
      <c r="I102" s="213"/>
      <c r="J102" s="214">
        <f>J133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5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2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5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187</v>
      </c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6" t="str">
        <f>E7</f>
        <v xml:space="preserve">Stavební úpravy (TZB)  BD v Milíně, blok A, M, O - III. etapa</v>
      </c>
      <c r="F112" s="31"/>
      <c r="G112" s="31"/>
      <c r="H112" s="31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160</v>
      </c>
      <c r="D113" s="21"/>
      <c r="E113" s="21"/>
      <c r="F113" s="21"/>
      <c r="G113" s="21"/>
      <c r="H113" s="21"/>
      <c r="I113" s="146"/>
      <c r="J113" s="21"/>
      <c r="K113" s="21"/>
      <c r="L113" s="19"/>
    </row>
    <row r="114" spans="1:31" s="2" customFormat="1" ht="23.25" customHeight="1">
      <c r="A114" s="37"/>
      <c r="B114" s="38"/>
      <c r="C114" s="39"/>
      <c r="D114" s="39"/>
      <c r="E114" s="196" t="s">
        <v>1845</v>
      </c>
      <c r="F114" s="39"/>
      <c r="G114" s="39"/>
      <c r="H114" s="39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162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O.. - Způsobilé výdaje - vedlejší aktivity</v>
      </c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7" t="s">
        <v>22</v>
      </c>
      <c r="J118" s="78" t="str">
        <f>IF(J14="","",J14)</f>
        <v>16. 3. 2020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7" t="s">
        <v>29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IF(E20="","",E20)</f>
        <v>Vyplň údaj</v>
      </c>
      <c r="G121" s="39"/>
      <c r="H121" s="39"/>
      <c r="I121" s="157" t="s">
        <v>31</v>
      </c>
      <c r="J121" s="35" t="str">
        <f>E26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16"/>
      <c r="B123" s="217"/>
      <c r="C123" s="218" t="s">
        <v>188</v>
      </c>
      <c r="D123" s="219" t="s">
        <v>58</v>
      </c>
      <c r="E123" s="219" t="s">
        <v>54</v>
      </c>
      <c r="F123" s="219" t="s">
        <v>55</v>
      </c>
      <c r="G123" s="219" t="s">
        <v>189</v>
      </c>
      <c r="H123" s="219" t="s">
        <v>190</v>
      </c>
      <c r="I123" s="220" t="s">
        <v>191</v>
      </c>
      <c r="J123" s="221" t="s">
        <v>168</v>
      </c>
      <c r="K123" s="222" t="s">
        <v>192</v>
      </c>
      <c r="L123" s="223"/>
      <c r="M123" s="99" t="s">
        <v>1</v>
      </c>
      <c r="N123" s="100" t="s">
        <v>37</v>
      </c>
      <c r="O123" s="100" t="s">
        <v>193</v>
      </c>
      <c r="P123" s="100" t="s">
        <v>194</v>
      </c>
      <c r="Q123" s="100" t="s">
        <v>195</v>
      </c>
      <c r="R123" s="100" t="s">
        <v>196</v>
      </c>
      <c r="S123" s="100" t="s">
        <v>197</v>
      </c>
      <c r="T123" s="101" t="s">
        <v>198</v>
      </c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</row>
    <row r="124" spans="1:63" s="2" customFormat="1" ht="22.8" customHeight="1">
      <c r="A124" s="37"/>
      <c r="B124" s="38"/>
      <c r="C124" s="106" t="s">
        <v>199</v>
      </c>
      <c r="D124" s="39"/>
      <c r="E124" s="39"/>
      <c r="F124" s="39"/>
      <c r="G124" s="39"/>
      <c r="H124" s="39"/>
      <c r="I124" s="155"/>
      <c r="J124" s="224">
        <f>BK124</f>
        <v>0</v>
      </c>
      <c r="K124" s="39"/>
      <c r="L124" s="43"/>
      <c r="M124" s="102"/>
      <c r="N124" s="225"/>
      <c r="O124" s="103"/>
      <c r="P124" s="226">
        <f>P125+P130</f>
        <v>0</v>
      </c>
      <c r="Q124" s="103"/>
      <c r="R124" s="226">
        <f>R125+R130</f>
        <v>0</v>
      </c>
      <c r="S124" s="103"/>
      <c r="T124" s="227">
        <f>T125+T130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170</v>
      </c>
      <c r="BK124" s="228">
        <f>BK125+BK130</f>
        <v>0</v>
      </c>
    </row>
    <row r="125" spans="1:63" s="12" customFormat="1" ht="25.9" customHeight="1">
      <c r="A125" s="12"/>
      <c r="B125" s="229"/>
      <c r="C125" s="230"/>
      <c r="D125" s="231" t="s">
        <v>72</v>
      </c>
      <c r="E125" s="232" t="s">
        <v>920</v>
      </c>
      <c r="F125" s="232" t="s">
        <v>921</v>
      </c>
      <c r="G125" s="230"/>
      <c r="H125" s="230"/>
      <c r="I125" s="233"/>
      <c r="J125" s="234">
        <f>BK125</f>
        <v>0</v>
      </c>
      <c r="K125" s="230"/>
      <c r="L125" s="235"/>
      <c r="M125" s="236"/>
      <c r="N125" s="237"/>
      <c r="O125" s="237"/>
      <c r="P125" s="238">
        <f>SUM(P126:P129)</f>
        <v>0</v>
      </c>
      <c r="Q125" s="237"/>
      <c r="R125" s="238">
        <f>SUM(R126:R129)</f>
        <v>0</v>
      </c>
      <c r="S125" s="237"/>
      <c r="T125" s="239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0" t="s">
        <v>208</v>
      </c>
      <c r="AT125" s="241" t="s">
        <v>72</v>
      </c>
      <c r="AU125" s="241" t="s">
        <v>73</v>
      </c>
      <c r="AY125" s="240" t="s">
        <v>202</v>
      </c>
      <c r="BK125" s="242">
        <f>SUM(BK126:BK129)</f>
        <v>0</v>
      </c>
    </row>
    <row r="126" spans="1:65" s="2" customFormat="1" ht="16.5" customHeight="1">
      <c r="A126" s="37"/>
      <c r="B126" s="38"/>
      <c r="C126" s="245" t="s">
        <v>80</v>
      </c>
      <c r="D126" s="245" t="s">
        <v>204</v>
      </c>
      <c r="E126" s="246" t="s">
        <v>922</v>
      </c>
      <c r="F126" s="247" t="s">
        <v>923</v>
      </c>
      <c r="G126" s="248" t="s">
        <v>924</v>
      </c>
      <c r="H126" s="249">
        <v>30</v>
      </c>
      <c r="I126" s="250"/>
      <c r="J126" s="251">
        <f>ROUND(I126*H126,2)</f>
        <v>0</v>
      </c>
      <c r="K126" s="252"/>
      <c r="L126" s="43"/>
      <c r="M126" s="253" t="s">
        <v>1</v>
      </c>
      <c r="N126" s="254" t="s">
        <v>39</v>
      </c>
      <c r="O126" s="90"/>
      <c r="P126" s="255">
        <f>O126*H126</f>
        <v>0</v>
      </c>
      <c r="Q126" s="255">
        <v>0</v>
      </c>
      <c r="R126" s="255">
        <f>Q126*H126</f>
        <v>0</v>
      </c>
      <c r="S126" s="255">
        <v>0</v>
      </c>
      <c r="T126" s="25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7" t="s">
        <v>925</v>
      </c>
      <c r="AT126" s="257" t="s">
        <v>204</v>
      </c>
      <c r="AU126" s="257" t="s">
        <v>80</v>
      </c>
      <c r="AY126" s="16" t="s">
        <v>202</v>
      </c>
      <c r="BE126" s="258">
        <f>IF(N126="základní",J126,0)</f>
        <v>0</v>
      </c>
      <c r="BF126" s="258">
        <f>IF(N126="snížená",J126,0)</f>
        <v>0</v>
      </c>
      <c r="BG126" s="258">
        <f>IF(N126="zákl. přenesená",J126,0)</f>
        <v>0</v>
      </c>
      <c r="BH126" s="258">
        <f>IF(N126="sníž. přenesená",J126,0)</f>
        <v>0</v>
      </c>
      <c r="BI126" s="258">
        <f>IF(N126="nulová",J126,0)</f>
        <v>0</v>
      </c>
      <c r="BJ126" s="16" t="s">
        <v>85</v>
      </c>
      <c r="BK126" s="258">
        <f>ROUND(I126*H126,2)</f>
        <v>0</v>
      </c>
      <c r="BL126" s="16" t="s">
        <v>925</v>
      </c>
      <c r="BM126" s="257" t="s">
        <v>2082</v>
      </c>
    </row>
    <row r="127" spans="1:51" s="14" customFormat="1" ht="12">
      <c r="A127" s="14"/>
      <c r="B127" s="270"/>
      <c r="C127" s="271"/>
      <c r="D127" s="261" t="s">
        <v>210</v>
      </c>
      <c r="E127" s="272" t="s">
        <v>1</v>
      </c>
      <c r="F127" s="273" t="s">
        <v>927</v>
      </c>
      <c r="G127" s="271"/>
      <c r="H127" s="274">
        <v>10</v>
      </c>
      <c r="I127" s="275"/>
      <c r="J127" s="271"/>
      <c r="K127" s="271"/>
      <c r="L127" s="276"/>
      <c r="M127" s="277"/>
      <c r="N127" s="278"/>
      <c r="O127" s="278"/>
      <c r="P127" s="278"/>
      <c r="Q127" s="278"/>
      <c r="R127" s="278"/>
      <c r="S127" s="278"/>
      <c r="T127" s="27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80" t="s">
        <v>210</v>
      </c>
      <c r="AU127" s="280" t="s">
        <v>80</v>
      </c>
      <c r="AV127" s="14" t="s">
        <v>85</v>
      </c>
      <c r="AW127" s="14" t="s">
        <v>30</v>
      </c>
      <c r="AX127" s="14" t="s">
        <v>73</v>
      </c>
      <c r="AY127" s="280" t="s">
        <v>202</v>
      </c>
    </row>
    <row r="128" spans="1:51" s="14" customFormat="1" ht="12">
      <c r="A128" s="14"/>
      <c r="B128" s="270"/>
      <c r="C128" s="271"/>
      <c r="D128" s="261" t="s">
        <v>210</v>
      </c>
      <c r="E128" s="272" t="s">
        <v>1</v>
      </c>
      <c r="F128" s="273" t="s">
        <v>928</v>
      </c>
      <c r="G128" s="271"/>
      <c r="H128" s="274">
        <v>10</v>
      </c>
      <c r="I128" s="275"/>
      <c r="J128" s="271"/>
      <c r="K128" s="271"/>
      <c r="L128" s="276"/>
      <c r="M128" s="277"/>
      <c r="N128" s="278"/>
      <c r="O128" s="278"/>
      <c r="P128" s="278"/>
      <c r="Q128" s="278"/>
      <c r="R128" s="278"/>
      <c r="S128" s="278"/>
      <c r="T128" s="27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80" t="s">
        <v>210</v>
      </c>
      <c r="AU128" s="280" t="s">
        <v>80</v>
      </c>
      <c r="AV128" s="14" t="s">
        <v>85</v>
      </c>
      <c r="AW128" s="14" t="s">
        <v>30</v>
      </c>
      <c r="AX128" s="14" t="s">
        <v>73</v>
      </c>
      <c r="AY128" s="280" t="s">
        <v>202</v>
      </c>
    </row>
    <row r="129" spans="1:51" s="14" customFormat="1" ht="12">
      <c r="A129" s="14"/>
      <c r="B129" s="270"/>
      <c r="C129" s="271"/>
      <c r="D129" s="261" t="s">
        <v>210</v>
      </c>
      <c r="E129" s="272" t="s">
        <v>1</v>
      </c>
      <c r="F129" s="273" t="s">
        <v>929</v>
      </c>
      <c r="G129" s="271"/>
      <c r="H129" s="274">
        <v>10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210</v>
      </c>
      <c r="AU129" s="280" t="s">
        <v>80</v>
      </c>
      <c r="AV129" s="14" t="s">
        <v>85</v>
      </c>
      <c r="AW129" s="14" t="s">
        <v>30</v>
      </c>
      <c r="AX129" s="14" t="s">
        <v>73</v>
      </c>
      <c r="AY129" s="280" t="s">
        <v>202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930</v>
      </c>
      <c r="F130" s="232" t="s">
        <v>931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293</v>
      </c>
      <c r="AT130" s="241" t="s">
        <v>72</v>
      </c>
      <c r="AU130" s="241" t="s">
        <v>73</v>
      </c>
      <c r="AY130" s="240" t="s">
        <v>202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932</v>
      </c>
      <c r="F131" s="243" t="s">
        <v>933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293</v>
      </c>
      <c r="AT131" s="241" t="s">
        <v>72</v>
      </c>
      <c r="AU131" s="241" t="s">
        <v>80</v>
      </c>
      <c r="AY131" s="240" t="s">
        <v>202</v>
      </c>
      <c r="BK131" s="242">
        <f>BK132</f>
        <v>0</v>
      </c>
    </row>
    <row r="132" spans="1:65" s="2" customFormat="1" ht="21.75" customHeight="1">
      <c r="A132" s="37"/>
      <c r="B132" s="38"/>
      <c r="C132" s="245" t="s">
        <v>85</v>
      </c>
      <c r="D132" s="245" t="s">
        <v>204</v>
      </c>
      <c r="E132" s="246" t="s">
        <v>934</v>
      </c>
      <c r="F132" s="247" t="s">
        <v>935</v>
      </c>
      <c r="G132" s="248" t="s">
        <v>439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936</v>
      </c>
      <c r="AT132" s="257" t="s">
        <v>204</v>
      </c>
      <c r="AU132" s="257" t="s">
        <v>85</v>
      </c>
      <c r="AY132" s="16" t="s">
        <v>202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936</v>
      </c>
      <c r="BM132" s="257" t="s">
        <v>2083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938</v>
      </c>
      <c r="F133" s="243" t="s">
        <v>939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SUM(P134:P138)</f>
        <v>0</v>
      </c>
      <c r="Q133" s="237"/>
      <c r="R133" s="238">
        <f>SUM(R134:R138)</f>
        <v>0</v>
      </c>
      <c r="S133" s="237"/>
      <c r="T133" s="239">
        <f>SUM(T134:T138)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293</v>
      </c>
      <c r="AT133" s="241" t="s">
        <v>72</v>
      </c>
      <c r="AU133" s="241" t="s">
        <v>80</v>
      </c>
      <c r="AY133" s="240" t="s">
        <v>202</v>
      </c>
      <c r="BK133" s="242">
        <f>SUM(BK134:BK138)</f>
        <v>0</v>
      </c>
    </row>
    <row r="134" spans="1:65" s="2" customFormat="1" ht="21.75" customHeight="1">
      <c r="A134" s="37"/>
      <c r="B134" s="38"/>
      <c r="C134" s="245" t="s">
        <v>90</v>
      </c>
      <c r="D134" s="245" t="s">
        <v>204</v>
      </c>
      <c r="E134" s="246" t="s">
        <v>940</v>
      </c>
      <c r="F134" s="247" t="s">
        <v>941</v>
      </c>
      <c r="G134" s="248" t="s">
        <v>439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936</v>
      </c>
      <c r="AT134" s="257" t="s">
        <v>204</v>
      </c>
      <c r="AU134" s="257" t="s">
        <v>85</v>
      </c>
      <c r="AY134" s="16" t="s">
        <v>202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936</v>
      </c>
      <c r="BM134" s="257" t="s">
        <v>2084</v>
      </c>
    </row>
    <row r="135" spans="1:65" s="2" customFormat="1" ht="16.5" customHeight="1">
      <c r="A135" s="37"/>
      <c r="B135" s="38"/>
      <c r="C135" s="245" t="s">
        <v>293</v>
      </c>
      <c r="D135" s="245" t="s">
        <v>204</v>
      </c>
      <c r="E135" s="246" t="s">
        <v>946</v>
      </c>
      <c r="F135" s="247" t="s">
        <v>947</v>
      </c>
      <c r="G135" s="248" t="s">
        <v>439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936</v>
      </c>
      <c r="AT135" s="257" t="s">
        <v>204</v>
      </c>
      <c r="AU135" s="257" t="s">
        <v>85</v>
      </c>
      <c r="AY135" s="16" t="s">
        <v>202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936</v>
      </c>
      <c r="BM135" s="257" t="s">
        <v>2085</v>
      </c>
    </row>
    <row r="136" spans="1:65" s="2" customFormat="1" ht="21.75" customHeight="1">
      <c r="A136" s="37"/>
      <c r="B136" s="38"/>
      <c r="C136" s="245" t="s">
        <v>208</v>
      </c>
      <c r="D136" s="245" t="s">
        <v>204</v>
      </c>
      <c r="E136" s="246" t="s">
        <v>943</v>
      </c>
      <c r="F136" s="247" t="s">
        <v>944</v>
      </c>
      <c r="G136" s="248" t="s">
        <v>439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936</v>
      </c>
      <c r="AT136" s="257" t="s">
        <v>204</v>
      </c>
      <c r="AU136" s="257" t="s">
        <v>85</v>
      </c>
      <c r="AY136" s="16" t="s">
        <v>202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936</v>
      </c>
      <c r="BM136" s="257" t="s">
        <v>2086</v>
      </c>
    </row>
    <row r="137" spans="1:65" s="2" customFormat="1" ht="16.5" customHeight="1">
      <c r="A137" s="37"/>
      <c r="B137" s="38"/>
      <c r="C137" s="245" t="s">
        <v>246</v>
      </c>
      <c r="D137" s="245" t="s">
        <v>204</v>
      </c>
      <c r="E137" s="246" t="s">
        <v>949</v>
      </c>
      <c r="F137" s="247" t="s">
        <v>950</v>
      </c>
      <c r="G137" s="248" t="s">
        <v>439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936</v>
      </c>
      <c r="AT137" s="257" t="s">
        <v>204</v>
      </c>
      <c r="AU137" s="257" t="s">
        <v>85</v>
      </c>
      <c r="AY137" s="16" t="s">
        <v>202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936</v>
      </c>
      <c r="BM137" s="257" t="s">
        <v>2087</v>
      </c>
    </row>
    <row r="138" spans="1:65" s="2" customFormat="1" ht="21.75" customHeight="1">
      <c r="A138" s="37"/>
      <c r="B138" s="38"/>
      <c r="C138" s="245" t="s">
        <v>302</v>
      </c>
      <c r="D138" s="245" t="s">
        <v>204</v>
      </c>
      <c r="E138" s="246" t="s">
        <v>952</v>
      </c>
      <c r="F138" s="247" t="s">
        <v>953</v>
      </c>
      <c r="G138" s="248" t="s">
        <v>439</v>
      </c>
      <c r="H138" s="249">
        <v>1</v>
      </c>
      <c r="I138" s="250"/>
      <c r="J138" s="251">
        <f>ROUND(I138*H138,2)</f>
        <v>0</v>
      </c>
      <c r="K138" s="252"/>
      <c r="L138" s="43"/>
      <c r="M138" s="295" t="s">
        <v>1</v>
      </c>
      <c r="N138" s="296" t="s">
        <v>39</v>
      </c>
      <c r="O138" s="297"/>
      <c r="P138" s="298">
        <f>O138*H138</f>
        <v>0</v>
      </c>
      <c r="Q138" s="298">
        <v>0</v>
      </c>
      <c r="R138" s="298">
        <f>Q138*H138</f>
        <v>0</v>
      </c>
      <c r="S138" s="298">
        <v>0</v>
      </c>
      <c r="T138" s="29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936</v>
      </c>
      <c r="AT138" s="257" t="s">
        <v>204</v>
      </c>
      <c r="AU138" s="257" t="s">
        <v>85</v>
      </c>
      <c r="AY138" s="16" t="s">
        <v>202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936</v>
      </c>
      <c r="BM138" s="257" t="s">
        <v>2088</v>
      </c>
    </row>
    <row r="139" spans="1:31" s="2" customFormat="1" ht="6.95" customHeight="1">
      <c r="A139" s="37"/>
      <c r="B139" s="65"/>
      <c r="C139" s="66"/>
      <c r="D139" s="66"/>
      <c r="E139" s="66"/>
      <c r="F139" s="66"/>
      <c r="G139" s="66"/>
      <c r="H139" s="66"/>
      <c r="I139" s="192"/>
      <c r="J139" s="66"/>
      <c r="K139" s="66"/>
      <c r="L139" s="43"/>
      <c r="M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</sheetData>
  <sheetProtection password="CC35" sheet="1" objects="1" scenarios="1" formatColumns="0" formatRows="0" autoFilter="0"/>
  <autoFilter ref="C123:K1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158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160</v>
      </c>
      <c r="I8" s="146"/>
      <c r="L8" s="19"/>
    </row>
    <row r="9" spans="1:31" s="2" customFormat="1" ht="23.25" customHeight="1">
      <c r="A9" s="37"/>
      <c r="B9" s="43"/>
      <c r="C9" s="37"/>
      <c r="D9" s="37"/>
      <c r="E9" s="153" t="s">
        <v>1845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162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2089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ROUND(J125,2)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ROUND((SUM(BE125:BE134)),2)</f>
        <v>0</v>
      </c>
      <c r="G35" s="37"/>
      <c r="H35" s="37"/>
      <c r="I35" s="171">
        <v>0.21</v>
      </c>
      <c r="J35" s="170">
        <f>ROUND(((SUM(BE125:BE134))*I35),2)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ROUND((SUM(BF125:BF134)),2)</f>
        <v>0</v>
      </c>
      <c r="G36" s="37"/>
      <c r="H36" s="37"/>
      <c r="I36" s="171">
        <v>0.15</v>
      </c>
      <c r="J36" s="170">
        <f>ROUND(((SUM(BF125:BF134))*I36),2)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ROUND((SUM(BG125:BG134)),2)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ROUND((SUM(BH125:BH134)),2)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ROUND((SUM(BI125:BI134)),2)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23.25" customHeight="1">
      <c r="A87" s="37"/>
      <c r="B87" s="38"/>
      <c r="C87" s="39"/>
      <c r="D87" s="39"/>
      <c r="E87" s="196" t="s">
        <v>1845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162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O... - Nezpůsobilé výdaje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167</v>
      </c>
      <c r="D96" s="199"/>
      <c r="E96" s="199"/>
      <c r="F96" s="199"/>
      <c r="G96" s="199"/>
      <c r="H96" s="199"/>
      <c r="I96" s="200"/>
      <c r="J96" s="201" t="s">
        <v>168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169</v>
      </c>
      <c r="D98" s="39"/>
      <c r="E98" s="39"/>
      <c r="F98" s="39"/>
      <c r="G98" s="39"/>
      <c r="H98" s="39"/>
      <c r="I98" s="155"/>
      <c r="J98" s="109">
        <f>J125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170</v>
      </c>
    </row>
    <row r="99" spans="1:31" s="9" customFormat="1" ht="24.95" customHeight="1">
      <c r="A99" s="9"/>
      <c r="B99" s="203"/>
      <c r="C99" s="204"/>
      <c r="D99" s="205" t="s">
        <v>171</v>
      </c>
      <c r="E99" s="206"/>
      <c r="F99" s="206"/>
      <c r="G99" s="206"/>
      <c r="H99" s="206"/>
      <c r="I99" s="207"/>
      <c r="J99" s="208">
        <f>J126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1"/>
      <c r="D100" s="211" t="s">
        <v>176</v>
      </c>
      <c r="E100" s="212"/>
      <c r="F100" s="212"/>
      <c r="G100" s="212"/>
      <c r="H100" s="212"/>
      <c r="I100" s="213"/>
      <c r="J100" s="214">
        <f>J127</f>
        <v>0</v>
      </c>
      <c r="K100" s="131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203"/>
      <c r="C101" s="204"/>
      <c r="D101" s="205" t="s">
        <v>917</v>
      </c>
      <c r="E101" s="206"/>
      <c r="F101" s="206"/>
      <c r="G101" s="206"/>
      <c r="H101" s="206"/>
      <c r="I101" s="207"/>
      <c r="J101" s="208">
        <f>J130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956</v>
      </c>
      <c r="E102" s="212"/>
      <c r="F102" s="212"/>
      <c r="G102" s="212"/>
      <c r="H102" s="212"/>
      <c r="I102" s="213"/>
      <c r="J102" s="214">
        <f>J131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957</v>
      </c>
      <c r="E103" s="212"/>
      <c r="F103" s="212"/>
      <c r="G103" s="212"/>
      <c r="H103" s="212"/>
      <c r="I103" s="213"/>
      <c r="J103" s="214">
        <f>J133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155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192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195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187</v>
      </c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96" t="str">
        <f>E7</f>
        <v xml:space="preserve">Stavební úpravy (TZB)  BD v Milíně, blok A, M, O - III. etapa</v>
      </c>
      <c r="F113" s="31"/>
      <c r="G113" s="31"/>
      <c r="H113" s="31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2:12" s="1" customFormat="1" ht="12" customHeight="1">
      <c r="B114" s="20"/>
      <c r="C114" s="31" t="s">
        <v>160</v>
      </c>
      <c r="D114" s="21"/>
      <c r="E114" s="21"/>
      <c r="F114" s="21"/>
      <c r="G114" s="21"/>
      <c r="H114" s="21"/>
      <c r="I114" s="146"/>
      <c r="J114" s="21"/>
      <c r="K114" s="21"/>
      <c r="L114" s="19"/>
    </row>
    <row r="115" spans="1:31" s="2" customFormat="1" ht="23.25" customHeight="1">
      <c r="A115" s="37"/>
      <c r="B115" s="38"/>
      <c r="C115" s="39"/>
      <c r="D115" s="39"/>
      <c r="E115" s="196" t="s">
        <v>1845</v>
      </c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162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E11</f>
        <v>O... - Nezpůsobilé výdaje</v>
      </c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F14</f>
        <v xml:space="preserve"> </v>
      </c>
      <c r="G119" s="39"/>
      <c r="H119" s="39"/>
      <c r="I119" s="157" t="s">
        <v>22</v>
      </c>
      <c r="J119" s="78" t="str">
        <f>IF(J14="","",J14)</f>
        <v>16. 3. 2020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E17</f>
        <v xml:space="preserve"> </v>
      </c>
      <c r="G121" s="39"/>
      <c r="H121" s="39"/>
      <c r="I121" s="157" t="s">
        <v>29</v>
      </c>
      <c r="J121" s="35" t="str">
        <f>E23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27</v>
      </c>
      <c r="D122" s="39"/>
      <c r="E122" s="39"/>
      <c r="F122" s="26" t="str">
        <f>IF(E20="","",E20)</f>
        <v>Vyplň údaj</v>
      </c>
      <c r="G122" s="39"/>
      <c r="H122" s="39"/>
      <c r="I122" s="157" t="s">
        <v>31</v>
      </c>
      <c r="J122" s="35" t="str">
        <f>E26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216"/>
      <c r="B124" s="217"/>
      <c r="C124" s="218" t="s">
        <v>188</v>
      </c>
      <c r="D124" s="219" t="s">
        <v>58</v>
      </c>
      <c r="E124" s="219" t="s">
        <v>54</v>
      </c>
      <c r="F124" s="219" t="s">
        <v>55</v>
      </c>
      <c r="G124" s="219" t="s">
        <v>189</v>
      </c>
      <c r="H124" s="219" t="s">
        <v>190</v>
      </c>
      <c r="I124" s="220" t="s">
        <v>191</v>
      </c>
      <c r="J124" s="221" t="s">
        <v>168</v>
      </c>
      <c r="K124" s="222" t="s">
        <v>192</v>
      </c>
      <c r="L124" s="223"/>
      <c r="M124" s="99" t="s">
        <v>1</v>
      </c>
      <c r="N124" s="100" t="s">
        <v>37</v>
      </c>
      <c r="O124" s="100" t="s">
        <v>193</v>
      </c>
      <c r="P124" s="100" t="s">
        <v>194</v>
      </c>
      <c r="Q124" s="100" t="s">
        <v>195</v>
      </c>
      <c r="R124" s="100" t="s">
        <v>196</v>
      </c>
      <c r="S124" s="100" t="s">
        <v>197</v>
      </c>
      <c r="T124" s="101" t="s">
        <v>198</v>
      </c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</row>
    <row r="125" spans="1:63" s="2" customFormat="1" ht="22.8" customHeight="1">
      <c r="A125" s="37"/>
      <c r="B125" s="38"/>
      <c r="C125" s="106" t="s">
        <v>199</v>
      </c>
      <c r="D125" s="39"/>
      <c r="E125" s="39"/>
      <c r="F125" s="39"/>
      <c r="G125" s="39"/>
      <c r="H125" s="39"/>
      <c r="I125" s="155"/>
      <c r="J125" s="224">
        <f>BK125</f>
        <v>0</v>
      </c>
      <c r="K125" s="39"/>
      <c r="L125" s="43"/>
      <c r="M125" s="102"/>
      <c r="N125" s="225"/>
      <c r="O125" s="103"/>
      <c r="P125" s="226">
        <f>P126+P130</f>
        <v>0</v>
      </c>
      <c r="Q125" s="103"/>
      <c r="R125" s="226">
        <f>R126+R130</f>
        <v>0.032</v>
      </c>
      <c r="S125" s="103"/>
      <c r="T125" s="227">
        <f>T126+T130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72</v>
      </c>
      <c r="AU125" s="16" t="s">
        <v>170</v>
      </c>
      <c r="BK125" s="228">
        <f>BK126+BK130</f>
        <v>0</v>
      </c>
    </row>
    <row r="126" spans="1:63" s="12" customFormat="1" ht="25.9" customHeight="1">
      <c r="A126" s="12"/>
      <c r="B126" s="229"/>
      <c r="C126" s="230"/>
      <c r="D126" s="231" t="s">
        <v>72</v>
      </c>
      <c r="E126" s="232" t="s">
        <v>200</v>
      </c>
      <c r="F126" s="232" t="s">
        <v>201</v>
      </c>
      <c r="G126" s="230"/>
      <c r="H126" s="230"/>
      <c r="I126" s="233"/>
      <c r="J126" s="234">
        <f>BK126</f>
        <v>0</v>
      </c>
      <c r="K126" s="230"/>
      <c r="L126" s="235"/>
      <c r="M126" s="236"/>
      <c r="N126" s="237"/>
      <c r="O126" s="237"/>
      <c r="P126" s="238">
        <f>P127</f>
        <v>0</v>
      </c>
      <c r="Q126" s="237"/>
      <c r="R126" s="238">
        <f>R127</f>
        <v>0.032</v>
      </c>
      <c r="S126" s="237"/>
      <c r="T126" s="239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0" t="s">
        <v>80</v>
      </c>
      <c r="AT126" s="241" t="s">
        <v>72</v>
      </c>
      <c r="AU126" s="241" t="s">
        <v>73</v>
      </c>
      <c r="AY126" s="240" t="s">
        <v>202</v>
      </c>
      <c r="BK126" s="242">
        <f>BK127</f>
        <v>0</v>
      </c>
    </row>
    <row r="127" spans="1:63" s="12" customFormat="1" ht="22.8" customHeight="1">
      <c r="A127" s="12"/>
      <c r="B127" s="229"/>
      <c r="C127" s="230"/>
      <c r="D127" s="231" t="s">
        <v>72</v>
      </c>
      <c r="E127" s="243" t="s">
        <v>311</v>
      </c>
      <c r="F127" s="243" t="s">
        <v>315</v>
      </c>
      <c r="G127" s="230"/>
      <c r="H127" s="230"/>
      <c r="I127" s="233"/>
      <c r="J127" s="244">
        <f>BK127</f>
        <v>0</v>
      </c>
      <c r="K127" s="230"/>
      <c r="L127" s="235"/>
      <c r="M127" s="236"/>
      <c r="N127" s="237"/>
      <c r="O127" s="237"/>
      <c r="P127" s="238">
        <f>SUM(P128:P129)</f>
        <v>0</v>
      </c>
      <c r="Q127" s="237"/>
      <c r="R127" s="238">
        <f>SUM(R128:R129)</f>
        <v>0.032</v>
      </c>
      <c r="S127" s="237"/>
      <c r="T127" s="239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0" t="s">
        <v>80</v>
      </c>
      <c r="AT127" s="241" t="s">
        <v>72</v>
      </c>
      <c r="AU127" s="241" t="s">
        <v>80</v>
      </c>
      <c r="AY127" s="240" t="s">
        <v>202</v>
      </c>
      <c r="BK127" s="242">
        <f>SUM(BK128:BK129)</f>
        <v>0</v>
      </c>
    </row>
    <row r="128" spans="1:65" s="2" customFormat="1" ht="21.75" customHeight="1">
      <c r="A128" s="37"/>
      <c r="B128" s="38"/>
      <c r="C128" s="245" t="s">
        <v>80</v>
      </c>
      <c r="D128" s="245" t="s">
        <v>204</v>
      </c>
      <c r="E128" s="246" t="s">
        <v>958</v>
      </c>
      <c r="F128" s="247" t="s">
        <v>959</v>
      </c>
      <c r="G128" s="248" t="s">
        <v>231</v>
      </c>
      <c r="H128" s="249">
        <v>800</v>
      </c>
      <c r="I128" s="250"/>
      <c r="J128" s="251">
        <f>ROUND(I128*H128,2)</f>
        <v>0</v>
      </c>
      <c r="K128" s="252"/>
      <c r="L128" s="43"/>
      <c r="M128" s="253" t="s">
        <v>1</v>
      </c>
      <c r="N128" s="254" t="s">
        <v>39</v>
      </c>
      <c r="O128" s="90"/>
      <c r="P128" s="255">
        <f>O128*H128</f>
        <v>0</v>
      </c>
      <c r="Q128" s="255">
        <v>4E-05</v>
      </c>
      <c r="R128" s="255">
        <f>Q128*H128</f>
        <v>0.032</v>
      </c>
      <c r="S128" s="255">
        <v>0</v>
      </c>
      <c r="T128" s="25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57" t="s">
        <v>208</v>
      </c>
      <c r="AT128" s="257" t="s">
        <v>204</v>
      </c>
      <c r="AU128" s="257" t="s">
        <v>85</v>
      </c>
      <c r="AY128" s="16" t="s">
        <v>202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6" t="s">
        <v>85</v>
      </c>
      <c r="BK128" s="258">
        <f>ROUND(I128*H128,2)</f>
        <v>0</v>
      </c>
      <c r="BL128" s="16" t="s">
        <v>208</v>
      </c>
      <c r="BM128" s="257" t="s">
        <v>2090</v>
      </c>
    </row>
    <row r="129" spans="1:51" s="14" customFormat="1" ht="12">
      <c r="A129" s="14"/>
      <c r="B129" s="270"/>
      <c r="C129" s="271"/>
      <c r="D129" s="261" t="s">
        <v>210</v>
      </c>
      <c r="E129" s="272" t="s">
        <v>1</v>
      </c>
      <c r="F129" s="273" t="s">
        <v>2091</v>
      </c>
      <c r="G129" s="271"/>
      <c r="H129" s="274">
        <v>800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210</v>
      </c>
      <c r="AU129" s="280" t="s">
        <v>85</v>
      </c>
      <c r="AV129" s="14" t="s">
        <v>85</v>
      </c>
      <c r="AW129" s="14" t="s">
        <v>30</v>
      </c>
      <c r="AX129" s="14" t="s">
        <v>73</v>
      </c>
      <c r="AY129" s="280" t="s">
        <v>202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930</v>
      </c>
      <c r="F130" s="232" t="s">
        <v>931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293</v>
      </c>
      <c r="AT130" s="241" t="s">
        <v>72</v>
      </c>
      <c r="AU130" s="241" t="s">
        <v>73</v>
      </c>
      <c r="AY130" s="240" t="s">
        <v>202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962</v>
      </c>
      <c r="F131" s="243" t="s">
        <v>963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293</v>
      </c>
      <c r="AT131" s="241" t="s">
        <v>72</v>
      </c>
      <c r="AU131" s="241" t="s">
        <v>80</v>
      </c>
      <c r="AY131" s="240" t="s">
        <v>202</v>
      </c>
      <c r="BK131" s="242">
        <f>BK132</f>
        <v>0</v>
      </c>
    </row>
    <row r="132" spans="1:65" s="2" customFormat="1" ht="16.5" customHeight="1">
      <c r="A132" s="37"/>
      <c r="B132" s="38"/>
      <c r="C132" s="245" t="s">
        <v>85</v>
      </c>
      <c r="D132" s="245" t="s">
        <v>204</v>
      </c>
      <c r="E132" s="246" t="s">
        <v>964</v>
      </c>
      <c r="F132" s="247" t="s">
        <v>963</v>
      </c>
      <c r="G132" s="248" t="s">
        <v>439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936</v>
      </c>
      <c r="AT132" s="257" t="s">
        <v>204</v>
      </c>
      <c r="AU132" s="257" t="s">
        <v>85</v>
      </c>
      <c r="AY132" s="16" t="s">
        <v>202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936</v>
      </c>
      <c r="BM132" s="257" t="s">
        <v>2092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966</v>
      </c>
      <c r="F133" s="243" t="s">
        <v>967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293</v>
      </c>
      <c r="AT133" s="241" t="s">
        <v>72</v>
      </c>
      <c r="AU133" s="241" t="s">
        <v>80</v>
      </c>
      <c r="AY133" s="240" t="s">
        <v>202</v>
      </c>
      <c r="BK133" s="242">
        <f>BK134</f>
        <v>0</v>
      </c>
    </row>
    <row r="134" spans="1:65" s="2" customFormat="1" ht="16.5" customHeight="1">
      <c r="A134" s="37"/>
      <c r="B134" s="38"/>
      <c r="C134" s="245" t="s">
        <v>90</v>
      </c>
      <c r="D134" s="245" t="s">
        <v>204</v>
      </c>
      <c r="E134" s="246" t="s">
        <v>968</v>
      </c>
      <c r="F134" s="247" t="s">
        <v>969</v>
      </c>
      <c r="G134" s="248" t="s">
        <v>439</v>
      </c>
      <c r="H134" s="249">
        <v>1</v>
      </c>
      <c r="I134" s="250"/>
      <c r="J134" s="251">
        <f>ROUND(I134*H134,2)</f>
        <v>0</v>
      </c>
      <c r="K134" s="252"/>
      <c r="L134" s="43"/>
      <c r="M134" s="295" t="s">
        <v>1</v>
      </c>
      <c r="N134" s="296" t="s">
        <v>39</v>
      </c>
      <c r="O134" s="297"/>
      <c r="P134" s="298">
        <f>O134*H134</f>
        <v>0</v>
      </c>
      <c r="Q134" s="298">
        <v>0</v>
      </c>
      <c r="R134" s="298">
        <f>Q134*H134</f>
        <v>0</v>
      </c>
      <c r="S134" s="298">
        <v>0</v>
      </c>
      <c r="T134" s="29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936</v>
      </c>
      <c r="AT134" s="257" t="s">
        <v>204</v>
      </c>
      <c r="AU134" s="257" t="s">
        <v>85</v>
      </c>
      <c r="AY134" s="16" t="s">
        <v>202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936</v>
      </c>
      <c r="BM134" s="257" t="s">
        <v>2093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192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24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160</v>
      </c>
      <c r="L8" s="19"/>
    </row>
    <row r="9" spans="2:12" s="1" customFormat="1" ht="16.5" customHeight="1">
      <c r="B9" s="19"/>
      <c r="E9" s="153" t="s">
        <v>161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162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163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164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623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ROUND(J128,2)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ROUND((SUM(BE128:BE175)),2)</f>
        <v>0</v>
      </c>
      <c r="G37" s="37"/>
      <c r="H37" s="37"/>
      <c r="I37" s="171">
        <v>0.21</v>
      </c>
      <c r="J37" s="170">
        <f>ROUND(((SUM(BE128:BE175))*I37),2)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ROUND((SUM(BF128:BF175)),2)</f>
        <v>0</v>
      </c>
      <c r="G38" s="37"/>
      <c r="H38" s="37"/>
      <c r="I38" s="171">
        <v>0.15</v>
      </c>
      <c r="J38" s="170">
        <f>ROUND(((SUM(BF128:BF175))*I38),2)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ROUND((SUM(BG128:BG175)),2)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ROUND((SUM(BH128:BH175)),2)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ROUND((SUM(BI128:BI175)),2)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161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162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163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164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A.b - Elektroinstalace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167</v>
      </c>
      <c r="D98" s="199"/>
      <c r="E98" s="199"/>
      <c r="F98" s="199"/>
      <c r="G98" s="199"/>
      <c r="H98" s="199"/>
      <c r="I98" s="200"/>
      <c r="J98" s="201" t="s">
        <v>168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169</v>
      </c>
      <c r="D100" s="39"/>
      <c r="E100" s="39"/>
      <c r="F100" s="39"/>
      <c r="G100" s="39"/>
      <c r="H100" s="39"/>
      <c r="I100" s="155"/>
      <c r="J100" s="109">
        <f>J128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170</v>
      </c>
    </row>
    <row r="101" spans="1:31" s="9" customFormat="1" ht="24.95" customHeight="1">
      <c r="A101" s="9"/>
      <c r="B101" s="203"/>
      <c r="C101" s="204"/>
      <c r="D101" s="205" t="s">
        <v>624</v>
      </c>
      <c r="E101" s="206"/>
      <c r="F101" s="206"/>
      <c r="G101" s="206"/>
      <c r="H101" s="206"/>
      <c r="I101" s="207"/>
      <c r="J101" s="208">
        <f>J129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625</v>
      </c>
      <c r="E102" s="206"/>
      <c r="F102" s="206"/>
      <c r="G102" s="206"/>
      <c r="H102" s="206"/>
      <c r="I102" s="207"/>
      <c r="J102" s="208">
        <f>J144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626</v>
      </c>
      <c r="E103" s="206"/>
      <c r="F103" s="206"/>
      <c r="G103" s="206"/>
      <c r="H103" s="206"/>
      <c r="I103" s="207"/>
      <c r="J103" s="208">
        <f>J161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627</v>
      </c>
      <c r="E104" s="206"/>
      <c r="F104" s="206"/>
      <c r="G104" s="206"/>
      <c r="H104" s="206"/>
      <c r="I104" s="207"/>
      <c r="J104" s="208">
        <f>J172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155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192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195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187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96" t="str">
        <f>E7</f>
        <v xml:space="preserve">Stavební úpravy (TZB)  BD v Milíně, blok A, M, O - III. etapa</v>
      </c>
      <c r="F114" s="31"/>
      <c r="G114" s="31"/>
      <c r="H114" s="31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2:12" s="1" customFormat="1" ht="12" customHeight="1">
      <c r="B115" s="20"/>
      <c r="C115" s="31" t="s">
        <v>160</v>
      </c>
      <c r="D115" s="21"/>
      <c r="E115" s="21"/>
      <c r="F115" s="21"/>
      <c r="G115" s="21"/>
      <c r="H115" s="21"/>
      <c r="I115" s="146"/>
      <c r="J115" s="21"/>
      <c r="K115" s="21"/>
      <c r="L115" s="19"/>
    </row>
    <row r="116" spans="2:12" s="1" customFormat="1" ht="16.5" customHeight="1">
      <c r="B116" s="20"/>
      <c r="C116" s="21"/>
      <c r="D116" s="21"/>
      <c r="E116" s="196" t="s">
        <v>161</v>
      </c>
      <c r="F116" s="21"/>
      <c r="G116" s="21"/>
      <c r="H116" s="21"/>
      <c r="I116" s="146"/>
      <c r="J116" s="21"/>
      <c r="K116" s="21"/>
      <c r="L116" s="19"/>
    </row>
    <row r="117" spans="2:12" s="1" customFormat="1" ht="12" customHeight="1">
      <c r="B117" s="20"/>
      <c r="C117" s="31" t="s">
        <v>162</v>
      </c>
      <c r="D117" s="21"/>
      <c r="E117" s="21"/>
      <c r="F117" s="21"/>
      <c r="G117" s="21"/>
      <c r="H117" s="21"/>
      <c r="I117" s="146"/>
      <c r="J117" s="21"/>
      <c r="K117" s="21"/>
      <c r="L117" s="19"/>
    </row>
    <row r="118" spans="1:31" s="2" customFormat="1" ht="16.5" customHeight="1">
      <c r="A118" s="37"/>
      <c r="B118" s="38"/>
      <c r="C118" s="39"/>
      <c r="D118" s="39"/>
      <c r="E118" s="197" t="s">
        <v>163</v>
      </c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164</v>
      </c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E13</f>
        <v>A.b - Elektroinstalace</v>
      </c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155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F16</f>
        <v xml:space="preserve"> </v>
      </c>
      <c r="G122" s="39"/>
      <c r="H122" s="39"/>
      <c r="I122" s="157" t="s">
        <v>22</v>
      </c>
      <c r="J122" s="78" t="str">
        <f>IF(J16="","",J16)</f>
        <v>16. 3. 2020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24</v>
      </c>
      <c r="D124" s="39"/>
      <c r="E124" s="39"/>
      <c r="F124" s="26" t="str">
        <f>E19</f>
        <v xml:space="preserve"> </v>
      </c>
      <c r="G124" s="39"/>
      <c r="H124" s="39"/>
      <c r="I124" s="157" t="s">
        <v>29</v>
      </c>
      <c r="J124" s="35" t="str">
        <f>E25</f>
        <v xml:space="preserve"> 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27</v>
      </c>
      <c r="D125" s="39"/>
      <c r="E125" s="39"/>
      <c r="F125" s="26" t="str">
        <f>IF(E22="","",E22)</f>
        <v>Vyplň údaj</v>
      </c>
      <c r="G125" s="39"/>
      <c r="H125" s="39"/>
      <c r="I125" s="157" t="s">
        <v>31</v>
      </c>
      <c r="J125" s="35" t="str">
        <f>E28</f>
        <v xml:space="preserve"> 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216"/>
      <c r="B127" s="217"/>
      <c r="C127" s="218" t="s">
        <v>188</v>
      </c>
      <c r="D127" s="219" t="s">
        <v>58</v>
      </c>
      <c r="E127" s="219" t="s">
        <v>54</v>
      </c>
      <c r="F127" s="219" t="s">
        <v>55</v>
      </c>
      <c r="G127" s="219" t="s">
        <v>189</v>
      </c>
      <c r="H127" s="219" t="s">
        <v>190</v>
      </c>
      <c r="I127" s="220" t="s">
        <v>191</v>
      </c>
      <c r="J127" s="221" t="s">
        <v>168</v>
      </c>
      <c r="K127" s="222" t="s">
        <v>192</v>
      </c>
      <c r="L127" s="223"/>
      <c r="M127" s="99" t="s">
        <v>1</v>
      </c>
      <c r="N127" s="100" t="s">
        <v>37</v>
      </c>
      <c r="O127" s="100" t="s">
        <v>193</v>
      </c>
      <c r="P127" s="100" t="s">
        <v>194</v>
      </c>
      <c r="Q127" s="100" t="s">
        <v>195</v>
      </c>
      <c r="R127" s="100" t="s">
        <v>196</v>
      </c>
      <c r="S127" s="100" t="s">
        <v>197</v>
      </c>
      <c r="T127" s="101" t="s">
        <v>198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7"/>
      <c r="B128" s="38"/>
      <c r="C128" s="106" t="s">
        <v>199</v>
      </c>
      <c r="D128" s="39"/>
      <c r="E128" s="39"/>
      <c r="F128" s="39"/>
      <c r="G128" s="39"/>
      <c r="H128" s="39"/>
      <c r="I128" s="155"/>
      <c r="J128" s="224">
        <f>BK128</f>
        <v>0</v>
      </c>
      <c r="K128" s="39"/>
      <c r="L128" s="43"/>
      <c r="M128" s="102"/>
      <c r="N128" s="225"/>
      <c r="O128" s="103"/>
      <c r="P128" s="226">
        <f>P129+P144+P161+P172</f>
        <v>0</v>
      </c>
      <c r="Q128" s="103"/>
      <c r="R128" s="226">
        <f>R129+R144+R161+R172</f>
        <v>0</v>
      </c>
      <c r="S128" s="103"/>
      <c r="T128" s="227">
        <f>T129+T144+T161+T172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72</v>
      </c>
      <c r="AU128" s="16" t="s">
        <v>170</v>
      </c>
      <c r="BK128" s="228">
        <f>BK129+BK144+BK161+BK172</f>
        <v>0</v>
      </c>
    </row>
    <row r="129" spans="1:63" s="12" customFormat="1" ht="25.9" customHeight="1">
      <c r="A129" s="12"/>
      <c r="B129" s="229"/>
      <c r="C129" s="230"/>
      <c r="D129" s="231" t="s">
        <v>72</v>
      </c>
      <c r="E129" s="232" t="s">
        <v>628</v>
      </c>
      <c r="F129" s="232" t="s">
        <v>629</v>
      </c>
      <c r="G129" s="230"/>
      <c r="H129" s="230"/>
      <c r="I129" s="233"/>
      <c r="J129" s="234">
        <f>BK129</f>
        <v>0</v>
      </c>
      <c r="K129" s="230"/>
      <c r="L129" s="235"/>
      <c r="M129" s="236"/>
      <c r="N129" s="237"/>
      <c r="O129" s="237"/>
      <c r="P129" s="238">
        <f>SUM(P130:P143)</f>
        <v>0</v>
      </c>
      <c r="Q129" s="237"/>
      <c r="R129" s="238">
        <f>SUM(R130:R143)</f>
        <v>0</v>
      </c>
      <c r="S129" s="237"/>
      <c r="T129" s="239">
        <f>SUM(T130:T143)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85</v>
      </c>
      <c r="AT129" s="241" t="s">
        <v>72</v>
      </c>
      <c r="AU129" s="241" t="s">
        <v>73</v>
      </c>
      <c r="AY129" s="240" t="s">
        <v>202</v>
      </c>
      <c r="BK129" s="242">
        <f>SUM(BK130:BK143)</f>
        <v>0</v>
      </c>
    </row>
    <row r="130" spans="1:65" s="2" customFormat="1" ht="16.5" customHeight="1">
      <c r="A130" s="37"/>
      <c r="B130" s="38"/>
      <c r="C130" s="245" t="s">
        <v>73</v>
      </c>
      <c r="D130" s="245" t="s">
        <v>204</v>
      </c>
      <c r="E130" s="246" t="s">
        <v>630</v>
      </c>
      <c r="F130" s="247" t="s">
        <v>631</v>
      </c>
      <c r="G130" s="248" t="s">
        <v>324</v>
      </c>
      <c r="H130" s="249">
        <v>80</v>
      </c>
      <c r="I130" s="250"/>
      <c r="J130" s="251">
        <f>ROUND(I130*H130,2)</f>
        <v>0</v>
      </c>
      <c r="K130" s="252"/>
      <c r="L130" s="43"/>
      <c r="M130" s="253" t="s">
        <v>1</v>
      </c>
      <c r="N130" s="254" t="s">
        <v>39</v>
      </c>
      <c r="O130" s="90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7" t="s">
        <v>366</v>
      </c>
      <c r="AT130" s="257" t="s">
        <v>204</v>
      </c>
      <c r="AU130" s="257" t="s">
        <v>80</v>
      </c>
      <c r="AY130" s="16" t="s">
        <v>202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6" t="s">
        <v>85</v>
      </c>
      <c r="BK130" s="258">
        <f>ROUND(I130*H130,2)</f>
        <v>0</v>
      </c>
      <c r="BL130" s="16" t="s">
        <v>366</v>
      </c>
      <c r="BM130" s="257" t="s">
        <v>85</v>
      </c>
    </row>
    <row r="131" spans="1:65" s="2" customFormat="1" ht="16.5" customHeight="1">
      <c r="A131" s="37"/>
      <c r="B131" s="38"/>
      <c r="C131" s="245" t="s">
        <v>73</v>
      </c>
      <c r="D131" s="245" t="s">
        <v>204</v>
      </c>
      <c r="E131" s="246" t="s">
        <v>632</v>
      </c>
      <c r="F131" s="247" t="s">
        <v>633</v>
      </c>
      <c r="G131" s="248" t="s">
        <v>324</v>
      </c>
      <c r="H131" s="249">
        <v>60</v>
      </c>
      <c r="I131" s="250"/>
      <c r="J131" s="251">
        <f>ROUND(I131*H131,2)</f>
        <v>0</v>
      </c>
      <c r="K131" s="252"/>
      <c r="L131" s="43"/>
      <c r="M131" s="253" t="s">
        <v>1</v>
      </c>
      <c r="N131" s="254" t="s">
        <v>39</v>
      </c>
      <c r="O131" s="90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7" t="s">
        <v>366</v>
      </c>
      <c r="AT131" s="257" t="s">
        <v>204</v>
      </c>
      <c r="AU131" s="257" t="s">
        <v>80</v>
      </c>
      <c r="AY131" s="16" t="s">
        <v>202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6" t="s">
        <v>85</v>
      </c>
      <c r="BK131" s="258">
        <f>ROUND(I131*H131,2)</f>
        <v>0</v>
      </c>
      <c r="BL131" s="16" t="s">
        <v>366</v>
      </c>
      <c r="BM131" s="257" t="s">
        <v>208</v>
      </c>
    </row>
    <row r="132" spans="1:65" s="2" customFormat="1" ht="16.5" customHeight="1">
      <c r="A132" s="37"/>
      <c r="B132" s="38"/>
      <c r="C132" s="245" t="s">
        <v>73</v>
      </c>
      <c r="D132" s="245" t="s">
        <v>204</v>
      </c>
      <c r="E132" s="246" t="s">
        <v>634</v>
      </c>
      <c r="F132" s="247" t="s">
        <v>635</v>
      </c>
      <c r="G132" s="248" t="s">
        <v>319</v>
      </c>
      <c r="H132" s="249">
        <v>32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366</v>
      </c>
      <c r="AT132" s="257" t="s">
        <v>204</v>
      </c>
      <c r="AU132" s="257" t="s">
        <v>80</v>
      </c>
      <c r="AY132" s="16" t="s">
        <v>202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366</v>
      </c>
      <c r="BM132" s="257" t="s">
        <v>246</v>
      </c>
    </row>
    <row r="133" spans="1:65" s="2" customFormat="1" ht="16.5" customHeight="1">
      <c r="A133" s="37"/>
      <c r="B133" s="38"/>
      <c r="C133" s="245" t="s">
        <v>73</v>
      </c>
      <c r="D133" s="245" t="s">
        <v>204</v>
      </c>
      <c r="E133" s="246" t="s">
        <v>636</v>
      </c>
      <c r="F133" s="247" t="s">
        <v>637</v>
      </c>
      <c r="G133" s="248" t="s">
        <v>319</v>
      </c>
      <c r="H133" s="249">
        <v>15</v>
      </c>
      <c r="I133" s="250"/>
      <c r="J133" s="251">
        <f>ROUND(I133*H133,2)</f>
        <v>0</v>
      </c>
      <c r="K133" s="252"/>
      <c r="L133" s="43"/>
      <c r="M133" s="253" t="s">
        <v>1</v>
      </c>
      <c r="N133" s="254" t="s">
        <v>39</v>
      </c>
      <c r="O133" s="90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7" t="s">
        <v>366</v>
      </c>
      <c r="AT133" s="257" t="s">
        <v>204</v>
      </c>
      <c r="AU133" s="257" t="s">
        <v>80</v>
      </c>
      <c r="AY133" s="16" t="s">
        <v>202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6" t="s">
        <v>85</v>
      </c>
      <c r="BK133" s="258">
        <f>ROUND(I133*H133,2)</f>
        <v>0</v>
      </c>
      <c r="BL133" s="16" t="s">
        <v>366</v>
      </c>
      <c r="BM133" s="257" t="s">
        <v>285</v>
      </c>
    </row>
    <row r="134" spans="1:65" s="2" customFormat="1" ht="16.5" customHeight="1">
      <c r="A134" s="37"/>
      <c r="B134" s="38"/>
      <c r="C134" s="245" t="s">
        <v>73</v>
      </c>
      <c r="D134" s="245" t="s">
        <v>204</v>
      </c>
      <c r="E134" s="246" t="s">
        <v>638</v>
      </c>
      <c r="F134" s="247" t="s">
        <v>639</v>
      </c>
      <c r="G134" s="248" t="s">
        <v>319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366</v>
      </c>
      <c r="AT134" s="257" t="s">
        <v>204</v>
      </c>
      <c r="AU134" s="257" t="s">
        <v>80</v>
      </c>
      <c r="AY134" s="16" t="s">
        <v>202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366</v>
      </c>
      <c r="BM134" s="257" t="s">
        <v>316</v>
      </c>
    </row>
    <row r="135" spans="1:65" s="2" customFormat="1" ht="16.5" customHeight="1">
      <c r="A135" s="37"/>
      <c r="B135" s="38"/>
      <c r="C135" s="245" t="s">
        <v>73</v>
      </c>
      <c r="D135" s="245" t="s">
        <v>204</v>
      </c>
      <c r="E135" s="246" t="s">
        <v>640</v>
      </c>
      <c r="F135" s="247" t="s">
        <v>641</v>
      </c>
      <c r="G135" s="248" t="s">
        <v>324</v>
      </c>
      <c r="H135" s="249">
        <v>860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366</v>
      </c>
      <c r="AT135" s="257" t="s">
        <v>204</v>
      </c>
      <c r="AU135" s="257" t="s">
        <v>80</v>
      </c>
      <c r="AY135" s="16" t="s">
        <v>202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366</v>
      </c>
      <c r="BM135" s="257" t="s">
        <v>342</v>
      </c>
    </row>
    <row r="136" spans="1:65" s="2" customFormat="1" ht="16.5" customHeight="1">
      <c r="A136" s="37"/>
      <c r="B136" s="38"/>
      <c r="C136" s="245" t="s">
        <v>73</v>
      </c>
      <c r="D136" s="245" t="s">
        <v>204</v>
      </c>
      <c r="E136" s="246" t="s">
        <v>642</v>
      </c>
      <c r="F136" s="247" t="s">
        <v>643</v>
      </c>
      <c r="G136" s="248" t="s">
        <v>324</v>
      </c>
      <c r="H136" s="249">
        <v>140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366</v>
      </c>
      <c r="AT136" s="257" t="s">
        <v>204</v>
      </c>
      <c r="AU136" s="257" t="s">
        <v>80</v>
      </c>
      <c r="AY136" s="16" t="s">
        <v>202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366</v>
      </c>
      <c r="BM136" s="257" t="s">
        <v>354</v>
      </c>
    </row>
    <row r="137" spans="1:65" s="2" customFormat="1" ht="16.5" customHeight="1">
      <c r="A137" s="37"/>
      <c r="B137" s="38"/>
      <c r="C137" s="245" t="s">
        <v>73</v>
      </c>
      <c r="D137" s="245" t="s">
        <v>204</v>
      </c>
      <c r="E137" s="246" t="s">
        <v>644</v>
      </c>
      <c r="F137" s="247" t="s">
        <v>645</v>
      </c>
      <c r="G137" s="248" t="s">
        <v>324</v>
      </c>
      <c r="H137" s="249">
        <v>42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366</v>
      </c>
      <c r="AT137" s="257" t="s">
        <v>204</v>
      </c>
      <c r="AU137" s="257" t="s">
        <v>80</v>
      </c>
      <c r="AY137" s="16" t="s">
        <v>202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366</v>
      </c>
      <c r="BM137" s="257" t="s">
        <v>366</v>
      </c>
    </row>
    <row r="138" spans="1:65" s="2" customFormat="1" ht="16.5" customHeight="1">
      <c r="A138" s="37"/>
      <c r="B138" s="38"/>
      <c r="C138" s="245" t="s">
        <v>73</v>
      </c>
      <c r="D138" s="245" t="s">
        <v>204</v>
      </c>
      <c r="E138" s="246" t="s">
        <v>646</v>
      </c>
      <c r="F138" s="247" t="s">
        <v>647</v>
      </c>
      <c r="G138" s="248" t="s">
        <v>324</v>
      </c>
      <c r="H138" s="249">
        <v>480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366</v>
      </c>
      <c r="AT138" s="257" t="s">
        <v>204</v>
      </c>
      <c r="AU138" s="257" t="s">
        <v>80</v>
      </c>
      <c r="AY138" s="16" t="s">
        <v>202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366</v>
      </c>
      <c r="BM138" s="257" t="s">
        <v>375</v>
      </c>
    </row>
    <row r="139" spans="1:65" s="2" customFormat="1" ht="16.5" customHeight="1">
      <c r="A139" s="37"/>
      <c r="B139" s="38"/>
      <c r="C139" s="245" t="s">
        <v>73</v>
      </c>
      <c r="D139" s="245" t="s">
        <v>204</v>
      </c>
      <c r="E139" s="246" t="s">
        <v>648</v>
      </c>
      <c r="F139" s="247" t="s">
        <v>649</v>
      </c>
      <c r="G139" s="248" t="s">
        <v>324</v>
      </c>
      <c r="H139" s="249">
        <v>260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366</v>
      </c>
      <c r="AT139" s="257" t="s">
        <v>204</v>
      </c>
      <c r="AU139" s="257" t="s">
        <v>80</v>
      </c>
      <c r="AY139" s="16" t="s">
        <v>202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366</v>
      </c>
      <c r="BM139" s="257" t="s">
        <v>387</v>
      </c>
    </row>
    <row r="140" spans="1:65" s="2" customFormat="1" ht="16.5" customHeight="1">
      <c r="A140" s="37"/>
      <c r="B140" s="38"/>
      <c r="C140" s="245" t="s">
        <v>73</v>
      </c>
      <c r="D140" s="245" t="s">
        <v>204</v>
      </c>
      <c r="E140" s="246" t="s">
        <v>650</v>
      </c>
      <c r="F140" s="247" t="s">
        <v>651</v>
      </c>
      <c r="G140" s="248" t="s">
        <v>319</v>
      </c>
      <c r="H140" s="249">
        <v>5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366</v>
      </c>
      <c r="AT140" s="257" t="s">
        <v>204</v>
      </c>
      <c r="AU140" s="257" t="s">
        <v>80</v>
      </c>
      <c r="AY140" s="16" t="s">
        <v>202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366</v>
      </c>
      <c r="BM140" s="257" t="s">
        <v>398</v>
      </c>
    </row>
    <row r="141" spans="1:65" s="2" customFormat="1" ht="16.5" customHeight="1">
      <c r="A141" s="37"/>
      <c r="B141" s="38"/>
      <c r="C141" s="245" t="s">
        <v>73</v>
      </c>
      <c r="D141" s="245" t="s">
        <v>204</v>
      </c>
      <c r="E141" s="246" t="s">
        <v>652</v>
      </c>
      <c r="F141" s="247" t="s">
        <v>653</v>
      </c>
      <c r="G141" s="248" t="s">
        <v>319</v>
      </c>
      <c r="H141" s="249">
        <v>38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366</v>
      </c>
      <c r="AT141" s="257" t="s">
        <v>204</v>
      </c>
      <c r="AU141" s="257" t="s">
        <v>80</v>
      </c>
      <c r="AY141" s="16" t="s">
        <v>202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366</v>
      </c>
      <c r="BM141" s="257" t="s">
        <v>413</v>
      </c>
    </row>
    <row r="142" spans="1:65" s="2" customFormat="1" ht="16.5" customHeight="1">
      <c r="A142" s="37"/>
      <c r="B142" s="38"/>
      <c r="C142" s="245" t="s">
        <v>73</v>
      </c>
      <c r="D142" s="245" t="s">
        <v>204</v>
      </c>
      <c r="E142" s="246" t="s">
        <v>654</v>
      </c>
      <c r="F142" s="247" t="s">
        <v>655</v>
      </c>
      <c r="G142" s="248" t="s">
        <v>319</v>
      </c>
      <c r="H142" s="249">
        <v>5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366</v>
      </c>
      <c r="AT142" s="257" t="s">
        <v>204</v>
      </c>
      <c r="AU142" s="257" t="s">
        <v>80</v>
      </c>
      <c r="AY142" s="16" t="s">
        <v>202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366</v>
      </c>
      <c r="BM142" s="257" t="s">
        <v>421</v>
      </c>
    </row>
    <row r="143" spans="1:65" s="2" customFormat="1" ht="16.5" customHeight="1">
      <c r="A143" s="37"/>
      <c r="B143" s="38"/>
      <c r="C143" s="245" t="s">
        <v>73</v>
      </c>
      <c r="D143" s="245" t="s">
        <v>204</v>
      </c>
      <c r="E143" s="246" t="s">
        <v>656</v>
      </c>
      <c r="F143" s="247" t="s">
        <v>657</v>
      </c>
      <c r="G143" s="248" t="s">
        <v>319</v>
      </c>
      <c r="H143" s="249">
        <v>10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366</v>
      </c>
      <c r="AT143" s="257" t="s">
        <v>204</v>
      </c>
      <c r="AU143" s="257" t="s">
        <v>80</v>
      </c>
      <c r="AY143" s="16" t="s">
        <v>202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366</v>
      </c>
      <c r="BM143" s="257" t="s">
        <v>432</v>
      </c>
    </row>
    <row r="144" spans="1:63" s="12" customFormat="1" ht="25.9" customHeight="1">
      <c r="A144" s="12"/>
      <c r="B144" s="229"/>
      <c r="C144" s="230"/>
      <c r="D144" s="231" t="s">
        <v>72</v>
      </c>
      <c r="E144" s="232" t="s">
        <v>658</v>
      </c>
      <c r="F144" s="232" t="s">
        <v>659</v>
      </c>
      <c r="G144" s="230"/>
      <c r="H144" s="230"/>
      <c r="I144" s="233"/>
      <c r="J144" s="234">
        <f>BK144</f>
        <v>0</v>
      </c>
      <c r="K144" s="230"/>
      <c r="L144" s="235"/>
      <c r="M144" s="236"/>
      <c r="N144" s="237"/>
      <c r="O144" s="237"/>
      <c r="P144" s="238">
        <f>SUM(P145:P160)</f>
        <v>0</v>
      </c>
      <c r="Q144" s="237"/>
      <c r="R144" s="238">
        <f>SUM(R145:R160)</f>
        <v>0</v>
      </c>
      <c r="S144" s="237"/>
      <c r="T144" s="239">
        <f>SUM(T145:T160)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0" t="s">
        <v>85</v>
      </c>
      <c r="AT144" s="241" t="s">
        <v>72</v>
      </c>
      <c r="AU144" s="241" t="s">
        <v>73</v>
      </c>
      <c r="AY144" s="240" t="s">
        <v>202</v>
      </c>
      <c r="BK144" s="242">
        <f>SUM(BK145:BK160)</f>
        <v>0</v>
      </c>
    </row>
    <row r="145" spans="1:65" s="2" customFormat="1" ht="16.5" customHeight="1">
      <c r="A145" s="37"/>
      <c r="B145" s="38"/>
      <c r="C145" s="245" t="s">
        <v>73</v>
      </c>
      <c r="D145" s="245" t="s">
        <v>204</v>
      </c>
      <c r="E145" s="246" t="s">
        <v>660</v>
      </c>
      <c r="F145" s="247" t="s">
        <v>661</v>
      </c>
      <c r="G145" s="248" t="s">
        <v>324</v>
      </c>
      <c r="H145" s="249">
        <v>80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366</v>
      </c>
      <c r="AT145" s="257" t="s">
        <v>204</v>
      </c>
      <c r="AU145" s="257" t="s">
        <v>80</v>
      </c>
      <c r="AY145" s="16" t="s">
        <v>202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366</v>
      </c>
      <c r="BM145" s="257" t="s">
        <v>449</v>
      </c>
    </row>
    <row r="146" spans="1:65" s="2" customFormat="1" ht="16.5" customHeight="1">
      <c r="A146" s="37"/>
      <c r="B146" s="38"/>
      <c r="C146" s="245" t="s">
        <v>73</v>
      </c>
      <c r="D146" s="245" t="s">
        <v>204</v>
      </c>
      <c r="E146" s="246" t="s">
        <v>662</v>
      </c>
      <c r="F146" s="247" t="s">
        <v>663</v>
      </c>
      <c r="G146" s="248" t="s">
        <v>324</v>
      </c>
      <c r="H146" s="249">
        <v>60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366</v>
      </c>
      <c r="AT146" s="257" t="s">
        <v>204</v>
      </c>
      <c r="AU146" s="257" t="s">
        <v>80</v>
      </c>
      <c r="AY146" s="16" t="s">
        <v>202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366</v>
      </c>
      <c r="BM146" s="257" t="s">
        <v>459</v>
      </c>
    </row>
    <row r="147" spans="1:65" s="2" customFormat="1" ht="16.5" customHeight="1">
      <c r="A147" s="37"/>
      <c r="B147" s="38"/>
      <c r="C147" s="245" t="s">
        <v>73</v>
      </c>
      <c r="D147" s="245" t="s">
        <v>204</v>
      </c>
      <c r="E147" s="246" t="s">
        <v>664</v>
      </c>
      <c r="F147" s="247" t="s">
        <v>665</v>
      </c>
      <c r="G147" s="248" t="s">
        <v>207</v>
      </c>
      <c r="H147" s="249">
        <v>24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366</v>
      </c>
      <c r="AT147" s="257" t="s">
        <v>204</v>
      </c>
      <c r="AU147" s="257" t="s">
        <v>80</v>
      </c>
      <c r="AY147" s="16" t="s">
        <v>202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366</v>
      </c>
      <c r="BM147" s="257" t="s">
        <v>469</v>
      </c>
    </row>
    <row r="148" spans="1:65" s="2" customFormat="1" ht="16.5" customHeight="1">
      <c r="A148" s="37"/>
      <c r="B148" s="38"/>
      <c r="C148" s="245" t="s">
        <v>73</v>
      </c>
      <c r="D148" s="245" t="s">
        <v>204</v>
      </c>
      <c r="E148" s="246" t="s">
        <v>666</v>
      </c>
      <c r="F148" s="247" t="s">
        <v>667</v>
      </c>
      <c r="G148" s="248" t="s">
        <v>207</v>
      </c>
      <c r="H148" s="249">
        <v>8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366</v>
      </c>
      <c r="AT148" s="257" t="s">
        <v>204</v>
      </c>
      <c r="AU148" s="257" t="s">
        <v>80</v>
      </c>
      <c r="AY148" s="16" t="s">
        <v>202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366</v>
      </c>
      <c r="BM148" s="257" t="s">
        <v>479</v>
      </c>
    </row>
    <row r="149" spans="1:65" s="2" customFormat="1" ht="16.5" customHeight="1">
      <c r="A149" s="37"/>
      <c r="B149" s="38"/>
      <c r="C149" s="245" t="s">
        <v>73</v>
      </c>
      <c r="D149" s="245" t="s">
        <v>204</v>
      </c>
      <c r="E149" s="246" t="s">
        <v>668</v>
      </c>
      <c r="F149" s="247" t="s">
        <v>669</v>
      </c>
      <c r="G149" s="248" t="s">
        <v>207</v>
      </c>
      <c r="H149" s="249">
        <v>15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366</v>
      </c>
      <c r="AT149" s="257" t="s">
        <v>204</v>
      </c>
      <c r="AU149" s="257" t="s">
        <v>80</v>
      </c>
      <c r="AY149" s="16" t="s">
        <v>202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366</v>
      </c>
      <c r="BM149" s="257" t="s">
        <v>487</v>
      </c>
    </row>
    <row r="150" spans="1:65" s="2" customFormat="1" ht="16.5" customHeight="1">
      <c r="A150" s="37"/>
      <c r="B150" s="38"/>
      <c r="C150" s="245" t="s">
        <v>73</v>
      </c>
      <c r="D150" s="245" t="s">
        <v>204</v>
      </c>
      <c r="E150" s="246" t="s">
        <v>670</v>
      </c>
      <c r="F150" s="247" t="s">
        <v>671</v>
      </c>
      <c r="G150" s="248" t="s">
        <v>324</v>
      </c>
      <c r="H150" s="249">
        <v>860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366</v>
      </c>
      <c r="AT150" s="257" t="s">
        <v>204</v>
      </c>
      <c r="AU150" s="257" t="s">
        <v>80</v>
      </c>
      <c r="AY150" s="16" t="s">
        <v>202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366</v>
      </c>
      <c r="BM150" s="257" t="s">
        <v>495</v>
      </c>
    </row>
    <row r="151" spans="1:65" s="2" customFormat="1" ht="16.5" customHeight="1">
      <c r="A151" s="37"/>
      <c r="B151" s="38"/>
      <c r="C151" s="245" t="s">
        <v>73</v>
      </c>
      <c r="D151" s="245" t="s">
        <v>204</v>
      </c>
      <c r="E151" s="246" t="s">
        <v>672</v>
      </c>
      <c r="F151" s="247" t="s">
        <v>673</v>
      </c>
      <c r="G151" s="248" t="s">
        <v>324</v>
      </c>
      <c r="H151" s="249">
        <v>140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366</v>
      </c>
      <c r="AT151" s="257" t="s">
        <v>204</v>
      </c>
      <c r="AU151" s="257" t="s">
        <v>80</v>
      </c>
      <c r="AY151" s="16" t="s">
        <v>202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366</v>
      </c>
      <c r="BM151" s="257" t="s">
        <v>503</v>
      </c>
    </row>
    <row r="152" spans="1:65" s="2" customFormat="1" ht="16.5" customHeight="1">
      <c r="A152" s="37"/>
      <c r="B152" s="38"/>
      <c r="C152" s="245" t="s">
        <v>73</v>
      </c>
      <c r="D152" s="245" t="s">
        <v>204</v>
      </c>
      <c r="E152" s="246" t="s">
        <v>674</v>
      </c>
      <c r="F152" s="247" t="s">
        <v>675</v>
      </c>
      <c r="G152" s="248" t="s">
        <v>324</v>
      </c>
      <c r="H152" s="249">
        <v>42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366</v>
      </c>
      <c r="AT152" s="257" t="s">
        <v>204</v>
      </c>
      <c r="AU152" s="257" t="s">
        <v>80</v>
      </c>
      <c r="AY152" s="16" t="s">
        <v>202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366</v>
      </c>
      <c r="BM152" s="257" t="s">
        <v>511</v>
      </c>
    </row>
    <row r="153" spans="1:65" s="2" customFormat="1" ht="16.5" customHeight="1">
      <c r="A153" s="37"/>
      <c r="B153" s="38"/>
      <c r="C153" s="245" t="s">
        <v>73</v>
      </c>
      <c r="D153" s="245" t="s">
        <v>204</v>
      </c>
      <c r="E153" s="246" t="s">
        <v>676</v>
      </c>
      <c r="F153" s="247" t="s">
        <v>677</v>
      </c>
      <c r="G153" s="248" t="s">
        <v>324</v>
      </c>
      <c r="H153" s="249">
        <v>480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366</v>
      </c>
      <c r="AT153" s="257" t="s">
        <v>204</v>
      </c>
      <c r="AU153" s="257" t="s">
        <v>80</v>
      </c>
      <c r="AY153" s="16" t="s">
        <v>202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366</v>
      </c>
      <c r="BM153" s="257" t="s">
        <v>521</v>
      </c>
    </row>
    <row r="154" spans="1:65" s="2" customFormat="1" ht="16.5" customHeight="1">
      <c r="A154" s="37"/>
      <c r="B154" s="38"/>
      <c r="C154" s="245" t="s">
        <v>73</v>
      </c>
      <c r="D154" s="245" t="s">
        <v>204</v>
      </c>
      <c r="E154" s="246" t="s">
        <v>678</v>
      </c>
      <c r="F154" s="247" t="s">
        <v>679</v>
      </c>
      <c r="G154" s="248" t="s">
        <v>324</v>
      </c>
      <c r="H154" s="249">
        <v>260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366</v>
      </c>
      <c r="AT154" s="257" t="s">
        <v>204</v>
      </c>
      <c r="AU154" s="257" t="s">
        <v>80</v>
      </c>
      <c r="AY154" s="16" t="s">
        <v>202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366</v>
      </c>
      <c r="BM154" s="257" t="s">
        <v>529</v>
      </c>
    </row>
    <row r="155" spans="1:65" s="2" customFormat="1" ht="16.5" customHeight="1">
      <c r="A155" s="37"/>
      <c r="B155" s="38"/>
      <c r="C155" s="245" t="s">
        <v>73</v>
      </c>
      <c r="D155" s="245" t="s">
        <v>204</v>
      </c>
      <c r="E155" s="246" t="s">
        <v>680</v>
      </c>
      <c r="F155" s="247" t="s">
        <v>681</v>
      </c>
      <c r="G155" s="248" t="s">
        <v>207</v>
      </c>
      <c r="H155" s="249">
        <v>5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366</v>
      </c>
      <c r="AT155" s="257" t="s">
        <v>204</v>
      </c>
      <c r="AU155" s="257" t="s">
        <v>80</v>
      </c>
      <c r="AY155" s="16" t="s">
        <v>202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366</v>
      </c>
      <c r="BM155" s="257" t="s">
        <v>537</v>
      </c>
    </row>
    <row r="156" spans="1:65" s="2" customFormat="1" ht="16.5" customHeight="1">
      <c r="A156" s="37"/>
      <c r="B156" s="38"/>
      <c r="C156" s="245" t="s">
        <v>73</v>
      </c>
      <c r="D156" s="245" t="s">
        <v>204</v>
      </c>
      <c r="E156" s="246" t="s">
        <v>682</v>
      </c>
      <c r="F156" s="247" t="s">
        <v>683</v>
      </c>
      <c r="G156" s="248" t="s">
        <v>207</v>
      </c>
      <c r="H156" s="249">
        <v>38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366</v>
      </c>
      <c r="AT156" s="257" t="s">
        <v>204</v>
      </c>
      <c r="AU156" s="257" t="s">
        <v>80</v>
      </c>
      <c r="AY156" s="16" t="s">
        <v>202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366</v>
      </c>
      <c r="BM156" s="257" t="s">
        <v>545</v>
      </c>
    </row>
    <row r="157" spans="1:65" s="2" customFormat="1" ht="16.5" customHeight="1">
      <c r="A157" s="37"/>
      <c r="B157" s="38"/>
      <c r="C157" s="245" t="s">
        <v>73</v>
      </c>
      <c r="D157" s="245" t="s">
        <v>204</v>
      </c>
      <c r="E157" s="246" t="s">
        <v>684</v>
      </c>
      <c r="F157" s="247" t="s">
        <v>685</v>
      </c>
      <c r="G157" s="248" t="s">
        <v>207</v>
      </c>
      <c r="H157" s="249">
        <v>5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366</v>
      </c>
      <c r="AT157" s="257" t="s">
        <v>204</v>
      </c>
      <c r="AU157" s="257" t="s">
        <v>80</v>
      </c>
      <c r="AY157" s="16" t="s">
        <v>202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366</v>
      </c>
      <c r="BM157" s="257" t="s">
        <v>553</v>
      </c>
    </row>
    <row r="158" spans="1:65" s="2" customFormat="1" ht="16.5" customHeight="1">
      <c r="A158" s="37"/>
      <c r="B158" s="38"/>
      <c r="C158" s="245" t="s">
        <v>73</v>
      </c>
      <c r="D158" s="245" t="s">
        <v>204</v>
      </c>
      <c r="E158" s="246" t="s">
        <v>686</v>
      </c>
      <c r="F158" s="247" t="s">
        <v>687</v>
      </c>
      <c r="G158" s="248" t="s">
        <v>207</v>
      </c>
      <c r="H158" s="249">
        <v>10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366</v>
      </c>
      <c r="AT158" s="257" t="s">
        <v>204</v>
      </c>
      <c r="AU158" s="257" t="s">
        <v>80</v>
      </c>
      <c r="AY158" s="16" t="s">
        <v>202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366</v>
      </c>
      <c r="BM158" s="257" t="s">
        <v>563</v>
      </c>
    </row>
    <row r="159" spans="1:65" s="2" customFormat="1" ht="16.5" customHeight="1">
      <c r="A159" s="37"/>
      <c r="B159" s="38"/>
      <c r="C159" s="245" t="s">
        <v>73</v>
      </c>
      <c r="D159" s="245" t="s">
        <v>204</v>
      </c>
      <c r="E159" s="246" t="s">
        <v>688</v>
      </c>
      <c r="F159" s="247" t="s">
        <v>689</v>
      </c>
      <c r="G159" s="248" t="s">
        <v>207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366</v>
      </c>
      <c r="AT159" s="257" t="s">
        <v>204</v>
      </c>
      <c r="AU159" s="257" t="s">
        <v>80</v>
      </c>
      <c r="AY159" s="16" t="s">
        <v>202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366</v>
      </c>
      <c r="BM159" s="257" t="s">
        <v>575</v>
      </c>
    </row>
    <row r="160" spans="1:65" s="2" customFormat="1" ht="16.5" customHeight="1">
      <c r="A160" s="37"/>
      <c r="B160" s="38"/>
      <c r="C160" s="245" t="s">
        <v>73</v>
      </c>
      <c r="D160" s="245" t="s">
        <v>204</v>
      </c>
      <c r="E160" s="246" t="s">
        <v>690</v>
      </c>
      <c r="F160" s="247" t="s">
        <v>691</v>
      </c>
      <c r="G160" s="248" t="s">
        <v>207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366</v>
      </c>
      <c r="AT160" s="257" t="s">
        <v>204</v>
      </c>
      <c r="AU160" s="257" t="s">
        <v>80</v>
      </c>
      <c r="AY160" s="16" t="s">
        <v>202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366</v>
      </c>
      <c r="BM160" s="257" t="s">
        <v>590</v>
      </c>
    </row>
    <row r="161" spans="1:63" s="12" customFormat="1" ht="25.9" customHeight="1">
      <c r="A161" s="12"/>
      <c r="B161" s="229"/>
      <c r="C161" s="230"/>
      <c r="D161" s="231" t="s">
        <v>72</v>
      </c>
      <c r="E161" s="232" t="s">
        <v>692</v>
      </c>
      <c r="F161" s="232" t="s">
        <v>693</v>
      </c>
      <c r="G161" s="230"/>
      <c r="H161" s="230"/>
      <c r="I161" s="233"/>
      <c r="J161" s="234">
        <f>BK161</f>
        <v>0</v>
      </c>
      <c r="K161" s="230"/>
      <c r="L161" s="235"/>
      <c r="M161" s="236"/>
      <c r="N161" s="237"/>
      <c r="O161" s="237"/>
      <c r="P161" s="238">
        <f>SUM(P162:P171)</f>
        <v>0</v>
      </c>
      <c r="Q161" s="237"/>
      <c r="R161" s="238">
        <f>SUM(R162:R171)</f>
        <v>0</v>
      </c>
      <c r="S161" s="237"/>
      <c r="T161" s="239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0" t="s">
        <v>85</v>
      </c>
      <c r="AT161" s="241" t="s">
        <v>72</v>
      </c>
      <c r="AU161" s="241" t="s">
        <v>73</v>
      </c>
      <c r="AY161" s="240" t="s">
        <v>202</v>
      </c>
      <c r="BK161" s="242">
        <f>SUM(BK162:BK171)</f>
        <v>0</v>
      </c>
    </row>
    <row r="162" spans="1:65" s="2" customFormat="1" ht="16.5" customHeight="1">
      <c r="A162" s="37"/>
      <c r="B162" s="38"/>
      <c r="C162" s="245" t="s">
        <v>73</v>
      </c>
      <c r="D162" s="245" t="s">
        <v>204</v>
      </c>
      <c r="E162" s="246" t="s">
        <v>694</v>
      </c>
      <c r="F162" s="247" t="s">
        <v>695</v>
      </c>
      <c r="G162" s="248" t="s">
        <v>324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366</v>
      </c>
      <c r="AT162" s="257" t="s">
        <v>204</v>
      </c>
      <c r="AU162" s="257" t="s">
        <v>80</v>
      </c>
      <c r="AY162" s="16" t="s">
        <v>202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366</v>
      </c>
      <c r="BM162" s="257" t="s">
        <v>597</v>
      </c>
    </row>
    <row r="163" spans="1:65" s="2" customFormat="1" ht="16.5" customHeight="1">
      <c r="A163" s="37"/>
      <c r="B163" s="38"/>
      <c r="C163" s="245" t="s">
        <v>73</v>
      </c>
      <c r="D163" s="245" t="s">
        <v>204</v>
      </c>
      <c r="E163" s="246" t="s">
        <v>696</v>
      </c>
      <c r="F163" s="247" t="s">
        <v>697</v>
      </c>
      <c r="G163" s="248" t="s">
        <v>324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366</v>
      </c>
      <c r="AT163" s="257" t="s">
        <v>204</v>
      </c>
      <c r="AU163" s="257" t="s">
        <v>80</v>
      </c>
      <c r="AY163" s="16" t="s">
        <v>202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366</v>
      </c>
      <c r="BM163" s="257" t="s">
        <v>607</v>
      </c>
    </row>
    <row r="164" spans="1:65" s="2" customFormat="1" ht="16.5" customHeight="1">
      <c r="A164" s="37"/>
      <c r="B164" s="38"/>
      <c r="C164" s="245" t="s">
        <v>73</v>
      </c>
      <c r="D164" s="245" t="s">
        <v>204</v>
      </c>
      <c r="E164" s="246" t="s">
        <v>698</v>
      </c>
      <c r="F164" s="247" t="s">
        <v>699</v>
      </c>
      <c r="G164" s="248" t="s">
        <v>207</v>
      </c>
      <c r="H164" s="249">
        <v>16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366</v>
      </c>
      <c r="AT164" s="257" t="s">
        <v>204</v>
      </c>
      <c r="AU164" s="257" t="s">
        <v>80</v>
      </c>
      <c r="AY164" s="16" t="s">
        <v>202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366</v>
      </c>
      <c r="BM164" s="257" t="s">
        <v>619</v>
      </c>
    </row>
    <row r="165" spans="1:65" s="2" customFormat="1" ht="16.5" customHeight="1">
      <c r="A165" s="37"/>
      <c r="B165" s="38"/>
      <c r="C165" s="245" t="s">
        <v>73</v>
      </c>
      <c r="D165" s="245" t="s">
        <v>204</v>
      </c>
      <c r="E165" s="246" t="s">
        <v>700</v>
      </c>
      <c r="F165" s="247" t="s">
        <v>701</v>
      </c>
      <c r="G165" s="248" t="s">
        <v>207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366</v>
      </c>
      <c r="AT165" s="257" t="s">
        <v>204</v>
      </c>
      <c r="AU165" s="257" t="s">
        <v>80</v>
      </c>
      <c r="AY165" s="16" t="s">
        <v>202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366</v>
      </c>
      <c r="BM165" s="257" t="s">
        <v>266</v>
      </c>
    </row>
    <row r="166" spans="1:65" s="2" customFormat="1" ht="16.5" customHeight="1">
      <c r="A166" s="37"/>
      <c r="B166" s="38"/>
      <c r="C166" s="245" t="s">
        <v>73</v>
      </c>
      <c r="D166" s="245" t="s">
        <v>204</v>
      </c>
      <c r="E166" s="246" t="s">
        <v>702</v>
      </c>
      <c r="F166" s="247" t="s">
        <v>703</v>
      </c>
      <c r="G166" s="248" t="s">
        <v>207</v>
      </c>
      <c r="H166" s="249">
        <v>2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366</v>
      </c>
      <c r="AT166" s="257" t="s">
        <v>204</v>
      </c>
      <c r="AU166" s="257" t="s">
        <v>80</v>
      </c>
      <c r="AY166" s="16" t="s">
        <v>202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366</v>
      </c>
      <c r="BM166" s="257" t="s">
        <v>248</v>
      </c>
    </row>
    <row r="167" spans="1:65" s="2" customFormat="1" ht="16.5" customHeight="1">
      <c r="A167" s="37"/>
      <c r="B167" s="38"/>
      <c r="C167" s="245" t="s">
        <v>73</v>
      </c>
      <c r="D167" s="245" t="s">
        <v>204</v>
      </c>
      <c r="E167" s="246" t="s">
        <v>704</v>
      </c>
      <c r="F167" s="247" t="s">
        <v>705</v>
      </c>
      <c r="G167" s="248" t="s">
        <v>207</v>
      </c>
      <c r="H167" s="249">
        <v>4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366</v>
      </c>
      <c r="AT167" s="257" t="s">
        <v>204</v>
      </c>
      <c r="AU167" s="257" t="s">
        <v>80</v>
      </c>
      <c r="AY167" s="16" t="s">
        <v>202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366</v>
      </c>
      <c r="BM167" s="257" t="s">
        <v>277</v>
      </c>
    </row>
    <row r="168" spans="1:65" s="2" customFormat="1" ht="16.5" customHeight="1">
      <c r="A168" s="37"/>
      <c r="B168" s="38"/>
      <c r="C168" s="245" t="s">
        <v>73</v>
      </c>
      <c r="D168" s="245" t="s">
        <v>204</v>
      </c>
      <c r="E168" s="246" t="s">
        <v>706</v>
      </c>
      <c r="F168" s="247" t="s">
        <v>707</v>
      </c>
      <c r="G168" s="248" t="s">
        <v>324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366</v>
      </c>
      <c r="AT168" s="257" t="s">
        <v>204</v>
      </c>
      <c r="AU168" s="257" t="s">
        <v>80</v>
      </c>
      <c r="AY168" s="16" t="s">
        <v>202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366</v>
      </c>
      <c r="BM168" s="257" t="s">
        <v>708</v>
      </c>
    </row>
    <row r="169" spans="1:65" s="2" customFormat="1" ht="16.5" customHeight="1">
      <c r="A169" s="37"/>
      <c r="B169" s="38"/>
      <c r="C169" s="245" t="s">
        <v>73</v>
      </c>
      <c r="D169" s="245" t="s">
        <v>204</v>
      </c>
      <c r="E169" s="246" t="s">
        <v>709</v>
      </c>
      <c r="F169" s="247" t="s">
        <v>710</v>
      </c>
      <c r="G169" s="248" t="s">
        <v>324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366</v>
      </c>
      <c r="AT169" s="257" t="s">
        <v>204</v>
      </c>
      <c r="AU169" s="257" t="s">
        <v>80</v>
      </c>
      <c r="AY169" s="16" t="s">
        <v>202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366</v>
      </c>
      <c r="BM169" s="257" t="s">
        <v>711</v>
      </c>
    </row>
    <row r="170" spans="1:65" s="2" customFormat="1" ht="16.5" customHeight="1">
      <c r="A170" s="37"/>
      <c r="B170" s="38"/>
      <c r="C170" s="245" t="s">
        <v>73</v>
      </c>
      <c r="D170" s="245" t="s">
        <v>204</v>
      </c>
      <c r="E170" s="246" t="s">
        <v>712</v>
      </c>
      <c r="F170" s="247" t="s">
        <v>713</v>
      </c>
      <c r="G170" s="248" t="s">
        <v>324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366</v>
      </c>
      <c r="AT170" s="257" t="s">
        <v>204</v>
      </c>
      <c r="AU170" s="257" t="s">
        <v>80</v>
      </c>
      <c r="AY170" s="16" t="s">
        <v>202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366</v>
      </c>
      <c r="BM170" s="257" t="s">
        <v>714</v>
      </c>
    </row>
    <row r="171" spans="1:65" s="2" customFormat="1" ht="16.5" customHeight="1">
      <c r="A171" s="37"/>
      <c r="B171" s="38"/>
      <c r="C171" s="245" t="s">
        <v>73</v>
      </c>
      <c r="D171" s="245" t="s">
        <v>204</v>
      </c>
      <c r="E171" s="246" t="s">
        <v>715</v>
      </c>
      <c r="F171" s="247" t="s">
        <v>716</v>
      </c>
      <c r="G171" s="248" t="s">
        <v>324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366</v>
      </c>
      <c r="AT171" s="257" t="s">
        <v>204</v>
      </c>
      <c r="AU171" s="257" t="s">
        <v>80</v>
      </c>
      <c r="AY171" s="16" t="s">
        <v>202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366</v>
      </c>
      <c r="BM171" s="257" t="s">
        <v>717</v>
      </c>
    </row>
    <row r="172" spans="1:63" s="12" customFormat="1" ht="25.9" customHeight="1">
      <c r="A172" s="12"/>
      <c r="B172" s="229"/>
      <c r="C172" s="230"/>
      <c r="D172" s="231" t="s">
        <v>72</v>
      </c>
      <c r="E172" s="232" t="s">
        <v>718</v>
      </c>
      <c r="F172" s="232" t="s">
        <v>719</v>
      </c>
      <c r="G172" s="230"/>
      <c r="H172" s="230"/>
      <c r="I172" s="233"/>
      <c r="J172" s="234">
        <f>BK172</f>
        <v>0</v>
      </c>
      <c r="K172" s="230"/>
      <c r="L172" s="235"/>
      <c r="M172" s="236"/>
      <c r="N172" s="237"/>
      <c r="O172" s="237"/>
      <c r="P172" s="238">
        <f>SUM(P173:P175)</f>
        <v>0</v>
      </c>
      <c r="Q172" s="237"/>
      <c r="R172" s="238">
        <f>SUM(R173:R175)</f>
        <v>0</v>
      </c>
      <c r="S172" s="237"/>
      <c r="T172" s="239">
        <f>SUM(T173:T175)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0" t="s">
        <v>85</v>
      </c>
      <c r="AT172" s="241" t="s">
        <v>72</v>
      </c>
      <c r="AU172" s="241" t="s">
        <v>73</v>
      </c>
      <c r="AY172" s="240" t="s">
        <v>202</v>
      </c>
      <c r="BK172" s="242">
        <f>SUM(BK173:BK175)</f>
        <v>0</v>
      </c>
    </row>
    <row r="173" spans="1:65" s="2" customFormat="1" ht="16.5" customHeight="1">
      <c r="A173" s="37"/>
      <c r="B173" s="38"/>
      <c r="C173" s="245" t="s">
        <v>73</v>
      </c>
      <c r="D173" s="245" t="s">
        <v>204</v>
      </c>
      <c r="E173" s="246" t="s">
        <v>720</v>
      </c>
      <c r="F173" s="247" t="s">
        <v>721</v>
      </c>
      <c r="G173" s="248" t="s">
        <v>319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366</v>
      </c>
      <c r="AT173" s="257" t="s">
        <v>204</v>
      </c>
      <c r="AU173" s="257" t="s">
        <v>80</v>
      </c>
      <c r="AY173" s="16" t="s">
        <v>202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366</v>
      </c>
      <c r="BM173" s="257" t="s">
        <v>722</v>
      </c>
    </row>
    <row r="174" spans="1:65" s="2" customFormat="1" ht="16.5" customHeight="1">
      <c r="A174" s="37"/>
      <c r="B174" s="38"/>
      <c r="C174" s="245" t="s">
        <v>73</v>
      </c>
      <c r="D174" s="245" t="s">
        <v>204</v>
      </c>
      <c r="E174" s="246" t="s">
        <v>723</v>
      </c>
      <c r="F174" s="247" t="s">
        <v>724</v>
      </c>
      <c r="G174" s="248" t="s">
        <v>725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366</v>
      </c>
      <c r="AT174" s="257" t="s">
        <v>204</v>
      </c>
      <c r="AU174" s="257" t="s">
        <v>80</v>
      </c>
      <c r="AY174" s="16" t="s">
        <v>202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366</v>
      </c>
      <c r="BM174" s="257" t="s">
        <v>726</v>
      </c>
    </row>
    <row r="175" spans="1:65" s="2" customFormat="1" ht="16.5" customHeight="1">
      <c r="A175" s="37"/>
      <c r="B175" s="38"/>
      <c r="C175" s="245" t="s">
        <v>73</v>
      </c>
      <c r="D175" s="245" t="s">
        <v>204</v>
      </c>
      <c r="E175" s="246" t="s">
        <v>727</v>
      </c>
      <c r="F175" s="247" t="s">
        <v>728</v>
      </c>
      <c r="G175" s="248" t="s">
        <v>319</v>
      </c>
      <c r="H175" s="249">
        <v>1</v>
      </c>
      <c r="I175" s="250"/>
      <c r="J175" s="251">
        <f>ROUND(I175*H175,2)</f>
        <v>0</v>
      </c>
      <c r="K175" s="252"/>
      <c r="L175" s="43"/>
      <c r="M175" s="295" t="s">
        <v>1</v>
      </c>
      <c r="N175" s="296" t="s">
        <v>39</v>
      </c>
      <c r="O175" s="297"/>
      <c r="P175" s="298">
        <f>O175*H175</f>
        <v>0</v>
      </c>
      <c r="Q175" s="298">
        <v>0</v>
      </c>
      <c r="R175" s="298">
        <f>Q175*H175</f>
        <v>0</v>
      </c>
      <c r="S175" s="298">
        <v>0</v>
      </c>
      <c r="T175" s="29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366</v>
      </c>
      <c r="AT175" s="257" t="s">
        <v>204</v>
      </c>
      <c r="AU175" s="257" t="s">
        <v>80</v>
      </c>
      <c r="AY175" s="16" t="s">
        <v>202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366</v>
      </c>
      <c r="BM175" s="257" t="s">
        <v>729</v>
      </c>
    </row>
    <row r="176" spans="1:31" s="2" customFormat="1" ht="6.95" customHeight="1">
      <c r="A176" s="37"/>
      <c r="B176" s="65"/>
      <c r="C176" s="66"/>
      <c r="D176" s="66"/>
      <c r="E176" s="66"/>
      <c r="F176" s="66"/>
      <c r="G176" s="66"/>
      <c r="H176" s="66"/>
      <c r="I176" s="192"/>
      <c r="J176" s="66"/>
      <c r="K176" s="66"/>
      <c r="L176" s="43"/>
      <c r="M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</sheetData>
  <sheetProtection password="CC35" sheet="1" objects="1" scenarios="1" formatColumns="0" formatRows="0" autoFilter="0"/>
  <autoFilter ref="C127:K17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160</v>
      </c>
      <c r="L8" s="19"/>
    </row>
    <row r="9" spans="2:12" s="1" customFormat="1" ht="16.5" customHeight="1">
      <c r="B9" s="19"/>
      <c r="E9" s="153" t="s">
        <v>161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162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163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164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730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ROUND((SUM(BE133:BE191)),2)</f>
        <v>0</v>
      </c>
      <c r="G37" s="37"/>
      <c r="H37" s="37"/>
      <c r="I37" s="171">
        <v>0.21</v>
      </c>
      <c r="J37" s="170">
        <f>ROUND(((SUM(BE133:BE191))*I37),2)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ROUND((SUM(BF133:BF191)),2)</f>
        <v>0</v>
      </c>
      <c r="G38" s="37"/>
      <c r="H38" s="37"/>
      <c r="I38" s="171">
        <v>0.15</v>
      </c>
      <c r="J38" s="170">
        <f>ROUND(((SUM(BF133:BF191))*I38),2)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ROUND((SUM(BG133:BG191)),2)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ROUND((SUM(BH133:BH191)),2)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ROUND((SUM(BI133:BI191)),2)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161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162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163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164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A.c - Ústřední topení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167</v>
      </c>
      <c r="D98" s="199"/>
      <c r="E98" s="199"/>
      <c r="F98" s="199"/>
      <c r="G98" s="199"/>
      <c r="H98" s="199"/>
      <c r="I98" s="200"/>
      <c r="J98" s="201" t="s">
        <v>168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169</v>
      </c>
      <c r="D100" s="39"/>
      <c r="E100" s="39"/>
      <c r="F100" s="39"/>
      <c r="G100" s="39"/>
      <c r="H100" s="39"/>
      <c r="I100" s="155"/>
      <c r="J100" s="109">
        <f>J133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170</v>
      </c>
    </row>
    <row r="101" spans="1:31" s="9" customFormat="1" ht="24.95" customHeight="1">
      <c r="A101" s="9"/>
      <c r="B101" s="203"/>
      <c r="C101" s="204"/>
      <c r="D101" s="205" t="s">
        <v>731</v>
      </c>
      <c r="E101" s="206"/>
      <c r="F101" s="206"/>
      <c r="G101" s="206"/>
      <c r="H101" s="206"/>
      <c r="I101" s="207"/>
      <c r="J101" s="208">
        <f>J134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732</v>
      </c>
      <c r="E102" s="206"/>
      <c r="F102" s="206"/>
      <c r="G102" s="206"/>
      <c r="H102" s="206"/>
      <c r="I102" s="207"/>
      <c r="J102" s="208">
        <f>J138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733</v>
      </c>
      <c r="E103" s="206"/>
      <c r="F103" s="206"/>
      <c r="G103" s="206"/>
      <c r="H103" s="206"/>
      <c r="I103" s="207"/>
      <c r="J103" s="208">
        <f>J146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734</v>
      </c>
      <c r="E104" s="206"/>
      <c r="F104" s="206"/>
      <c r="G104" s="206"/>
      <c r="H104" s="206"/>
      <c r="I104" s="207"/>
      <c r="J104" s="208">
        <f>J149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735</v>
      </c>
      <c r="E105" s="206"/>
      <c r="F105" s="206"/>
      <c r="G105" s="206"/>
      <c r="H105" s="206"/>
      <c r="I105" s="207"/>
      <c r="J105" s="208">
        <f>J161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736</v>
      </c>
      <c r="E106" s="206"/>
      <c r="F106" s="206"/>
      <c r="G106" s="206"/>
      <c r="H106" s="206"/>
      <c r="I106" s="207"/>
      <c r="J106" s="208">
        <f>J163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737</v>
      </c>
      <c r="E107" s="206"/>
      <c r="F107" s="206"/>
      <c r="G107" s="206"/>
      <c r="H107" s="206"/>
      <c r="I107" s="207"/>
      <c r="J107" s="208">
        <f>J170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738</v>
      </c>
      <c r="E108" s="206"/>
      <c r="F108" s="206"/>
      <c r="G108" s="206"/>
      <c r="H108" s="206"/>
      <c r="I108" s="207"/>
      <c r="J108" s="208">
        <f>J176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203"/>
      <c r="C109" s="204"/>
      <c r="D109" s="205" t="s">
        <v>739</v>
      </c>
      <c r="E109" s="206"/>
      <c r="F109" s="206"/>
      <c r="G109" s="206"/>
      <c r="H109" s="206"/>
      <c r="I109" s="207"/>
      <c r="J109" s="208">
        <f>J178</f>
        <v>0</v>
      </c>
      <c r="K109" s="204"/>
      <c r="L109" s="20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92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95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187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96" t="str">
        <f>E7</f>
        <v xml:space="preserve">Stavební úpravy (TZB)  BD v Milíně, blok A, M, O - III. etapa</v>
      </c>
      <c r="F119" s="31"/>
      <c r="G119" s="31"/>
      <c r="H119" s="31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160</v>
      </c>
      <c r="D120" s="21"/>
      <c r="E120" s="21"/>
      <c r="F120" s="21"/>
      <c r="G120" s="21"/>
      <c r="H120" s="21"/>
      <c r="I120" s="146"/>
      <c r="J120" s="21"/>
      <c r="K120" s="21"/>
      <c r="L120" s="19"/>
    </row>
    <row r="121" spans="2:12" s="1" customFormat="1" ht="16.5" customHeight="1">
      <c r="B121" s="20"/>
      <c r="C121" s="21"/>
      <c r="D121" s="21"/>
      <c r="E121" s="196" t="s">
        <v>161</v>
      </c>
      <c r="F121" s="21"/>
      <c r="G121" s="21"/>
      <c r="H121" s="21"/>
      <c r="I121" s="146"/>
      <c r="J121" s="21"/>
      <c r="K121" s="21"/>
      <c r="L121" s="19"/>
    </row>
    <row r="122" spans="2:12" s="1" customFormat="1" ht="12" customHeight="1">
      <c r="B122" s="20"/>
      <c r="C122" s="31" t="s">
        <v>162</v>
      </c>
      <c r="D122" s="21"/>
      <c r="E122" s="21"/>
      <c r="F122" s="21"/>
      <c r="G122" s="21"/>
      <c r="H122" s="21"/>
      <c r="I122" s="146"/>
      <c r="J122" s="21"/>
      <c r="K122" s="21"/>
      <c r="L122" s="19"/>
    </row>
    <row r="123" spans="1:31" s="2" customFormat="1" ht="16.5" customHeight="1">
      <c r="A123" s="37"/>
      <c r="B123" s="38"/>
      <c r="C123" s="39"/>
      <c r="D123" s="39"/>
      <c r="E123" s="197" t="s">
        <v>163</v>
      </c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164</v>
      </c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75" t="str">
        <f>E13</f>
        <v>A.c - Ústřední topení</v>
      </c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20</v>
      </c>
      <c r="D127" s="39"/>
      <c r="E127" s="39"/>
      <c r="F127" s="26" t="str">
        <f>F16</f>
        <v xml:space="preserve"> </v>
      </c>
      <c r="G127" s="39"/>
      <c r="H127" s="39"/>
      <c r="I127" s="157" t="s">
        <v>22</v>
      </c>
      <c r="J127" s="78" t="str">
        <f>IF(J16="","",J16)</f>
        <v>16. 3. 2020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155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24</v>
      </c>
      <c r="D129" s="39"/>
      <c r="E129" s="39"/>
      <c r="F129" s="26" t="str">
        <f>E19</f>
        <v xml:space="preserve"> </v>
      </c>
      <c r="G129" s="39"/>
      <c r="H129" s="39"/>
      <c r="I129" s="157" t="s">
        <v>29</v>
      </c>
      <c r="J129" s="35" t="str">
        <f>E25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27</v>
      </c>
      <c r="D130" s="39"/>
      <c r="E130" s="39"/>
      <c r="F130" s="26" t="str">
        <f>IF(E22="","",E22)</f>
        <v>Vyplň údaj</v>
      </c>
      <c r="G130" s="39"/>
      <c r="H130" s="39"/>
      <c r="I130" s="157" t="s">
        <v>31</v>
      </c>
      <c r="J130" s="35" t="str">
        <f>E28</f>
        <v xml:space="preserve"> 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9"/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1" customFormat="1" ht="29.25" customHeight="1">
      <c r="A132" s="216"/>
      <c r="B132" s="217"/>
      <c r="C132" s="218" t="s">
        <v>188</v>
      </c>
      <c r="D132" s="219" t="s">
        <v>58</v>
      </c>
      <c r="E132" s="219" t="s">
        <v>54</v>
      </c>
      <c r="F132" s="219" t="s">
        <v>55</v>
      </c>
      <c r="G132" s="219" t="s">
        <v>189</v>
      </c>
      <c r="H132" s="219" t="s">
        <v>190</v>
      </c>
      <c r="I132" s="220" t="s">
        <v>191</v>
      </c>
      <c r="J132" s="221" t="s">
        <v>168</v>
      </c>
      <c r="K132" s="222" t="s">
        <v>192</v>
      </c>
      <c r="L132" s="223"/>
      <c r="M132" s="99" t="s">
        <v>1</v>
      </c>
      <c r="N132" s="100" t="s">
        <v>37</v>
      </c>
      <c r="O132" s="100" t="s">
        <v>193</v>
      </c>
      <c r="P132" s="100" t="s">
        <v>194</v>
      </c>
      <c r="Q132" s="100" t="s">
        <v>195</v>
      </c>
      <c r="R132" s="100" t="s">
        <v>196</v>
      </c>
      <c r="S132" s="100" t="s">
        <v>197</v>
      </c>
      <c r="T132" s="101" t="s">
        <v>198</v>
      </c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63" s="2" customFormat="1" ht="22.8" customHeight="1">
      <c r="A133" s="37"/>
      <c r="B133" s="38"/>
      <c r="C133" s="106" t="s">
        <v>199</v>
      </c>
      <c r="D133" s="39"/>
      <c r="E133" s="39"/>
      <c r="F133" s="39"/>
      <c r="G133" s="39"/>
      <c r="H133" s="39"/>
      <c r="I133" s="155"/>
      <c r="J133" s="224">
        <f>BK133</f>
        <v>0</v>
      </c>
      <c r="K133" s="39"/>
      <c r="L133" s="43"/>
      <c r="M133" s="102"/>
      <c r="N133" s="225"/>
      <c r="O133" s="103"/>
      <c r="P133" s="226">
        <f>P134+P138+P146+P149+P161+P163+P170+P176+P178</f>
        <v>0</v>
      </c>
      <c r="Q133" s="103"/>
      <c r="R133" s="226">
        <f>R134+R138+R146+R149+R161+R163+R170+R176+R178</f>
        <v>0</v>
      </c>
      <c r="S133" s="103"/>
      <c r="T133" s="227">
        <f>T134+T138+T146+T149+T161+T163+T170+T176+T178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72</v>
      </c>
      <c r="AU133" s="16" t="s">
        <v>170</v>
      </c>
      <c r="BK133" s="228">
        <f>BK134+BK138+BK146+BK149+BK161+BK163+BK170+BK176+BK178</f>
        <v>0</v>
      </c>
    </row>
    <row r="134" spans="1:63" s="12" customFormat="1" ht="25.9" customHeight="1">
      <c r="A134" s="12"/>
      <c r="B134" s="229"/>
      <c r="C134" s="230"/>
      <c r="D134" s="231" t="s">
        <v>72</v>
      </c>
      <c r="E134" s="232" t="s">
        <v>740</v>
      </c>
      <c r="F134" s="232" t="s">
        <v>740</v>
      </c>
      <c r="G134" s="230"/>
      <c r="H134" s="230"/>
      <c r="I134" s="233"/>
      <c r="J134" s="234">
        <f>BK134</f>
        <v>0</v>
      </c>
      <c r="K134" s="230"/>
      <c r="L134" s="235"/>
      <c r="M134" s="236"/>
      <c r="N134" s="237"/>
      <c r="O134" s="237"/>
      <c r="P134" s="238">
        <f>SUM(P135:P137)</f>
        <v>0</v>
      </c>
      <c r="Q134" s="237"/>
      <c r="R134" s="238">
        <f>SUM(R135:R137)</f>
        <v>0</v>
      </c>
      <c r="S134" s="237"/>
      <c r="T134" s="239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0" t="s">
        <v>80</v>
      </c>
      <c r="AT134" s="241" t="s">
        <v>72</v>
      </c>
      <c r="AU134" s="241" t="s">
        <v>73</v>
      </c>
      <c r="AY134" s="240" t="s">
        <v>202</v>
      </c>
      <c r="BK134" s="242">
        <f>SUM(BK135:BK137)</f>
        <v>0</v>
      </c>
    </row>
    <row r="135" spans="1:65" s="2" customFormat="1" ht="33" customHeight="1">
      <c r="A135" s="37"/>
      <c r="B135" s="38"/>
      <c r="C135" s="245" t="s">
        <v>73</v>
      </c>
      <c r="D135" s="245" t="s">
        <v>204</v>
      </c>
      <c r="E135" s="246" t="s">
        <v>741</v>
      </c>
      <c r="F135" s="247" t="s">
        <v>742</v>
      </c>
      <c r="G135" s="248" t="s">
        <v>319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366</v>
      </c>
      <c r="AT135" s="257" t="s">
        <v>204</v>
      </c>
      <c r="AU135" s="257" t="s">
        <v>80</v>
      </c>
      <c r="AY135" s="16" t="s">
        <v>202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366</v>
      </c>
      <c r="BM135" s="257" t="s">
        <v>85</v>
      </c>
    </row>
    <row r="136" spans="1:65" s="2" customFormat="1" ht="16.5" customHeight="1">
      <c r="A136" s="37"/>
      <c r="B136" s="38"/>
      <c r="C136" s="245" t="s">
        <v>73</v>
      </c>
      <c r="D136" s="245" t="s">
        <v>204</v>
      </c>
      <c r="E136" s="246" t="s">
        <v>743</v>
      </c>
      <c r="F136" s="247" t="s">
        <v>744</v>
      </c>
      <c r="G136" s="248" t="s">
        <v>319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366</v>
      </c>
      <c r="AT136" s="257" t="s">
        <v>204</v>
      </c>
      <c r="AU136" s="257" t="s">
        <v>80</v>
      </c>
      <c r="AY136" s="16" t="s">
        <v>202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366</v>
      </c>
      <c r="BM136" s="257" t="s">
        <v>208</v>
      </c>
    </row>
    <row r="137" spans="1:65" s="2" customFormat="1" ht="16.5" customHeight="1">
      <c r="A137" s="37"/>
      <c r="B137" s="38"/>
      <c r="C137" s="245" t="s">
        <v>73</v>
      </c>
      <c r="D137" s="245" t="s">
        <v>204</v>
      </c>
      <c r="E137" s="246" t="s">
        <v>745</v>
      </c>
      <c r="F137" s="247" t="s">
        <v>746</v>
      </c>
      <c r="G137" s="248" t="s">
        <v>725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366</v>
      </c>
      <c r="AT137" s="257" t="s">
        <v>204</v>
      </c>
      <c r="AU137" s="257" t="s">
        <v>80</v>
      </c>
      <c r="AY137" s="16" t="s">
        <v>202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366</v>
      </c>
      <c r="BM137" s="257" t="s">
        <v>246</v>
      </c>
    </row>
    <row r="138" spans="1:63" s="12" customFormat="1" ht="25.9" customHeight="1">
      <c r="A138" s="12"/>
      <c r="B138" s="229"/>
      <c r="C138" s="230"/>
      <c r="D138" s="231" t="s">
        <v>72</v>
      </c>
      <c r="E138" s="232" t="s">
        <v>747</v>
      </c>
      <c r="F138" s="232" t="s">
        <v>747</v>
      </c>
      <c r="G138" s="230"/>
      <c r="H138" s="230"/>
      <c r="I138" s="233"/>
      <c r="J138" s="234">
        <f>BK138</f>
        <v>0</v>
      </c>
      <c r="K138" s="230"/>
      <c r="L138" s="235"/>
      <c r="M138" s="236"/>
      <c r="N138" s="237"/>
      <c r="O138" s="237"/>
      <c r="P138" s="238">
        <f>SUM(P139:P145)</f>
        <v>0</v>
      </c>
      <c r="Q138" s="237"/>
      <c r="R138" s="238">
        <f>SUM(R139:R145)</f>
        <v>0</v>
      </c>
      <c r="S138" s="237"/>
      <c r="T138" s="239">
        <f>SUM(T139:T145)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0" t="s">
        <v>80</v>
      </c>
      <c r="AT138" s="241" t="s">
        <v>72</v>
      </c>
      <c r="AU138" s="241" t="s">
        <v>73</v>
      </c>
      <c r="AY138" s="240" t="s">
        <v>202</v>
      </c>
      <c r="BK138" s="242">
        <f>SUM(BK139:BK145)</f>
        <v>0</v>
      </c>
    </row>
    <row r="139" spans="1:65" s="2" customFormat="1" ht="16.5" customHeight="1">
      <c r="A139" s="37"/>
      <c r="B139" s="38"/>
      <c r="C139" s="245" t="s">
        <v>73</v>
      </c>
      <c r="D139" s="245" t="s">
        <v>204</v>
      </c>
      <c r="E139" s="246" t="s">
        <v>748</v>
      </c>
      <c r="F139" s="247" t="s">
        <v>749</v>
      </c>
      <c r="G139" s="248" t="s">
        <v>319</v>
      </c>
      <c r="H139" s="249">
        <v>16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366</v>
      </c>
      <c r="AT139" s="257" t="s">
        <v>204</v>
      </c>
      <c r="AU139" s="257" t="s">
        <v>80</v>
      </c>
      <c r="AY139" s="16" t="s">
        <v>202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366</v>
      </c>
      <c r="BM139" s="257" t="s">
        <v>285</v>
      </c>
    </row>
    <row r="140" spans="1:65" s="2" customFormat="1" ht="55.5" customHeight="1">
      <c r="A140" s="37"/>
      <c r="B140" s="38"/>
      <c r="C140" s="245" t="s">
        <v>73</v>
      </c>
      <c r="D140" s="245" t="s">
        <v>204</v>
      </c>
      <c r="E140" s="246" t="s">
        <v>750</v>
      </c>
      <c r="F140" s="247" t="s">
        <v>751</v>
      </c>
      <c r="G140" s="248" t="s">
        <v>319</v>
      </c>
      <c r="H140" s="249">
        <v>16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366</v>
      </c>
      <c r="AT140" s="257" t="s">
        <v>204</v>
      </c>
      <c r="AU140" s="257" t="s">
        <v>80</v>
      </c>
      <c r="AY140" s="16" t="s">
        <v>202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366</v>
      </c>
      <c r="BM140" s="257" t="s">
        <v>316</v>
      </c>
    </row>
    <row r="141" spans="1:65" s="2" customFormat="1" ht="55.5" customHeight="1">
      <c r="A141" s="37"/>
      <c r="B141" s="38"/>
      <c r="C141" s="245" t="s">
        <v>73</v>
      </c>
      <c r="D141" s="245" t="s">
        <v>204</v>
      </c>
      <c r="E141" s="246" t="s">
        <v>752</v>
      </c>
      <c r="F141" s="247" t="s">
        <v>753</v>
      </c>
      <c r="G141" s="248" t="s">
        <v>319</v>
      </c>
      <c r="H141" s="249">
        <v>8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366</v>
      </c>
      <c r="AT141" s="257" t="s">
        <v>204</v>
      </c>
      <c r="AU141" s="257" t="s">
        <v>80</v>
      </c>
      <c r="AY141" s="16" t="s">
        <v>202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366</v>
      </c>
      <c r="BM141" s="257" t="s">
        <v>342</v>
      </c>
    </row>
    <row r="142" spans="1:65" s="2" customFormat="1" ht="55.5" customHeight="1">
      <c r="A142" s="37"/>
      <c r="B142" s="38"/>
      <c r="C142" s="245" t="s">
        <v>73</v>
      </c>
      <c r="D142" s="245" t="s">
        <v>204</v>
      </c>
      <c r="E142" s="246" t="s">
        <v>754</v>
      </c>
      <c r="F142" s="247" t="s">
        <v>755</v>
      </c>
      <c r="G142" s="248" t="s">
        <v>319</v>
      </c>
      <c r="H142" s="249">
        <v>22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366</v>
      </c>
      <c r="AT142" s="257" t="s">
        <v>204</v>
      </c>
      <c r="AU142" s="257" t="s">
        <v>80</v>
      </c>
      <c r="AY142" s="16" t="s">
        <v>202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366</v>
      </c>
      <c r="BM142" s="257" t="s">
        <v>354</v>
      </c>
    </row>
    <row r="143" spans="1:65" s="2" customFormat="1" ht="55.5" customHeight="1">
      <c r="A143" s="37"/>
      <c r="B143" s="38"/>
      <c r="C143" s="245" t="s">
        <v>73</v>
      </c>
      <c r="D143" s="245" t="s">
        <v>204</v>
      </c>
      <c r="E143" s="246" t="s">
        <v>756</v>
      </c>
      <c r="F143" s="247" t="s">
        <v>757</v>
      </c>
      <c r="G143" s="248" t="s">
        <v>319</v>
      </c>
      <c r="H143" s="249">
        <v>8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366</v>
      </c>
      <c r="AT143" s="257" t="s">
        <v>204</v>
      </c>
      <c r="AU143" s="257" t="s">
        <v>80</v>
      </c>
      <c r="AY143" s="16" t="s">
        <v>202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366</v>
      </c>
      <c r="BM143" s="257" t="s">
        <v>366</v>
      </c>
    </row>
    <row r="144" spans="1:65" s="2" customFormat="1" ht="55.5" customHeight="1">
      <c r="A144" s="37"/>
      <c r="B144" s="38"/>
      <c r="C144" s="245" t="s">
        <v>73</v>
      </c>
      <c r="D144" s="245" t="s">
        <v>204</v>
      </c>
      <c r="E144" s="246" t="s">
        <v>758</v>
      </c>
      <c r="F144" s="247" t="s">
        <v>759</v>
      </c>
      <c r="G144" s="248" t="s">
        <v>319</v>
      </c>
      <c r="H144" s="249">
        <v>1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366</v>
      </c>
      <c r="AT144" s="257" t="s">
        <v>204</v>
      </c>
      <c r="AU144" s="257" t="s">
        <v>80</v>
      </c>
      <c r="AY144" s="16" t="s">
        <v>202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366</v>
      </c>
      <c r="BM144" s="257" t="s">
        <v>375</v>
      </c>
    </row>
    <row r="145" spans="1:65" s="2" customFormat="1" ht="55.5" customHeight="1">
      <c r="A145" s="37"/>
      <c r="B145" s="38"/>
      <c r="C145" s="245" t="s">
        <v>73</v>
      </c>
      <c r="D145" s="245" t="s">
        <v>204</v>
      </c>
      <c r="E145" s="246" t="s">
        <v>754</v>
      </c>
      <c r="F145" s="247" t="s">
        <v>755</v>
      </c>
      <c r="G145" s="248" t="s">
        <v>319</v>
      </c>
      <c r="H145" s="249">
        <v>9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366</v>
      </c>
      <c r="AT145" s="257" t="s">
        <v>204</v>
      </c>
      <c r="AU145" s="257" t="s">
        <v>80</v>
      </c>
      <c r="AY145" s="16" t="s">
        <v>202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366</v>
      </c>
      <c r="BM145" s="257" t="s">
        <v>387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760</v>
      </c>
      <c r="F146" s="232" t="s">
        <v>760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202</v>
      </c>
      <c r="BK146" s="242">
        <f>SUM(BK147:BK148)</f>
        <v>0</v>
      </c>
    </row>
    <row r="147" spans="1:65" s="2" customFormat="1" ht="21.75" customHeight="1">
      <c r="A147" s="37"/>
      <c r="B147" s="38"/>
      <c r="C147" s="245" t="s">
        <v>73</v>
      </c>
      <c r="D147" s="245" t="s">
        <v>204</v>
      </c>
      <c r="E147" s="246" t="s">
        <v>761</v>
      </c>
      <c r="F147" s="247" t="s">
        <v>762</v>
      </c>
      <c r="G147" s="248" t="s">
        <v>319</v>
      </c>
      <c r="H147" s="249">
        <v>1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366</v>
      </c>
      <c r="AT147" s="257" t="s">
        <v>204</v>
      </c>
      <c r="AU147" s="257" t="s">
        <v>80</v>
      </c>
      <c r="AY147" s="16" t="s">
        <v>202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366</v>
      </c>
      <c r="BM147" s="257" t="s">
        <v>398</v>
      </c>
    </row>
    <row r="148" spans="1:65" s="2" customFormat="1" ht="21.75" customHeight="1">
      <c r="A148" s="37"/>
      <c r="B148" s="38"/>
      <c r="C148" s="245" t="s">
        <v>73</v>
      </c>
      <c r="D148" s="245" t="s">
        <v>204</v>
      </c>
      <c r="E148" s="246" t="s">
        <v>763</v>
      </c>
      <c r="F148" s="247" t="s">
        <v>764</v>
      </c>
      <c r="G148" s="248" t="s">
        <v>319</v>
      </c>
      <c r="H148" s="249">
        <v>1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366</v>
      </c>
      <c r="AT148" s="257" t="s">
        <v>204</v>
      </c>
      <c r="AU148" s="257" t="s">
        <v>80</v>
      </c>
      <c r="AY148" s="16" t="s">
        <v>202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366</v>
      </c>
      <c r="BM148" s="257" t="s">
        <v>413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765</v>
      </c>
      <c r="F149" s="232" t="s">
        <v>765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SUM(P150:P160)</f>
        <v>0</v>
      </c>
      <c r="Q149" s="237"/>
      <c r="R149" s="238">
        <f>SUM(R150:R160)</f>
        <v>0</v>
      </c>
      <c r="S149" s="237"/>
      <c r="T149" s="239">
        <f>SUM(T150:T160)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202</v>
      </c>
      <c r="BK149" s="242">
        <f>SUM(BK150:BK160)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204</v>
      </c>
      <c r="E150" s="246" t="s">
        <v>766</v>
      </c>
      <c r="F150" s="247" t="s">
        <v>767</v>
      </c>
      <c r="G150" s="248" t="s">
        <v>319</v>
      </c>
      <c r="H150" s="249">
        <v>80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366</v>
      </c>
      <c r="AT150" s="257" t="s">
        <v>204</v>
      </c>
      <c r="AU150" s="257" t="s">
        <v>80</v>
      </c>
      <c r="AY150" s="16" t="s">
        <v>202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366</v>
      </c>
      <c r="BM150" s="257" t="s">
        <v>421</v>
      </c>
    </row>
    <row r="151" spans="1:65" s="2" customFormat="1" ht="16.5" customHeight="1">
      <c r="A151" s="37"/>
      <c r="B151" s="38"/>
      <c r="C151" s="245" t="s">
        <v>73</v>
      </c>
      <c r="D151" s="245" t="s">
        <v>204</v>
      </c>
      <c r="E151" s="246" t="s">
        <v>768</v>
      </c>
      <c r="F151" s="247" t="s">
        <v>769</v>
      </c>
      <c r="G151" s="248" t="s">
        <v>319</v>
      </c>
      <c r="H151" s="249">
        <v>32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366</v>
      </c>
      <c r="AT151" s="257" t="s">
        <v>204</v>
      </c>
      <c r="AU151" s="257" t="s">
        <v>80</v>
      </c>
      <c r="AY151" s="16" t="s">
        <v>202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366</v>
      </c>
      <c r="BM151" s="257" t="s">
        <v>432</v>
      </c>
    </row>
    <row r="152" spans="1:65" s="2" customFormat="1" ht="16.5" customHeight="1">
      <c r="A152" s="37"/>
      <c r="B152" s="38"/>
      <c r="C152" s="245" t="s">
        <v>73</v>
      </c>
      <c r="D152" s="245" t="s">
        <v>204</v>
      </c>
      <c r="E152" s="246" t="s">
        <v>770</v>
      </c>
      <c r="F152" s="247" t="s">
        <v>771</v>
      </c>
      <c r="G152" s="248" t="s">
        <v>319</v>
      </c>
      <c r="H152" s="249">
        <v>16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366</v>
      </c>
      <c r="AT152" s="257" t="s">
        <v>204</v>
      </c>
      <c r="AU152" s="257" t="s">
        <v>80</v>
      </c>
      <c r="AY152" s="16" t="s">
        <v>202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366</v>
      </c>
      <c r="BM152" s="257" t="s">
        <v>449</v>
      </c>
    </row>
    <row r="153" spans="1:65" s="2" customFormat="1" ht="21.75" customHeight="1">
      <c r="A153" s="37"/>
      <c r="B153" s="38"/>
      <c r="C153" s="245" t="s">
        <v>73</v>
      </c>
      <c r="D153" s="245" t="s">
        <v>204</v>
      </c>
      <c r="E153" s="246" t="s">
        <v>772</v>
      </c>
      <c r="F153" s="247" t="s">
        <v>773</v>
      </c>
      <c r="G153" s="248" t="s">
        <v>319</v>
      </c>
      <c r="H153" s="249">
        <v>8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366</v>
      </c>
      <c r="AT153" s="257" t="s">
        <v>204</v>
      </c>
      <c r="AU153" s="257" t="s">
        <v>80</v>
      </c>
      <c r="AY153" s="16" t="s">
        <v>202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366</v>
      </c>
      <c r="BM153" s="257" t="s">
        <v>459</v>
      </c>
    </row>
    <row r="154" spans="1:65" s="2" customFormat="1" ht="16.5" customHeight="1">
      <c r="A154" s="37"/>
      <c r="B154" s="38"/>
      <c r="C154" s="245" t="s">
        <v>73</v>
      </c>
      <c r="D154" s="245" t="s">
        <v>204</v>
      </c>
      <c r="E154" s="246" t="s">
        <v>774</v>
      </c>
      <c r="F154" s="247" t="s">
        <v>775</v>
      </c>
      <c r="G154" s="248" t="s">
        <v>725</v>
      </c>
      <c r="H154" s="249">
        <v>1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366</v>
      </c>
      <c r="AT154" s="257" t="s">
        <v>204</v>
      </c>
      <c r="AU154" s="257" t="s">
        <v>80</v>
      </c>
      <c r="AY154" s="16" t="s">
        <v>202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366</v>
      </c>
      <c r="BM154" s="257" t="s">
        <v>469</v>
      </c>
    </row>
    <row r="155" spans="1:65" s="2" customFormat="1" ht="16.5" customHeight="1">
      <c r="A155" s="37"/>
      <c r="B155" s="38"/>
      <c r="C155" s="245" t="s">
        <v>73</v>
      </c>
      <c r="D155" s="245" t="s">
        <v>204</v>
      </c>
      <c r="E155" s="246" t="s">
        <v>776</v>
      </c>
      <c r="F155" s="247" t="s">
        <v>777</v>
      </c>
      <c r="G155" s="248" t="s">
        <v>319</v>
      </c>
      <c r="H155" s="249">
        <v>2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366</v>
      </c>
      <c r="AT155" s="257" t="s">
        <v>204</v>
      </c>
      <c r="AU155" s="257" t="s">
        <v>80</v>
      </c>
      <c r="AY155" s="16" t="s">
        <v>202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366</v>
      </c>
      <c r="BM155" s="257" t="s">
        <v>479</v>
      </c>
    </row>
    <row r="156" spans="1:65" s="2" customFormat="1" ht="21.75" customHeight="1">
      <c r="A156" s="37"/>
      <c r="B156" s="38"/>
      <c r="C156" s="245" t="s">
        <v>73</v>
      </c>
      <c r="D156" s="245" t="s">
        <v>204</v>
      </c>
      <c r="E156" s="246" t="s">
        <v>778</v>
      </c>
      <c r="F156" s="247" t="s">
        <v>779</v>
      </c>
      <c r="G156" s="248" t="s">
        <v>725</v>
      </c>
      <c r="H156" s="249">
        <v>1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366</v>
      </c>
      <c r="AT156" s="257" t="s">
        <v>204</v>
      </c>
      <c r="AU156" s="257" t="s">
        <v>80</v>
      </c>
      <c r="AY156" s="16" t="s">
        <v>202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366</v>
      </c>
      <c r="BM156" s="257" t="s">
        <v>487</v>
      </c>
    </row>
    <row r="157" spans="1:65" s="2" customFormat="1" ht="21.75" customHeight="1">
      <c r="A157" s="37"/>
      <c r="B157" s="38"/>
      <c r="C157" s="245" t="s">
        <v>73</v>
      </c>
      <c r="D157" s="245" t="s">
        <v>204</v>
      </c>
      <c r="E157" s="246" t="s">
        <v>780</v>
      </c>
      <c r="F157" s="247" t="s">
        <v>781</v>
      </c>
      <c r="G157" s="248" t="s">
        <v>725</v>
      </c>
      <c r="H157" s="249">
        <v>1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366</v>
      </c>
      <c r="AT157" s="257" t="s">
        <v>204</v>
      </c>
      <c r="AU157" s="257" t="s">
        <v>80</v>
      </c>
      <c r="AY157" s="16" t="s">
        <v>202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366</v>
      </c>
      <c r="BM157" s="257" t="s">
        <v>495</v>
      </c>
    </row>
    <row r="158" spans="1:65" s="2" customFormat="1" ht="16.5" customHeight="1">
      <c r="A158" s="37"/>
      <c r="B158" s="38"/>
      <c r="C158" s="245" t="s">
        <v>73</v>
      </c>
      <c r="D158" s="245" t="s">
        <v>204</v>
      </c>
      <c r="E158" s="246" t="s">
        <v>782</v>
      </c>
      <c r="F158" s="247" t="s">
        <v>783</v>
      </c>
      <c r="G158" s="248" t="s">
        <v>319</v>
      </c>
      <c r="H158" s="249">
        <v>16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366</v>
      </c>
      <c r="AT158" s="257" t="s">
        <v>204</v>
      </c>
      <c r="AU158" s="257" t="s">
        <v>80</v>
      </c>
      <c r="AY158" s="16" t="s">
        <v>202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366</v>
      </c>
      <c r="BM158" s="257" t="s">
        <v>503</v>
      </c>
    </row>
    <row r="159" spans="1:65" s="2" customFormat="1" ht="16.5" customHeight="1">
      <c r="A159" s="37"/>
      <c r="B159" s="38"/>
      <c r="C159" s="245" t="s">
        <v>73</v>
      </c>
      <c r="D159" s="245" t="s">
        <v>204</v>
      </c>
      <c r="E159" s="246" t="s">
        <v>784</v>
      </c>
      <c r="F159" s="247" t="s">
        <v>785</v>
      </c>
      <c r="G159" s="248" t="s">
        <v>319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366</v>
      </c>
      <c r="AT159" s="257" t="s">
        <v>204</v>
      </c>
      <c r="AU159" s="257" t="s">
        <v>80</v>
      </c>
      <c r="AY159" s="16" t="s">
        <v>202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366</v>
      </c>
      <c r="BM159" s="257" t="s">
        <v>511</v>
      </c>
    </row>
    <row r="160" spans="1:65" s="2" customFormat="1" ht="16.5" customHeight="1">
      <c r="A160" s="37"/>
      <c r="B160" s="38"/>
      <c r="C160" s="245" t="s">
        <v>73</v>
      </c>
      <c r="D160" s="245" t="s">
        <v>204</v>
      </c>
      <c r="E160" s="246" t="s">
        <v>786</v>
      </c>
      <c r="F160" s="247" t="s">
        <v>787</v>
      </c>
      <c r="G160" s="248" t="s">
        <v>319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366</v>
      </c>
      <c r="AT160" s="257" t="s">
        <v>204</v>
      </c>
      <c r="AU160" s="257" t="s">
        <v>80</v>
      </c>
      <c r="AY160" s="16" t="s">
        <v>202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366</v>
      </c>
      <c r="BM160" s="257" t="s">
        <v>521</v>
      </c>
    </row>
    <row r="161" spans="1:63" s="12" customFormat="1" ht="25.9" customHeight="1">
      <c r="A161" s="12"/>
      <c r="B161" s="229"/>
      <c r="C161" s="230"/>
      <c r="D161" s="231" t="s">
        <v>72</v>
      </c>
      <c r="E161" s="232" t="s">
        <v>788</v>
      </c>
      <c r="F161" s="232" t="s">
        <v>788</v>
      </c>
      <c r="G161" s="230"/>
      <c r="H161" s="230"/>
      <c r="I161" s="233"/>
      <c r="J161" s="234">
        <f>BK161</f>
        <v>0</v>
      </c>
      <c r="K161" s="230"/>
      <c r="L161" s="235"/>
      <c r="M161" s="236"/>
      <c r="N161" s="237"/>
      <c r="O161" s="237"/>
      <c r="P161" s="238">
        <f>P162</f>
        <v>0</v>
      </c>
      <c r="Q161" s="237"/>
      <c r="R161" s="238">
        <f>R162</f>
        <v>0</v>
      </c>
      <c r="S161" s="237"/>
      <c r="T161" s="239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0" t="s">
        <v>80</v>
      </c>
      <c r="AT161" s="241" t="s">
        <v>72</v>
      </c>
      <c r="AU161" s="241" t="s">
        <v>73</v>
      </c>
      <c r="AY161" s="240" t="s">
        <v>202</v>
      </c>
      <c r="BK161" s="242">
        <f>BK162</f>
        <v>0</v>
      </c>
    </row>
    <row r="162" spans="1:65" s="2" customFormat="1" ht="21.75" customHeight="1">
      <c r="A162" s="37"/>
      <c r="B162" s="38"/>
      <c r="C162" s="245" t="s">
        <v>73</v>
      </c>
      <c r="D162" s="245" t="s">
        <v>204</v>
      </c>
      <c r="E162" s="246" t="s">
        <v>789</v>
      </c>
      <c r="F162" s="247" t="s">
        <v>790</v>
      </c>
      <c r="G162" s="248" t="s">
        <v>319</v>
      </c>
      <c r="H162" s="249">
        <v>16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366</v>
      </c>
      <c r="AT162" s="257" t="s">
        <v>204</v>
      </c>
      <c r="AU162" s="257" t="s">
        <v>80</v>
      </c>
      <c r="AY162" s="16" t="s">
        <v>202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366</v>
      </c>
      <c r="BM162" s="257" t="s">
        <v>529</v>
      </c>
    </row>
    <row r="163" spans="1:63" s="12" customFormat="1" ht="25.9" customHeight="1">
      <c r="A163" s="12"/>
      <c r="B163" s="229"/>
      <c r="C163" s="230"/>
      <c r="D163" s="231" t="s">
        <v>72</v>
      </c>
      <c r="E163" s="232" t="s">
        <v>791</v>
      </c>
      <c r="F163" s="232" t="s">
        <v>791</v>
      </c>
      <c r="G163" s="230"/>
      <c r="H163" s="230"/>
      <c r="I163" s="233"/>
      <c r="J163" s="234">
        <f>BK163</f>
        <v>0</v>
      </c>
      <c r="K163" s="230"/>
      <c r="L163" s="235"/>
      <c r="M163" s="236"/>
      <c r="N163" s="237"/>
      <c r="O163" s="237"/>
      <c r="P163" s="238">
        <f>SUM(P164:P169)</f>
        <v>0</v>
      </c>
      <c r="Q163" s="237"/>
      <c r="R163" s="238">
        <f>SUM(R164:R169)</f>
        <v>0</v>
      </c>
      <c r="S163" s="237"/>
      <c r="T163" s="239">
        <f>SUM(T164:T169)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40" t="s">
        <v>80</v>
      </c>
      <c r="AT163" s="241" t="s">
        <v>72</v>
      </c>
      <c r="AU163" s="241" t="s">
        <v>73</v>
      </c>
      <c r="AY163" s="240" t="s">
        <v>202</v>
      </c>
      <c r="BK163" s="242">
        <f>SUM(BK164:BK169)</f>
        <v>0</v>
      </c>
    </row>
    <row r="164" spans="1:65" s="2" customFormat="1" ht="21.75" customHeight="1">
      <c r="A164" s="37"/>
      <c r="B164" s="38"/>
      <c r="C164" s="245" t="s">
        <v>73</v>
      </c>
      <c r="D164" s="245" t="s">
        <v>204</v>
      </c>
      <c r="E164" s="246" t="s">
        <v>792</v>
      </c>
      <c r="F164" s="247" t="s">
        <v>793</v>
      </c>
      <c r="G164" s="248" t="s">
        <v>794</v>
      </c>
      <c r="H164" s="249">
        <v>1010.1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366</v>
      </c>
      <c r="AT164" s="257" t="s">
        <v>204</v>
      </c>
      <c r="AU164" s="257" t="s">
        <v>80</v>
      </c>
      <c r="AY164" s="16" t="s">
        <v>202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366</v>
      </c>
      <c r="BM164" s="257" t="s">
        <v>537</v>
      </c>
    </row>
    <row r="165" spans="1:65" s="2" customFormat="1" ht="21.75" customHeight="1">
      <c r="A165" s="37"/>
      <c r="B165" s="38"/>
      <c r="C165" s="245" t="s">
        <v>73</v>
      </c>
      <c r="D165" s="245" t="s">
        <v>204</v>
      </c>
      <c r="E165" s="246" t="s">
        <v>795</v>
      </c>
      <c r="F165" s="247" t="s">
        <v>796</v>
      </c>
      <c r="G165" s="248" t="s">
        <v>794</v>
      </c>
      <c r="H165" s="249">
        <v>182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366</v>
      </c>
      <c r="AT165" s="257" t="s">
        <v>204</v>
      </c>
      <c r="AU165" s="257" t="s">
        <v>80</v>
      </c>
      <c r="AY165" s="16" t="s">
        <v>202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366</v>
      </c>
      <c r="BM165" s="257" t="s">
        <v>545</v>
      </c>
    </row>
    <row r="166" spans="1:65" s="2" customFormat="1" ht="21.75" customHeight="1">
      <c r="A166" s="37"/>
      <c r="B166" s="38"/>
      <c r="C166" s="245" t="s">
        <v>73</v>
      </c>
      <c r="D166" s="245" t="s">
        <v>204</v>
      </c>
      <c r="E166" s="246" t="s">
        <v>797</v>
      </c>
      <c r="F166" s="247" t="s">
        <v>798</v>
      </c>
      <c r="G166" s="248" t="s">
        <v>794</v>
      </c>
      <c r="H166" s="249">
        <v>143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366</v>
      </c>
      <c r="AT166" s="257" t="s">
        <v>204</v>
      </c>
      <c r="AU166" s="257" t="s">
        <v>80</v>
      </c>
      <c r="AY166" s="16" t="s">
        <v>202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366</v>
      </c>
      <c r="BM166" s="257" t="s">
        <v>553</v>
      </c>
    </row>
    <row r="167" spans="1:65" s="2" customFormat="1" ht="21.75" customHeight="1">
      <c r="A167" s="37"/>
      <c r="B167" s="38"/>
      <c r="C167" s="245" t="s">
        <v>73</v>
      </c>
      <c r="D167" s="245" t="s">
        <v>204</v>
      </c>
      <c r="E167" s="246" t="s">
        <v>799</v>
      </c>
      <c r="F167" s="247" t="s">
        <v>800</v>
      </c>
      <c r="G167" s="248" t="s">
        <v>794</v>
      </c>
      <c r="H167" s="249">
        <v>52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366</v>
      </c>
      <c r="AT167" s="257" t="s">
        <v>204</v>
      </c>
      <c r="AU167" s="257" t="s">
        <v>80</v>
      </c>
      <c r="AY167" s="16" t="s">
        <v>202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366</v>
      </c>
      <c r="BM167" s="257" t="s">
        <v>563</v>
      </c>
    </row>
    <row r="168" spans="1:65" s="2" customFormat="1" ht="16.5" customHeight="1">
      <c r="A168" s="37"/>
      <c r="B168" s="38"/>
      <c r="C168" s="245" t="s">
        <v>73</v>
      </c>
      <c r="D168" s="245" t="s">
        <v>204</v>
      </c>
      <c r="E168" s="246" t="s">
        <v>801</v>
      </c>
      <c r="F168" s="247" t="s">
        <v>802</v>
      </c>
      <c r="G168" s="248" t="s">
        <v>794</v>
      </c>
      <c r="H168" s="249">
        <v>24.7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366</v>
      </c>
      <c r="AT168" s="257" t="s">
        <v>204</v>
      </c>
      <c r="AU168" s="257" t="s">
        <v>80</v>
      </c>
      <c r="AY168" s="16" t="s">
        <v>202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366</v>
      </c>
      <c r="BM168" s="257" t="s">
        <v>575</v>
      </c>
    </row>
    <row r="169" spans="1:65" s="2" customFormat="1" ht="16.5" customHeight="1">
      <c r="A169" s="37"/>
      <c r="B169" s="38"/>
      <c r="C169" s="245" t="s">
        <v>73</v>
      </c>
      <c r="D169" s="245" t="s">
        <v>204</v>
      </c>
      <c r="E169" s="246" t="s">
        <v>803</v>
      </c>
      <c r="F169" s="247" t="s">
        <v>804</v>
      </c>
      <c r="G169" s="248" t="s">
        <v>725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366</v>
      </c>
      <c r="AT169" s="257" t="s">
        <v>204</v>
      </c>
      <c r="AU169" s="257" t="s">
        <v>80</v>
      </c>
      <c r="AY169" s="16" t="s">
        <v>202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366</v>
      </c>
      <c r="BM169" s="257" t="s">
        <v>590</v>
      </c>
    </row>
    <row r="170" spans="1:63" s="12" customFormat="1" ht="25.9" customHeight="1">
      <c r="A170" s="12"/>
      <c r="B170" s="229"/>
      <c r="C170" s="230"/>
      <c r="D170" s="231" t="s">
        <v>72</v>
      </c>
      <c r="E170" s="232" t="s">
        <v>805</v>
      </c>
      <c r="F170" s="232" t="s">
        <v>805</v>
      </c>
      <c r="G170" s="230"/>
      <c r="H170" s="230"/>
      <c r="I170" s="233"/>
      <c r="J170" s="234">
        <f>BK170</f>
        <v>0</v>
      </c>
      <c r="K170" s="230"/>
      <c r="L170" s="235"/>
      <c r="M170" s="236"/>
      <c r="N170" s="237"/>
      <c r="O170" s="237"/>
      <c r="P170" s="238">
        <f>SUM(P171:P175)</f>
        <v>0</v>
      </c>
      <c r="Q170" s="237"/>
      <c r="R170" s="238">
        <f>SUM(R171:R175)</f>
        <v>0</v>
      </c>
      <c r="S170" s="237"/>
      <c r="T170" s="239">
        <f>SUM(T171:T175)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40" t="s">
        <v>80</v>
      </c>
      <c r="AT170" s="241" t="s">
        <v>72</v>
      </c>
      <c r="AU170" s="241" t="s">
        <v>73</v>
      </c>
      <c r="AY170" s="240" t="s">
        <v>202</v>
      </c>
      <c r="BK170" s="242">
        <f>SUM(BK171:BK175)</f>
        <v>0</v>
      </c>
    </row>
    <row r="171" spans="1:65" s="2" customFormat="1" ht="21.75" customHeight="1">
      <c r="A171" s="37"/>
      <c r="B171" s="38"/>
      <c r="C171" s="245" t="s">
        <v>73</v>
      </c>
      <c r="D171" s="245" t="s">
        <v>204</v>
      </c>
      <c r="E171" s="246" t="s">
        <v>806</v>
      </c>
      <c r="F171" s="247" t="s">
        <v>807</v>
      </c>
      <c r="G171" s="248" t="s">
        <v>794</v>
      </c>
      <c r="H171" s="249">
        <v>35.1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366</v>
      </c>
      <c r="AT171" s="257" t="s">
        <v>204</v>
      </c>
      <c r="AU171" s="257" t="s">
        <v>80</v>
      </c>
      <c r="AY171" s="16" t="s">
        <v>202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366</v>
      </c>
      <c r="BM171" s="257" t="s">
        <v>597</v>
      </c>
    </row>
    <row r="172" spans="1:65" s="2" customFormat="1" ht="21.75" customHeight="1">
      <c r="A172" s="37"/>
      <c r="B172" s="38"/>
      <c r="C172" s="245" t="s">
        <v>73</v>
      </c>
      <c r="D172" s="245" t="s">
        <v>204</v>
      </c>
      <c r="E172" s="246" t="s">
        <v>808</v>
      </c>
      <c r="F172" s="247" t="s">
        <v>809</v>
      </c>
      <c r="G172" s="248" t="s">
        <v>794</v>
      </c>
      <c r="H172" s="249">
        <v>58.5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366</v>
      </c>
      <c r="AT172" s="257" t="s">
        <v>204</v>
      </c>
      <c r="AU172" s="257" t="s">
        <v>80</v>
      </c>
      <c r="AY172" s="16" t="s">
        <v>202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366</v>
      </c>
      <c r="BM172" s="257" t="s">
        <v>607</v>
      </c>
    </row>
    <row r="173" spans="1:65" s="2" customFormat="1" ht="21.75" customHeight="1">
      <c r="A173" s="37"/>
      <c r="B173" s="38"/>
      <c r="C173" s="245" t="s">
        <v>73</v>
      </c>
      <c r="D173" s="245" t="s">
        <v>204</v>
      </c>
      <c r="E173" s="246" t="s">
        <v>810</v>
      </c>
      <c r="F173" s="247" t="s">
        <v>811</v>
      </c>
      <c r="G173" s="248" t="s">
        <v>794</v>
      </c>
      <c r="H173" s="249">
        <v>143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366</v>
      </c>
      <c r="AT173" s="257" t="s">
        <v>204</v>
      </c>
      <c r="AU173" s="257" t="s">
        <v>80</v>
      </c>
      <c r="AY173" s="16" t="s">
        <v>202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366</v>
      </c>
      <c r="BM173" s="257" t="s">
        <v>619</v>
      </c>
    </row>
    <row r="174" spans="1:65" s="2" customFormat="1" ht="21.75" customHeight="1">
      <c r="A174" s="37"/>
      <c r="B174" s="38"/>
      <c r="C174" s="245" t="s">
        <v>73</v>
      </c>
      <c r="D174" s="245" t="s">
        <v>204</v>
      </c>
      <c r="E174" s="246" t="s">
        <v>812</v>
      </c>
      <c r="F174" s="247" t="s">
        <v>813</v>
      </c>
      <c r="G174" s="248" t="s">
        <v>794</v>
      </c>
      <c r="H174" s="249">
        <v>50.7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366</v>
      </c>
      <c r="AT174" s="257" t="s">
        <v>204</v>
      </c>
      <c r="AU174" s="257" t="s">
        <v>80</v>
      </c>
      <c r="AY174" s="16" t="s">
        <v>202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366</v>
      </c>
      <c r="BM174" s="257" t="s">
        <v>266</v>
      </c>
    </row>
    <row r="175" spans="1:65" s="2" customFormat="1" ht="21.75" customHeight="1">
      <c r="A175" s="37"/>
      <c r="B175" s="38"/>
      <c r="C175" s="245" t="s">
        <v>73</v>
      </c>
      <c r="D175" s="245" t="s">
        <v>204</v>
      </c>
      <c r="E175" s="246" t="s">
        <v>814</v>
      </c>
      <c r="F175" s="247" t="s">
        <v>815</v>
      </c>
      <c r="G175" s="248" t="s">
        <v>794</v>
      </c>
      <c r="H175" s="249">
        <v>24.7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366</v>
      </c>
      <c r="AT175" s="257" t="s">
        <v>204</v>
      </c>
      <c r="AU175" s="257" t="s">
        <v>80</v>
      </c>
      <c r="AY175" s="16" t="s">
        <v>202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366</v>
      </c>
      <c r="BM175" s="257" t="s">
        <v>248</v>
      </c>
    </row>
    <row r="176" spans="1:63" s="12" customFormat="1" ht="25.9" customHeight="1">
      <c r="A176" s="12"/>
      <c r="B176" s="229"/>
      <c r="C176" s="230"/>
      <c r="D176" s="231" t="s">
        <v>72</v>
      </c>
      <c r="E176" s="232" t="s">
        <v>816</v>
      </c>
      <c r="F176" s="232" t="s">
        <v>816</v>
      </c>
      <c r="G176" s="230"/>
      <c r="H176" s="230"/>
      <c r="I176" s="233"/>
      <c r="J176" s="234">
        <f>BK176</f>
        <v>0</v>
      </c>
      <c r="K176" s="230"/>
      <c r="L176" s="235"/>
      <c r="M176" s="236"/>
      <c r="N176" s="237"/>
      <c r="O176" s="237"/>
      <c r="P176" s="238">
        <f>P177</f>
        <v>0</v>
      </c>
      <c r="Q176" s="237"/>
      <c r="R176" s="238">
        <f>R177</f>
        <v>0</v>
      </c>
      <c r="S176" s="237"/>
      <c r="T176" s="239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0" t="s">
        <v>80</v>
      </c>
      <c r="AT176" s="241" t="s">
        <v>72</v>
      </c>
      <c r="AU176" s="241" t="s">
        <v>73</v>
      </c>
      <c r="AY176" s="240" t="s">
        <v>202</v>
      </c>
      <c r="BK176" s="242">
        <f>BK177</f>
        <v>0</v>
      </c>
    </row>
    <row r="177" spans="1:65" s="2" customFormat="1" ht="16.5" customHeight="1">
      <c r="A177" s="37"/>
      <c r="B177" s="38"/>
      <c r="C177" s="245" t="s">
        <v>73</v>
      </c>
      <c r="D177" s="245" t="s">
        <v>204</v>
      </c>
      <c r="E177" s="246" t="s">
        <v>817</v>
      </c>
      <c r="F177" s="247" t="s">
        <v>818</v>
      </c>
      <c r="G177" s="248" t="s">
        <v>319</v>
      </c>
      <c r="H177" s="249">
        <v>1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366</v>
      </c>
      <c r="AT177" s="257" t="s">
        <v>204</v>
      </c>
      <c r="AU177" s="257" t="s">
        <v>80</v>
      </c>
      <c r="AY177" s="16" t="s">
        <v>202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366</v>
      </c>
      <c r="BM177" s="257" t="s">
        <v>277</v>
      </c>
    </row>
    <row r="178" spans="1:63" s="12" customFormat="1" ht="25.9" customHeight="1">
      <c r="A178" s="12"/>
      <c r="B178" s="229"/>
      <c r="C178" s="230"/>
      <c r="D178" s="231" t="s">
        <v>72</v>
      </c>
      <c r="E178" s="232" t="s">
        <v>819</v>
      </c>
      <c r="F178" s="232" t="s">
        <v>819</v>
      </c>
      <c r="G178" s="230"/>
      <c r="H178" s="230"/>
      <c r="I178" s="233"/>
      <c r="J178" s="234">
        <f>BK178</f>
        <v>0</v>
      </c>
      <c r="K178" s="230"/>
      <c r="L178" s="235"/>
      <c r="M178" s="236"/>
      <c r="N178" s="237"/>
      <c r="O178" s="237"/>
      <c r="P178" s="238">
        <f>SUM(P179:P191)</f>
        <v>0</v>
      </c>
      <c r="Q178" s="237"/>
      <c r="R178" s="238">
        <f>SUM(R179:R191)</f>
        <v>0</v>
      </c>
      <c r="S178" s="237"/>
      <c r="T178" s="239">
        <f>SUM(T179:T191)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40" t="s">
        <v>80</v>
      </c>
      <c r="AT178" s="241" t="s">
        <v>72</v>
      </c>
      <c r="AU178" s="241" t="s">
        <v>73</v>
      </c>
      <c r="AY178" s="240" t="s">
        <v>202</v>
      </c>
      <c r="BK178" s="242">
        <f>SUM(BK179:BK191)</f>
        <v>0</v>
      </c>
    </row>
    <row r="179" spans="1:65" s="2" customFormat="1" ht="16.5" customHeight="1">
      <c r="A179" s="37"/>
      <c r="B179" s="38"/>
      <c r="C179" s="245" t="s">
        <v>73</v>
      </c>
      <c r="D179" s="245" t="s">
        <v>204</v>
      </c>
      <c r="E179" s="246" t="s">
        <v>820</v>
      </c>
      <c r="F179" s="247" t="s">
        <v>821</v>
      </c>
      <c r="G179" s="248" t="s">
        <v>324</v>
      </c>
      <c r="H179" s="249">
        <v>1411.8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366</v>
      </c>
      <c r="AT179" s="257" t="s">
        <v>204</v>
      </c>
      <c r="AU179" s="257" t="s">
        <v>80</v>
      </c>
      <c r="AY179" s="16" t="s">
        <v>202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366</v>
      </c>
      <c r="BM179" s="257" t="s">
        <v>708</v>
      </c>
    </row>
    <row r="180" spans="1:51" s="14" customFormat="1" ht="12">
      <c r="A180" s="14"/>
      <c r="B180" s="270"/>
      <c r="C180" s="271"/>
      <c r="D180" s="261" t="s">
        <v>210</v>
      </c>
      <c r="E180" s="272" t="s">
        <v>1</v>
      </c>
      <c r="F180" s="273" t="s">
        <v>822</v>
      </c>
      <c r="G180" s="271"/>
      <c r="H180" s="274">
        <v>1411.8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210</v>
      </c>
      <c r="AU180" s="280" t="s">
        <v>80</v>
      </c>
      <c r="AV180" s="14" t="s">
        <v>85</v>
      </c>
      <c r="AW180" s="14" t="s">
        <v>30</v>
      </c>
      <c r="AX180" s="14" t="s">
        <v>73</v>
      </c>
      <c r="AY180" s="280" t="s">
        <v>202</v>
      </c>
    </row>
    <row r="181" spans="1:65" s="2" customFormat="1" ht="16.5" customHeight="1">
      <c r="A181" s="37"/>
      <c r="B181" s="38"/>
      <c r="C181" s="245" t="s">
        <v>73</v>
      </c>
      <c r="D181" s="245" t="s">
        <v>204</v>
      </c>
      <c r="E181" s="246" t="s">
        <v>823</v>
      </c>
      <c r="F181" s="247" t="s">
        <v>824</v>
      </c>
      <c r="G181" s="248" t="s">
        <v>207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366</v>
      </c>
      <c r="AT181" s="257" t="s">
        <v>204</v>
      </c>
      <c r="AU181" s="257" t="s">
        <v>80</v>
      </c>
      <c r="AY181" s="16" t="s">
        <v>202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366</v>
      </c>
      <c r="BM181" s="257" t="s">
        <v>711</v>
      </c>
    </row>
    <row r="182" spans="1:65" s="2" customFormat="1" ht="16.5" customHeight="1">
      <c r="A182" s="37"/>
      <c r="B182" s="38"/>
      <c r="C182" s="245" t="s">
        <v>73</v>
      </c>
      <c r="D182" s="245" t="s">
        <v>204</v>
      </c>
      <c r="E182" s="246" t="s">
        <v>825</v>
      </c>
      <c r="F182" s="247" t="s">
        <v>826</v>
      </c>
      <c r="G182" s="248" t="s">
        <v>794</v>
      </c>
      <c r="H182" s="249">
        <v>7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366</v>
      </c>
      <c r="AT182" s="257" t="s">
        <v>204</v>
      </c>
      <c r="AU182" s="257" t="s">
        <v>80</v>
      </c>
      <c r="AY182" s="16" t="s">
        <v>202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366</v>
      </c>
      <c r="BM182" s="257" t="s">
        <v>714</v>
      </c>
    </row>
    <row r="183" spans="1:65" s="2" customFormat="1" ht="21.75" customHeight="1">
      <c r="A183" s="37"/>
      <c r="B183" s="38"/>
      <c r="C183" s="245" t="s">
        <v>73</v>
      </c>
      <c r="D183" s="245" t="s">
        <v>204</v>
      </c>
      <c r="E183" s="246" t="s">
        <v>827</v>
      </c>
      <c r="F183" s="247" t="s">
        <v>828</v>
      </c>
      <c r="G183" s="248" t="s">
        <v>207</v>
      </c>
      <c r="H183" s="249">
        <v>64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366</v>
      </c>
      <c r="AT183" s="257" t="s">
        <v>204</v>
      </c>
      <c r="AU183" s="257" t="s">
        <v>80</v>
      </c>
      <c r="AY183" s="16" t="s">
        <v>202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366</v>
      </c>
      <c r="BM183" s="257" t="s">
        <v>717</v>
      </c>
    </row>
    <row r="184" spans="1:65" s="2" customFormat="1" ht="21.75" customHeight="1">
      <c r="A184" s="37"/>
      <c r="B184" s="38"/>
      <c r="C184" s="245" t="s">
        <v>73</v>
      </c>
      <c r="D184" s="245" t="s">
        <v>204</v>
      </c>
      <c r="E184" s="246" t="s">
        <v>829</v>
      </c>
      <c r="F184" s="247" t="s">
        <v>830</v>
      </c>
      <c r="G184" s="248" t="s">
        <v>207</v>
      </c>
      <c r="H184" s="249">
        <v>16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366</v>
      </c>
      <c r="AT184" s="257" t="s">
        <v>204</v>
      </c>
      <c r="AU184" s="257" t="s">
        <v>80</v>
      </c>
      <c r="AY184" s="16" t="s">
        <v>202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366</v>
      </c>
      <c r="BM184" s="257" t="s">
        <v>722</v>
      </c>
    </row>
    <row r="185" spans="1:65" s="2" customFormat="1" ht="16.5" customHeight="1">
      <c r="A185" s="37"/>
      <c r="B185" s="38"/>
      <c r="C185" s="245" t="s">
        <v>73</v>
      </c>
      <c r="D185" s="245" t="s">
        <v>204</v>
      </c>
      <c r="E185" s="246" t="s">
        <v>831</v>
      </c>
      <c r="F185" s="247" t="s">
        <v>832</v>
      </c>
      <c r="G185" s="248" t="s">
        <v>207</v>
      </c>
      <c r="H185" s="249">
        <v>1</v>
      </c>
      <c r="I185" s="250"/>
      <c r="J185" s="251">
        <f>ROUND(I185*H185,2)</f>
        <v>0</v>
      </c>
      <c r="K185" s="252"/>
      <c r="L185" s="43"/>
      <c r="M185" s="253" t="s">
        <v>1</v>
      </c>
      <c r="N185" s="254" t="s">
        <v>39</v>
      </c>
      <c r="O185" s="90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366</v>
      </c>
      <c r="AT185" s="257" t="s">
        <v>204</v>
      </c>
      <c r="AU185" s="257" t="s">
        <v>80</v>
      </c>
      <c r="AY185" s="16" t="s">
        <v>202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366</v>
      </c>
      <c r="BM185" s="257" t="s">
        <v>726</v>
      </c>
    </row>
    <row r="186" spans="1:65" s="2" customFormat="1" ht="16.5" customHeight="1">
      <c r="A186" s="37"/>
      <c r="B186" s="38"/>
      <c r="C186" s="245" t="s">
        <v>73</v>
      </c>
      <c r="D186" s="245" t="s">
        <v>204</v>
      </c>
      <c r="E186" s="246" t="s">
        <v>833</v>
      </c>
      <c r="F186" s="247" t="s">
        <v>834</v>
      </c>
      <c r="G186" s="248" t="s">
        <v>207</v>
      </c>
      <c r="H186" s="249">
        <v>1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366</v>
      </c>
      <c r="AT186" s="257" t="s">
        <v>204</v>
      </c>
      <c r="AU186" s="257" t="s">
        <v>80</v>
      </c>
      <c r="AY186" s="16" t="s">
        <v>202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366</v>
      </c>
      <c r="BM186" s="257" t="s">
        <v>729</v>
      </c>
    </row>
    <row r="187" spans="1:65" s="2" customFormat="1" ht="16.5" customHeight="1">
      <c r="A187" s="37"/>
      <c r="B187" s="38"/>
      <c r="C187" s="245" t="s">
        <v>73</v>
      </c>
      <c r="D187" s="245" t="s">
        <v>204</v>
      </c>
      <c r="E187" s="246" t="s">
        <v>835</v>
      </c>
      <c r="F187" s="247" t="s">
        <v>836</v>
      </c>
      <c r="G187" s="248" t="s">
        <v>207</v>
      </c>
      <c r="H187" s="249">
        <v>1</v>
      </c>
      <c r="I187" s="250"/>
      <c r="J187" s="251">
        <f>ROUND(I187*H187,2)</f>
        <v>0</v>
      </c>
      <c r="K187" s="252"/>
      <c r="L187" s="43"/>
      <c r="M187" s="253" t="s">
        <v>1</v>
      </c>
      <c r="N187" s="254" t="s">
        <v>39</v>
      </c>
      <c r="O187" s="90"/>
      <c r="P187" s="255">
        <f>O187*H187</f>
        <v>0</v>
      </c>
      <c r="Q187" s="255">
        <v>0</v>
      </c>
      <c r="R187" s="255">
        <f>Q187*H187</f>
        <v>0</v>
      </c>
      <c r="S187" s="255">
        <v>0</v>
      </c>
      <c r="T187" s="25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7" t="s">
        <v>366</v>
      </c>
      <c r="AT187" s="257" t="s">
        <v>204</v>
      </c>
      <c r="AU187" s="257" t="s">
        <v>80</v>
      </c>
      <c r="AY187" s="16" t="s">
        <v>202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6" t="s">
        <v>85</v>
      </c>
      <c r="BK187" s="258">
        <f>ROUND(I187*H187,2)</f>
        <v>0</v>
      </c>
      <c r="BL187" s="16" t="s">
        <v>366</v>
      </c>
      <c r="BM187" s="257" t="s">
        <v>837</v>
      </c>
    </row>
    <row r="188" spans="1:65" s="2" customFormat="1" ht="16.5" customHeight="1">
      <c r="A188" s="37"/>
      <c r="B188" s="38"/>
      <c r="C188" s="245" t="s">
        <v>73</v>
      </c>
      <c r="D188" s="245" t="s">
        <v>204</v>
      </c>
      <c r="E188" s="246" t="s">
        <v>838</v>
      </c>
      <c r="F188" s="247" t="s">
        <v>839</v>
      </c>
      <c r="G188" s="248" t="s">
        <v>207</v>
      </c>
      <c r="H188" s="249">
        <v>1</v>
      </c>
      <c r="I188" s="250"/>
      <c r="J188" s="251">
        <f>ROUND(I188*H188,2)</f>
        <v>0</v>
      </c>
      <c r="K188" s="252"/>
      <c r="L188" s="43"/>
      <c r="M188" s="253" t="s">
        <v>1</v>
      </c>
      <c r="N188" s="254" t="s">
        <v>39</v>
      </c>
      <c r="O188" s="90"/>
      <c r="P188" s="255">
        <f>O188*H188</f>
        <v>0</v>
      </c>
      <c r="Q188" s="255">
        <v>0</v>
      </c>
      <c r="R188" s="255">
        <f>Q188*H188</f>
        <v>0</v>
      </c>
      <c r="S188" s="255">
        <v>0</v>
      </c>
      <c r="T188" s="25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7" t="s">
        <v>366</v>
      </c>
      <c r="AT188" s="257" t="s">
        <v>204</v>
      </c>
      <c r="AU188" s="257" t="s">
        <v>80</v>
      </c>
      <c r="AY188" s="16" t="s">
        <v>202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6" t="s">
        <v>85</v>
      </c>
      <c r="BK188" s="258">
        <f>ROUND(I188*H188,2)</f>
        <v>0</v>
      </c>
      <c r="BL188" s="16" t="s">
        <v>366</v>
      </c>
      <c r="BM188" s="257" t="s">
        <v>840</v>
      </c>
    </row>
    <row r="189" spans="1:65" s="2" customFormat="1" ht="16.5" customHeight="1">
      <c r="A189" s="37"/>
      <c r="B189" s="38"/>
      <c r="C189" s="245" t="s">
        <v>73</v>
      </c>
      <c r="D189" s="245" t="s">
        <v>204</v>
      </c>
      <c r="E189" s="246" t="s">
        <v>841</v>
      </c>
      <c r="F189" s="247" t="s">
        <v>842</v>
      </c>
      <c r="G189" s="248" t="s">
        <v>207</v>
      </c>
      <c r="H189" s="249">
        <v>1</v>
      </c>
      <c r="I189" s="250"/>
      <c r="J189" s="251">
        <f>ROUND(I189*H189,2)</f>
        <v>0</v>
      </c>
      <c r="K189" s="252"/>
      <c r="L189" s="43"/>
      <c r="M189" s="253" t="s">
        <v>1</v>
      </c>
      <c r="N189" s="254" t="s">
        <v>39</v>
      </c>
      <c r="O189" s="90"/>
      <c r="P189" s="255">
        <f>O189*H189</f>
        <v>0</v>
      </c>
      <c r="Q189" s="255">
        <v>0</v>
      </c>
      <c r="R189" s="255">
        <f>Q189*H189</f>
        <v>0</v>
      </c>
      <c r="S189" s="255">
        <v>0</v>
      </c>
      <c r="T189" s="25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7" t="s">
        <v>366</v>
      </c>
      <c r="AT189" s="257" t="s">
        <v>204</v>
      </c>
      <c r="AU189" s="257" t="s">
        <v>80</v>
      </c>
      <c r="AY189" s="16" t="s">
        <v>202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6" t="s">
        <v>85</v>
      </c>
      <c r="BK189" s="258">
        <f>ROUND(I189*H189,2)</f>
        <v>0</v>
      </c>
      <c r="BL189" s="16" t="s">
        <v>366</v>
      </c>
      <c r="BM189" s="257" t="s">
        <v>843</v>
      </c>
    </row>
    <row r="190" spans="1:65" s="2" customFormat="1" ht="16.5" customHeight="1">
      <c r="A190" s="37"/>
      <c r="B190" s="38"/>
      <c r="C190" s="245" t="s">
        <v>73</v>
      </c>
      <c r="D190" s="245" t="s">
        <v>204</v>
      </c>
      <c r="E190" s="246" t="s">
        <v>844</v>
      </c>
      <c r="F190" s="247" t="s">
        <v>431</v>
      </c>
      <c r="G190" s="248" t="s">
        <v>207</v>
      </c>
      <c r="H190" s="249">
        <v>1</v>
      </c>
      <c r="I190" s="250"/>
      <c r="J190" s="251">
        <f>ROUND(I190*H190,2)</f>
        <v>0</v>
      </c>
      <c r="K190" s="252"/>
      <c r="L190" s="43"/>
      <c r="M190" s="253" t="s">
        <v>1</v>
      </c>
      <c r="N190" s="254" t="s">
        <v>39</v>
      </c>
      <c r="O190" s="90"/>
      <c r="P190" s="255">
        <f>O190*H190</f>
        <v>0</v>
      </c>
      <c r="Q190" s="255">
        <v>0</v>
      </c>
      <c r="R190" s="255">
        <f>Q190*H190</f>
        <v>0</v>
      </c>
      <c r="S190" s="255">
        <v>0</v>
      </c>
      <c r="T190" s="25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7" t="s">
        <v>366</v>
      </c>
      <c r="AT190" s="257" t="s">
        <v>204</v>
      </c>
      <c r="AU190" s="257" t="s">
        <v>80</v>
      </c>
      <c r="AY190" s="16" t="s">
        <v>202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6" t="s">
        <v>85</v>
      </c>
      <c r="BK190" s="258">
        <f>ROUND(I190*H190,2)</f>
        <v>0</v>
      </c>
      <c r="BL190" s="16" t="s">
        <v>366</v>
      </c>
      <c r="BM190" s="257" t="s">
        <v>845</v>
      </c>
    </row>
    <row r="191" spans="1:65" s="2" customFormat="1" ht="16.5" customHeight="1">
      <c r="A191" s="37"/>
      <c r="B191" s="38"/>
      <c r="C191" s="245" t="s">
        <v>73</v>
      </c>
      <c r="D191" s="245" t="s">
        <v>204</v>
      </c>
      <c r="E191" s="246" t="s">
        <v>846</v>
      </c>
      <c r="F191" s="247" t="s">
        <v>847</v>
      </c>
      <c r="G191" s="248" t="s">
        <v>207</v>
      </c>
      <c r="H191" s="249">
        <v>1</v>
      </c>
      <c r="I191" s="250"/>
      <c r="J191" s="251">
        <f>ROUND(I191*H191,2)</f>
        <v>0</v>
      </c>
      <c r="K191" s="252"/>
      <c r="L191" s="43"/>
      <c r="M191" s="295" t="s">
        <v>1</v>
      </c>
      <c r="N191" s="296" t="s">
        <v>39</v>
      </c>
      <c r="O191" s="297"/>
      <c r="P191" s="298">
        <f>O191*H191</f>
        <v>0</v>
      </c>
      <c r="Q191" s="298">
        <v>0</v>
      </c>
      <c r="R191" s="298">
        <f>Q191*H191</f>
        <v>0</v>
      </c>
      <c r="S191" s="298">
        <v>0</v>
      </c>
      <c r="T191" s="29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7" t="s">
        <v>366</v>
      </c>
      <c r="AT191" s="257" t="s">
        <v>204</v>
      </c>
      <c r="AU191" s="257" t="s">
        <v>80</v>
      </c>
      <c r="AY191" s="16" t="s">
        <v>202</v>
      </c>
      <c r="BE191" s="258">
        <f>IF(N191="základní",J191,0)</f>
        <v>0</v>
      </c>
      <c r="BF191" s="258">
        <f>IF(N191="snížená",J191,0)</f>
        <v>0</v>
      </c>
      <c r="BG191" s="258">
        <f>IF(N191="zákl. přenesená",J191,0)</f>
        <v>0</v>
      </c>
      <c r="BH191" s="258">
        <f>IF(N191="sníž. přenesená",J191,0)</f>
        <v>0</v>
      </c>
      <c r="BI191" s="258">
        <f>IF(N191="nulová",J191,0)</f>
        <v>0</v>
      </c>
      <c r="BJ191" s="16" t="s">
        <v>85</v>
      </c>
      <c r="BK191" s="258">
        <f>ROUND(I191*H191,2)</f>
        <v>0</v>
      </c>
      <c r="BL191" s="16" t="s">
        <v>366</v>
      </c>
      <c r="BM191" s="257" t="s">
        <v>346</v>
      </c>
    </row>
    <row r="192" spans="1:31" s="2" customFormat="1" ht="6.95" customHeight="1">
      <c r="A192" s="37"/>
      <c r="B192" s="65"/>
      <c r="C192" s="66"/>
      <c r="D192" s="66"/>
      <c r="E192" s="66"/>
      <c r="F192" s="66"/>
      <c r="G192" s="66"/>
      <c r="H192" s="66"/>
      <c r="I192" s="192"/>
      <c r="J192" s="66"/>
      <c r="K192" s="66"/>
      <c r="L192" s="43"/>
      <c r="M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</row>
  </sheetData>
  <sheetProtection password="CC35" sheet="1" objects="1" scenarios="1" formatColumns="0" formatRows="0" autoFilter="0"/>
  <autoFilter ref="C132:K19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160</v>
      </c>
      <c r="L8" s="19"/>
    </row>
    <row r="9" spans="2:12" s="1" customFormat="1" ht="16.5" customHeight="1">
      <c r="B9" s="19"/>
      <c r="E9" s="153" t="s">
        <v>161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162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163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164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848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ROUND((SUM(BE132:BE184)),2)</f>
        <v>0</v>
      </c>
      <c r="G37" s="37"/>
      <c r="H37" s="37"/>
      <c r="I37" s="171">
        <v>0.21</v>
      </c>
      <c r="J37" s="170">
        <f>ROUND(((SUM(BE132:BE184))*I37),2)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ROUND((SUM(BF132:BF184)),2)</f>
        <v>0</v>
      </c>
      <c r="G38" s="37"/>
      <c r="H38" s="37"/>
      <c r="I38" s="171">
        <v>0.15</v>
      </c>
      <c r="J38" s="170">
        <f>ROUND(((SUM(BF132:BF184))*I38),2)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ROUND((SUM(BG132:BG184)),2)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ROUND((SUM(BH132:BH184)),2)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ROUND((SUM(BI132:BI184)),2)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161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162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163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164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A.d.a - Vzduchotechnika 1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167</v>
      </c>
      <c r="D98" s="199"/>
      <c r="E98" s="199"/>
      <c r="F98" s="199"/>
      <c r="G98" s="199"/>
      <c r="H98" s="199"/>
      <c r="I98" s="200"/>
      <c r="J98" s="201" t="s">
        <v>168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169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170</v>
      </c>
    </row>
    <row r="101" spans="1:31" s="9" customFormat="1" ht="24.95" customHeight="1">
      <c r="A101" s="9"/>
      <c r="B101" s="203"/>
      <c r="C101" s="204"/>
      <c r="D101" s="205" t="s">
        <v>849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850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851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852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853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854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855</v>
      </c>
      <c r="E107" s="206"/>
      <c r="F107" s="206"/>
      <c r="G107" s="206"/>
      <c r="H107" s="206"/>
      <c r="I107" s="207"/>
      <c r="J107" s="208">
        <f>J175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739</v>
      </c>
      <c r="E108" s="206"/>
      <c r="F108" s="206"/>
      <c r="G108" s="206"/>
      <c r="H108" s="206"/>
      <c r="I108" s="207"/>
      <c r="J108" s="208">
        <f>J180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187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A, M, O - III.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160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161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162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163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164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A.d.a - Vzduchotechnika 1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188</v>
      </c>
      <c r="D131" s="219" t="s">
        <v>58</v>
      </c>
      <c r="E131" s="219" t="s">
        <v>54</v>
      </c>
      <c r="F131" s="219" t="s">
        <v>55</v>
      </c>
      <c r="G131" s="219" t="s">
        <v>189</v>
      </c>
      <c r="H131" s="219" t="s">
        <v>190</v>
      </c>
      <c r="I131" s="220" t="s">
        <v>191</v>
      </c>
      <c r="J131" s="221" t="s">
        <v>168</v>
      </c>
      <c r="K131" s="222" t="s">
        <v>192</v>
      </c>
      <c r="L131" s="223"/>
      <c r="M131" s="99" t="s">
        <v>1</v>
      </c>
      <c r="N131" s="100" t="s">
        <v>37</v>
      </c>
      <c r="O131" s="100" t="s">
        <v>193</v>
      </c>
      <c r="P131" s="100" t="s">
        <v>194</v>
      </c>
      <c r="Q131" s="100" t="s">
        <v>195</v>
      </c>
      <c r="R131" s="100" t="s">
        <v>196</v>
      </c>
      <c r="S131" s="100" t="s">
        <v>197</v>
      </c>
      <c r="T131" s="101" t="s">
        <v>198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199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P133+P135+P137+P142+P146+P149+P175+P180</f>
        <v>0</v>
      </c>
      <c r="Q132" s="103"/>
      <c r="R132" s="226">
        <f>R133+R135+R137+R142+R146+R149+R175+R180</f>
        <v>0</v>
      </c>
      <c r="S132" s="103"/>
      <c r="T132" s="227">
        <f>T133+T135+T137+T142+T146+T149+T175+T180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170</v>
      </c>
      <c r="BK132" s="228">
        <f>BK133+BK135+BK137+BK142+BK146+BK149+BK175+BK180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856</v>
      </c>
      <c r="F133" s="232" t="s">
        <v>856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202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204</v>
      </c>
      <c r="E134" s="246" t="s">
        <v>741</v>
      </c>
      <c r="F134" s="247" t="s">
        <v>857</v>
      </c>
      <c r="G134" s="248" t="s">
        <v>319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366</v>
      </c>
      <c r="AT134" s="257" t="s">
        <v>204</v>
      </c>
      <c r="AU134" s="257" t="s">
        <v>80</v>
      </c>
      <c r="AY134" s="16" t="s">
        <v>202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366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858</v>
      </c>
      <c r="F135" s="232" t="s">
        <v>858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202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204</v>
      </c>
      <c r="E136" s="246" t="s">
        <v>743</v>
      </c>
      <c r="F136" s="247" t="s">
        <v>859</v>
      </c>
      <c r="G136" s="248" t="s">
        <v>319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366</v>
      </c>
      <c r="AT136" s="257" t="s">
        <v>204</v>
      </c>
      <c r="AU136" s="257" t="s">
        <v>80</v>
      </c>
      <c r="AY136" s="16" t="s">
        <v>202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366</v>
      </c>
      <c r="BM136" s="257" t="s">
        <v>208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860</v>
      </c>
      <c r="F137" s="232" t="s">
        <v>860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202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204</v>
      </c>
      <c r="E138" s="246" t="s">
        <v>745</v>
      </c>
      <c r="F138" s="247" t="s">
        <v>861</v>
      </c>
      <c r="G138" s="248" t="s">
        <v>319</v>
      </c>
      <c r="H138" s="249">
        <v>6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366</v>
      </c>
      <c r="AT138" s="257" t="s">
        <v>204</v>
      </c>
      <c r="AU138" s="257" t="s">
        <v>80</v>
      </c>
      <c r="AY138" s="16" t="s">
        <v>202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366</v>
      </c>
      <c r="BM138" s="257" t="s">
        <v>246</v>
      </c>
    </row>
    <row r="139" spans="1:65" s="2" customFormat="1" ht="16.5" customHeight="1">
      <c r="A139" s="37"/>
      <c r="B139" s="38"/>
      <c r="C139" s="245" t="s">
        <v>73</v>
      </c>
      <c r="D139" s="245" t="s">
        <v>204</v>
      </c>
      <c r="E139" s="246" t="s">
        <v>748</v>
      </c>
      <c r="F139" s="247" t="s">
        <v>862</v>
      </c>
      <c r="G139" s="248" t="s">
        <v>319</v>
      </c>
      <c r="H139" s="249">
        <v>4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366</v>
      </c>
      <c r="AT139" s="257" t="s">
        <v>204</v>
      </c>
      <c r="AU139" s="257" t="s">
        <v>80</v>
      </c>
      <c r="AY139" s="16" t="s">
        <v>202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366</v>
      </c>
      <c r="BM139" s="257" t="s">
        <v>285</v>
      </c>
    </row>
    <row r="140" spans="1:65" s="2" customFormat="1" ht="16.5" customHeight="1">
      <c r="A140" s="37"/>
      <c r="B140" s="38"/>
      <c r="C140" s="245" t="s">
        <v>73</v>
      </c>
      <c r="D140" s="245" t="s">
        <v>204</v>
      </c>
      <c r="E140" s="246" t="s">
        <v>750</v>
      </c>
      <c r="F140" s="247" t="s">
        <v>863</v>
      </c>
      <c r="G140" s="248" t="s">
        <v>319</v>
      </c>
      <c r="H140" s="249">
        <v>7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366</v>
      </c>
      <c r="AT140" s="257" t="s">
        <v>204</v>
      </c>
      <c r="AU140" s="257" t="s">
        <v>80</v>
      </c>
      <c r="AY140" s="16" t="s">
        <v>202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366</v>
      </c>
      <c r="BM140" s="257" t="s">
        <v>316</v>
      </c>
    </row>
    <row r="141" spans="1:65" s="2" customFormat="1" ht="16.5" customHeight="1">
      <c r="A141" s="37"/>
      <c r="B141" s="38"/>
      <c r="C141" s="245" t="s">
        <v>73</v>
      </c>
      <c r="D141" s="245" t="s">
        <v>204</v>
      </c>
      <c r="E141" s="246" t="s">
        <v>752</v>
      </c>
      <c r="F141" s="247" t="s">
        <v>864</v>
      </c>
      <c r="G141" s="248" t="s">
        <v>319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366</v>
      </c>
      <c r="AT141" s="257" t="s">
        <v>204</v>
      </c>
      <c r="AU141" s="257" t="s">
        <v>80</v>
      </c>
      <c r="AY141" s="16" t="s">
        <v>202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366</v>
      </c>
      <c r="BM141" s="257" t="s">
        <v>342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865</v>
      </c>
      <c r="F142" s="232" t="s">
        <v>865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202</v>
      </c>
      <c r="BK142" s="242">
        <f>SUM(BK143:BK145)</f>
        <v>0</v>
      </c>
    </row>
    <row r="143" spans="1:65" s="2" customFormat="1" ht="21.75" customHeight="1">
      <c r="A143" s="37"/>
      <c r="B143" s="38"/>
      <c r="C143" s="245" t="s">
        <v>73</v>
      </c>
      <c r="D143" s="245" t="s">
        <v>204</v>
      </c>
      <c r="E143" s="246" t="s">
        <v>754</v>
      </c>
      <c r="F143" s="247" t="s">
        <v>866</v>
      </c>
      <c r="G143" s="248" t="s">
        <v>319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366</v>
      </c>
      <c r="AT143" s="257" t="s">
        <v>204</v>
      </c>
      <c r="AU143" s="257" t="s">
        <v>80</v>
      </c>
      <c r="AY143" s="16" t="s">
        <v>202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366</v>
      </c>
      <c r="BM143" s="257" t="s">
        <v>354</v>
      </c>
    </row>
    <row r="144" spans="1:65" s="2" customFormat="1" ht="21.75" customHeight="1">
      <c r="A144" s="37"/>
      <c r="B144" s="38"/>
      <c r="C144" s="245" t="s">
        <v>73</v>
      </c>
      <c r="D144" s="245" t="s">
        <v>204</v>
      </c>
      <c r="E144" s="246" t="s">
        <v>756</v>
      </c>
      <c r="F144" s="247" t="s">
        <v>867</v>
      </c>
      <c r="G144" s="248" t="s">
        <v>319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366</v>
      </c>
      <c r="AT144" s="257" t="s">
        <v>204</v>
      </c>
      <c r="AU144" s="257" t="s">
        <v>80</v>
      </c>
      <c r="AY144" s="16" t="s">
        <v>202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366</v>
      </c>
      <c r="BM144" s="257" t="s">
        <v>366</v>
      </c>
    </row>
    <row r="145" spans="1:65" s="2" customFormat="1" ht="16.5" customHeight="1">
      <c r="A145" s="37"/>
      <c r="B145" s="38"/>
      <c r="C145" s="245" t="s">
        <v>73</v>
      </c>
      <c r="D145" s="245" t="s">
        <v>204</v>
      </c>
      <c r="E145" s="246" t="s">
        <v>758</v>
      </c>
      <c r="F145" s="247" t="s">
        <v>868</v>
      </c>
      <c r="G145" s="248" t="s">
        <v>319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366</v>
      </c>
      <c r="AT145" s="257" t="s">
        <v>204</v>
      </c>
      <c r="AU145" s="257" t="s">
        <v>80</v>
      </c>
      <c r="AY145" s="16" t="s">
        <v>202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366</v>
      </c>
      <c r="BM145" s="257" t="s">
        <v>375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869</v>
      </c>
      <c r="F146" s="232" t="s">
        <v>869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202</v>
      </c>
      <c r="BK146" s="242">
        <f>SUM(BK147:BK148)</f>
        <v>0</v>
      </c>
    </row>
    <row r="147" spans="1:65" s="2" customFormat="1" ht="21.75" customHeight="1">
      <c r="A147" s="37"/>
      <c r="B147" s="38"/>
      <c r="C147" s="245" t="s">
        <v>73</v>
      </c>
      <c r="D147" s="245" t="s">
        <v>204</v>
      </c>
      <c r="E147" s="246" t="s">
        <v>761</v>
      </c>
      <c r="F147" s="247" t="s">
        <v>870</v>
      </c>
      <c r="G147" s="248" t="s">
        <v>319</v>
      </c>
      <c r="H147" s="249">
        <v>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366</v>
      </c>
      <c r="AT147" s="257" t="s">
        <v>204</v>
      </c>
      <c r="AU147" s="257" t="s">
        <v>80</v>
      </c>
      <c r="AY147" s="16" t="s">
        <v>202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366</v>
      </c>
      <c r="BM147" s="257" t="s">
        <v>387</v>
      </c>
    </row>
    <row r="148" spans="1:65" s="2" customFormat="1" ht="21.75" customHeight="1">
      <c r="A148" s="37"/>
      <c r="B148" s="38"/>
      <c r="C148" s="245" t="s">
        <v>73</v>
      </c>
      <c r="D148" s="245" t="s">
        <v>204</v>
      </c>
      <c r="E148" s="246" t="s">
        <v>763</v>
      </c>
      <c r="F148" s="247" t="s">
        <v>871</v>
      </c>
      <c r="G148" s="248" t="s">
        <v>319</v>
      </c>
      <c r="H148" s="249">
        <v>6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366</v>
      </c>
      <c r="AT148" s="257" t="s">
        <v>204</v>
      </c>
      <c r="AU148" s="257" t="s">
        <v>80</v>
      </c>
      <c r="AY148" s="16" t="s">
        <v>202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366</v>
      </c>
      <c r="BM148" s="257" t="s">
        <v>398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872</v>
      </c>
      <c r="F149" s="232" t="s">
        <v>872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SUM(P150:P174)</f>
        <v>0</v>
      </c>
      <c r="Q149" s="237"/>
      <c r="R149" s="238">
        <f>SUM(R150:R174)</f>
        <v>0</v>
      </c>
      <c r="S149" s="237"/>
      <c r="T149" s="239">
        <f>SUM(T150:T174)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202</v>
      </c>
      <c r="BK149" s="242">
        <f>SUM(BK150:BK174)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204</v>
      </c>
      <c r="E150" s="246" t="s">
        <v>766</v>
      </c>
      <c r="F150" s="247" t="s">
        <v>873</v>
      </c>
      <c r="G150" s="248" t="s">
        <v>794</v>
      </c>
      <c r="H150" s="249">
        <v>13.956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366</v>
      </c>
      <c r="AT150" s="257" t="s">
        <v>204</v>
      </c>
      <c r="AU150" s="257" t="s">
        <v>80</v>
      </c>
      <c r="AY150" s="16" t="s">
        <v>202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366</v>
      </c>
      <c r="BM150" s="257" t="s">
        <v>413</v>
      </c>
    </row>
    <row r="151" spans="1:65" s="2" customFormat="1" ht="21.75" customHeight="1">
      <c r="A151" s="37"/>
      <c r="B151" s="38"/>
      <c r="C151" s="245" t="s">
        <v>73</v>
      </c>
      <c r="D151" s="245" t="s">
        <v>204</v>
      </c>
      <c r="E151" s="246" t="s">
        <v>768</v>
      </c>
      <c r="F151" s="247" t="s">
        <v>874</v>
      </c>
      <c r="G151" s="248" t="s">
        <v>794</v>
      </c>
      <c r="H151" s="249">
        <v>68.22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366</v>
      </c>
      <c r="AT151" s="257" t="s">
        <v>204</v>
      </c>
      <c r="AU151" s="257" t="s">
        <v>80</v>
      </c>
      <c r="AY151" s="16" t="s">
        <v>202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366</v>
      </c>
      <c r="BM151" s="257" t="s">
        <v>421</v>
      </c>
    </row>
    <row r="152" spans="1:65" s="2" customFormat="1" ht="21.75" customHeight="1">
      <c r="A152" s="37"/>
      <c r="B152" s="38"/>
      <c r="C152" s="245" t="s">
        <v>73</v>
      </c>
      <c r="D152" s="245" t="s">
        <v>204</v>
      </c>
      <c r="E152" s="246" t="s">
        <v>770</v>
      </c>
      <c r="F152" s="247" t="s">
        <v>875</v>
      </c>
      <c r="G152" s="248" t="s">
        <v>794</v>
      </c>
      <c r="H152" s="249">
        <v>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366</v>
      </c>
      <c r="AT152" s="257" t="s">
        <v>204</v>
      </c>
      <c r="AU152" s="257" t="s">
        <v>80</v>
      </c>
      <c r="AY152" s="16" t="s">
        <v>202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366</v>
      </c>
      <c r="BM152" s="257" t="s">
        <v>432</v>
      </c>
    </row>
    <row r="153" spans="1:65" s="2" customFormat="1" ht="21.75" customHeight="1">
      <c r="A153" s="37"/>
      <c r="B153" s="38"/>
      <c r="C153" s="245" t="s">
        <v>73</v>
      </c>
      <c r="D153" s="245" t="s">
        <v>204</v>
      </c>
      <c r="E153" s="246" t="s">
        <v>772</v>
      </c>
      <c r="F153" s="247" t="s">
        <v>876</v>
      </c>
      <c r="G153" s="248" t="s">
        <v>794</v>
      </c>
      <c r="H153" s="249">
        <v>16.08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366</v>
      </c>
      <c r="AT153" s="257" t="s">
        <v>204</v>
      </c>
      <c r="AU153" s="257" t="s">
        <v>80</v>
      </c>
      <c r="AY153" s="16" t="s">
        <v>202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366</v>
      </c>
      <c r="BM153" s="257" t="s">
        <v>449</v>
      </c>
    </row>
    <row r="154" spans="1:65" s="2" customFormat="1" ht="21.75" customHeight="1">
      <c r="A154" s="37"/>
      <c r="B154" s="38"/>
      <c r="C154" s="245" t="s">
        <v>73</v>
      </c>
      <c r="D154" s="245" t="s">
        <v>204</v>
      </c>
      <c r="E154" s="246" t="s">
        <v>774</v>
      </c>
      <c r="F154" s="247" t="s">
        <v>877</v>
      </c>
      <c r="G154" s="248" t="s">
        <v>319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366</v>
      </c>
      <c r="AT154" s="257" t="s">
        <v>204</v>
      </c>
      <c r="AU154" s="257" t="s">
        <v>80</v>
      </c>
      <c r="AY154" s="16" t="s">
        <v>202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366</v>
      </c>
      <c r="BM154" s="257" t="s">
        <v>459</v>
      </c>
    </row>
    <row r="155" spans="1:65" s="2" customFormat="1" ht="21.75" customHeight="1">
      <c r="A155" s="37"/>
      <c r="B155" s="38"/>
      <c r="C155" s="245" t="s">
        <v>73</v>
      </c>
      <c r="D155" s="245" t="s">
        <v>204</v>
      </c>
      <c r="E155" s="246" t="s">
        <v>776</v>
      </c>
      <c r="F155" s="247" t="s">
        <v>878</v>
      </c>
      <c r="G155" s="248" t="s">
        <v>319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366</v>
      </c>
      <c r="AT155" s="257" t="s">
        <v>204</v>
      </c>
      <c r="AU155" s="257" t="s">
        <v>80</v>
      </c>
      <c r="AY155" s="16" t="s">
        <v>202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366</v>
      </c>
      <c r="BM155" s="257" t="s">
        <v>469</v>
      </c>
    </row>
    <row r="156" spans="1:65" s="2" customFormat="1" ht="21.75" customHeight="1">
      <c r="A156" s="37"/>
      <c r="B156" s="38"/>
      <c r="C156" s="245" t="s">
        <v>73</v>
      </c>
      <c r="D156" s="245" t="s">
        <v>204</v>
      </c>
      <c r="E156" s="246" t="s">
        <v>778</v>
      </c>
      <c r="F156" s="247" t="s">
        <v>879</v>
      </c>
      <c r="G156" s="248" t="s">
        <v>319</v>
      </c>
      <c r="H156" s="249">
        <v>9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366</v>
      </c>
      <c r="AT156" s="257" t="s">
        <v>204</v>
      </c>
      <c r="AU156" s="257" t="s">
        <v>80</v>
      </c>
      <c r="AY156" s="16" t="s">
        <v>202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366</v>
      </c>
      <c r="BM156" s="257" t="s">
        <v>479</v>
      </c>
    </row>
    <row r="157" spans="1:65" s="2" customFormat="1" ht="21.75" customHeight="1">
      <c r="A157" s="37"/>
      <c r="B157" s="38"/>
      <c r="C157" s="245" t="s">
        <v>73</v>
      </c>
      <c r="D157" s="245" t="s">
        <v>204</v>
      </c>
      <c r="E157" s="246" t="s">
        <v>780</v>
      </c>
      <c r="F157" s="247" t="s">
        <v>880</v>
      </c>
      <c r="G157" s="248" t="s">
        <v>319</v>
      </c>
      <c r="H157" s="249">
        <v>18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366</v>
      </c>
      <c r="AT157" s="257" t="s">
        <v>204</v>
      </c>
      <c r="AU157" s="257" t="s">
        <v>80</v>
      </c>
      <c r="AY157" s="16" t="s">
        <v>202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366</v>
      </c>
      <c r="BM157" s="257" t="s">
        <v>487</v>
      </c>
    </row>
    <row r="158" spans="1:65" s="2" customFormat="1" ht="21.75" customHeight="1">
      <c r="A158" s="37"/>
      <c r="B158" s="38"/>
      <c r="C158" s="245" t="s">
        <v>73</v>
      </c>
      <c r="D158" s="245" t="s">
        <v>204</v>
      </c>
      <c r="E158" s="246" t="s">
        <v>782</v>
      </c>
      <c r="F158" s="247" t="s">
        <v>881</v>
      </c>
      <c r="G158" s="248" t="s">
        <v>319</v>
      </c>
      <c r="H158" s="249">
        <v>6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366</v>
      </c>
      <c r="AT158" s="257" t="s">
        <v>204</v>
      </c>
      <c r="AU158" s="257" t="s">
        <v>80</v>
      </c>
      <c r="AY158" s="16" t="s">
        <v>202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366</v>
      </c>
      <c r="BM158" s="257" t="s">
        <v>495</v>
      </c>
    </row>
    <row r="159" spans="1:65" s="2" customFormat="1" ht="21.75" customHeight="1">
      <c r="A159" s="37"/>
      <c r="B159" s="38"/>
      <c r="C159" s="245" t="s">
        <v>73</v>
      </c>
      <c r="D159" s="245" t="s">
        <v>204</v>
      </c>
      <c r="E159" s="246" t="s">
        <v>784</v>
      </c>
      <c r="F159" s="247" t="s">
        <v>882</v>
      </c>
      <c r="G159" s="248" t="s">
        <v>319</v>
      </c>
      <c r="H159" s="249">
        <v>14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366</v>
      </c>
      <c r="AT159" s="257" t="s">
        <v>204</v>
      </c>
      <c r="AU159" s="257" t="s">
        <v>80</v>
      </c>
      <c r="AY159" s="16" t="s">
        <v>202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366</v>
      </c>
      <c r="BM159" s="257" t="s">
        <v>503</v>
      </c>
    </row>
    <row r="160" spans="1:65" s="2" customFormat="1" ht="33" customHeight="1">
      <c r="A160" s="37"/>
      <c r="B160" s="38"/>
      <c r="C160" s="245" t="s">
        <v>73</v>
      </c>
      <c r="D160" s="245" t="s">
        <v>204</v>
      </c>
      <c r="E160" s="246" t="s">
        <v>786</v>
      </c>
      <c r="F160" s="247" t="s">
        <v>883</v>
      </c>
      <c r="G160" s="248" t="s">
        <v>319</v>
      </c>
      <c r="H160" s="249">
        <v>12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366</v>
      </c>
      <c r="AT160" s="257" t="s">
        <v>204</v>
      </c>
      <c r="AU160" s="257" t="s">
        <v>80</v>
      </c>
      <c r="AY160" s="16" t="s">
        <v>202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366</v>
      </c>
      <c r="BM160" s="257" t="s">
        <v>511</v>
      </c>
    </row>
    <row r="161" spans="1:65" s="2" customFormat="1" ht="21.75" customHeight="1">
      <c r="A161" s="37"/>
      <c r="B161" s="38"/>
      <c r="C161" s="245" t="s">
        <v>73</v>
      </c>
      <c r="D161" s="245" t="s">
        <v>204</v>
      </c>
      <c r="E161" s="246" t="s">
        <v>789</v>
      </c>
      <c r="F161" s="247" t="s">
        <v>884</v>
      </c>
      <c r="G161" s="248" t="s">
        <v>319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366</v>
      </c>
      <c r="AT161" s="257" t="s">
        <v>204</v>
      </c>
      <c r="AU161" s="257" t="s">
        <v>80</v>
      </c>
      <c r="AY161" s="16" t="s">
        <v>202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366</v>
      </c>
      <c r="BM161" s="257" t="s">
        <v>521</v>
      </c>
    </row>
    <row r="162" spans="1:65" s="2" customFormat="1" ht="21.75" customHeight="1">
      <c r="A162" s="37"/>
      <c r="B162" s="38"/>
      <c r="C162" s="245" t="s">
        <v>73</v>
      </c>
      <c r="D162" s="245" t="s">
        <v>204</v>
      </c>
      <c r="E162" s="246" t="s">
        <v>792</v>
      </c>
      <c r="F162" s="247" t="s">
        <v>885</v>
      </c>
      <c r="G162" s="248" t="s">
        <v>319</v>
      </c>
      <c r="H162" s="249">
        <v>8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366</v>
      </c>
      <c r="AT162" s="257" t="s">
        <v>204</v>
      </c>
      <c r="AU162" s="257" t="s">
        <v>80</v>
      </c>
      <c r="AY162" s="16" t="s">
        <v>202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366</v>
      </c>
      <c r="BM162" s="257" t="s">
        <v>529</v>
      </c>
    </row>
    <row r="163" spans="1:65" s="2" customFormat="1" ht="16.5" customHeight="1">
      <c r="A163" s="37"/>
      <c r="B163" s="38"/>
      <c r="C163" s="245" t="s">
        <v>73</v>
      </c>
      <c r="D163" s="245" t="s">
        <v>204</v>
      </c>
      <c r="E163" s="246" t="s">
        <v>795</v>
      </c>
      <c r="F163" s="247" t="s">
        <v>886</v>
      </c>
      <c r="G163" s="248" t="s">
        <v>319</v>
      </c>
      <c r="H163" s="249">
        <v>2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366</v>
      </c>
      <c r="AT163" s="257" t="s">
        <v>204</v>
      </c>
      <c r="AU163" s="257" t="s">
        <v>80</v>
      </c>
      <c r="AY163" s="16" t="s">
        <v>202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366</v>
      </c>
      <c r="BM163" s="257" t="s">
        <v>537</v>
      </c>
    </row>
    <row r="164" spans="1:65" s="2" customFormat="1" ht="16.5" customHeight="1">
      <c r="A164" s="37"/>
      <c r="B164" s="38"/>
      <c r="C164" s="245" t="s">
        <v>73</v>
      </c>
      <c r="D164" s="245" t="s">
        <v>204</v>
      </c>
      <c r="E164" s="246" t="s">
        <v>797</v>
      </c>
      <c r="F164" s="247" t="s">
        <v>887</v>
      </c>
      <c r="G164" s="248" t="s">
        <v>319</v>
      </c>
      <c r="H164" s="249">
        <v>3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366</v>
      </c>
      <c r="AT164" s="257" t="s">
        <v>204</v>
      </c>
      <c r="AU164" s="257" t="s">
        <v>80</v>
      </c>
      <c r="AY164" s="16" t="s">
        <v>202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366</v>
      </c>
      <c r="BM164" s="257" t="s">
        <v>545</v>
      </c>
    </row>
    <row r="165" spans="1:65" s="2" customFormat="1" ht="16.5" customHeight="1">
      <c r="A165" s="37"/>
      <c r="B165" s="38"/>
      <c r="C165" s="245" t="s">
        <v>73</v>
      </c>
      <c r="D165" s="245" t="s">
        <v>204</v>
      </c>
      <c r="E165" s="246" t="s">
        <v>799</v>
      </c>
      <c r="F165" s="247" t="s">
        <v>888</v>
      </c>
      <c r="G165" s="248" t="s">
        <v>319</v>
      </c>
      <c r="H165" s="249">
        <v>8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366</v>
      </c>
      <c r="AT165" s="257" t="s">
        <v>204</v>
      </c>
      <c r="AU165" s="257" t="s">
        <v>80</v>
      </c>
      <c r="AY165" s="16" t="s">
        <v>202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366</v>
      </c>
      <c r="BM165" s="257" t="s">
        <v>553</v>
      </c>
    </row>
    <row r="166" spans="1:65" s="2" customFormat="1" ht="16.5" customHeight="1">
      <c r="A166" s="37"/>
      <c r="B166" s="38"/>
      <c r="C166" s="245" t="s">
        <v>73</v>
      </c>
      <c r="D166" s="245" t="s">
        <v>204</v>
      </c>
      <c r="E166" s="246" t="s">
        <v>801</v>
      </c>
      <c r="F166" s="247" t="s">
        <v>889</v>
      </c>
      <c r="G166" s="248" t="s">
        <v>319</v>
      </c>
      <c r="H166" s="249">
        <v>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366</v>
      </c>
      <c r="AT166" s="257" t="s">
        <v>204</v>
      </c>
      <c r="AU166" s="257" t="s">
        <v>80</v>
      </c>
      <c r="AY166" s="16" t="s">
        <v>202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366</v>
      </c>
      <c r="BM166" s="257" t="s">
        <v>563</v>
      </c>
    </row>
    <row r="167" spans="1:65" s="2" customFormat="1" ht="16.5" customHeight="1">
      <c r="A167" s="37"/>
      <c r="B167" s="38"/>
      <c r="C167" s="245" t="s">
        <v>73</v>
      </c>
      <c r="D167" s="245" t="s">
        <v>204</v>
      </c>
      <c r="E167" s="246" t="s">
        <v>803</v>
      </c>
      <c r="F167" s="247" t="s">
        <v>890</v>
      </c>
      <c r="G167" s="248" t="s">
        <v>319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366</v>
      </c>
      <c r="AT167" s="257" t="s">
        <v>204</v>
      </c>
      <c r="AU167" s="257" t="s">
        <v>80</v>
      </c>
      <c r="AY167" s="16" t="s">
        <v>202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366</v>
      </c>
      <c r="BM167" s="257" t="s">
        <v>575</v>
      </c>
    </row>
    <row r="168" spans="1:65" s="2" customFormat="1" ht="16.5" customHeight="1">
      <c r="A168" s="37"/>
      <c r="B168" s="38"/>
      <c r="C168" s="245" t="s">
        <v>73</v>
      </c>
      <c r="D168" s="245" t="s">
        <v>204</v>
      </c>
      <c r="E168" s="246" t="s">
        <v>806</v>
      </c>
      <c r="F168" s="247" t="s">
        <v>891</v>
      </c>
      <c r="G168" s="248" t="s">
        <v>319</v>
      </c>
      <c r="H168" s="249">
        <v>2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366</v>
      </c>
      <c r="AT168" s="257" t="s">
        <v>204</v>
      </c>
      <c r="AU168" s="257" t="s">
        <v>80</v>
      </c>
      <c r="AY168" s="16" t="s">
        <v>202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366</v>
      </c>
      <c r="BM168" s="257" t="s">
        <v>590</v>
      </c>
    </row>
    <row r="169" spans="1:65" s="2" customFormat="1" ht="16.5" customHeight="1">
      <c r="A169" s="37"/>
      <c r="B169" s="38"/>
      <c r="C169" s="245" t="s">
        <v>73</v>
      </c>
      <c r="D169" s="245" t="s">
        <v>204</v>
      </c>
      <c r="E169" s="246" t="s">
        <v>808</v>
      </c>
      <c r="F169" s="247" t="s">
        <v>892</v>
      </c>
      <c r="G169" s="248" t="s">
        <v>319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366</v>
      </c>
      <c r="AT169" s="257" t="s">
        <v>204</v>
      </c>
      <c r="AU169" s="257" t="s">
        <v>80</v>
      </c>
      <c r="AY169" s="16" t="s">
        <v>202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366</v>
      </c>
      <c r="BM169" s="257" t="s">
        <v>597</v>
      </c>
    </row>
    <row r="170" spans="1:65" s="2" customFormat="1" ht="16.5" customHeight="1">
      <c r="A170" s="37"/>
      <c r="B170" s="38"/>
      <c r="C170" s="245" t="s">
        <v>73</v>
      </c>
      <c r="D170" s="245" t="s">
        <v>204</v>
      </c>
      <c r="E170" s="246" t="s">
        <v>810</v>
      </c>
      <c r="F170" s="247" t="s">
        <v>893</v>
      </c>
      <c r="G170" s="248" t="s">
        <v>319</v>
      </c>
      <c r="H170" s="249">
        <v>4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366</v>
      </c>
      <c r="AT170" s="257" t="s">
        <v>204</v>
      </c>
      <c r="AU170" s="257" t="s">
        <v>80</v>
      </c>
      <c r="AY170" s="16" t="s">
        <v>202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366</v>
      </c>
      <c r="BM170" s="257" t="s">
        <v>607</v>
      </c>
    </row>
    <row r="171" spans="1:65" s="2" customFormat="1" ht="16.5" customHeight="1">
      <c r="A171" s="37"/>
      <c r="B171" s="38"/>
      <c r="C171" s="245" t="s">
        <v>73</v>
      </c>
      <c r="D171" s="245" t="s">
        <v>204</v>
      </c>
      <c r="E171" s="246" t="s">
        <v>812</v>
      </c>
      <c r="F171" s="247" t="s">
        <v>894</v>
      </c>
      <c r="G171" s="248" t="s">
        <v>319</v>
      </c>
      <c r="H171" s="249">
        <v>6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366</v>
      </c>
      <c r="AT171" s="257" t="s">
        <v>204</v>
      </c>
      <c r="AU171" s="257" t="s">
        <v>80</v>
      </c>
      <c r="AY171" s="16" t="s">
        <v>202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366</v>
      </c>
      <c r="BM171" s="257" t="s">
        <v>619</v>
      </c>
    </row>
    <row r="172" spans="1:65" s="2" customFormat="1" ht="16.5" customHeight="1">
      <c r="A172" s="37"/>
      <c r="B172" s="38"/>
      <c r="C172" s="245" t="s">
        <v>73</v>
      </c>
      <c r="D172" s="245" t="s">
        <v>204</v>
      </c>
      <c r="E172" s="246" t="s">
        <v>814</v>
      </c>
      <c r="F172" s="247" t="s">
        <v>895</v>
      </c>
      <c r="G172" s="248" t="s">
        <v>319</v>
      </c>
      <c r="H172" s="249">
        <v>1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366</v>
      </c>
      <c r="AT172" s="257" t="s">
        <v>204</v>
      </c>
      <c r="AU172" s="257" t="s">
        <v>80</v>
      </c>
      <c r="AY172" s="16" t="s">
        <v>202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366</v>
      </c>
      <c r="BM172" s="257" t="s">
        <v>266</v>
      </c>
    </row>
    <row r="173" spans="1:65" s="2" customFormat="1" ht="16.5" customHeight="1">
      <c r="A173" s="37"/>
      <c r="B173" s="38"/>
      <c r="C173" s="245" t="s">
        <v>73</v>
      </c>
      <c r="D173" s="245" t="s">
        <v>204</v>
      </c>
      <c r="E173" s="246" t="s">
        <v>817</v>
      </c>
      <c r="F173" s="247" t="s">
        <v>896</v>
      </c>
      <c r="G173" s="248" t="s">
        <v>319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366</v>
      </c>
      <c r="AT173" s="257" t="s">
        <v>204</v>
      </c>
      <c r="AU173" s="257" t="s">
        <v>80</v>
      </c>
      <c r="AY173" s="16" t="s">
        <v>202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366</v>
      </c>
      <c r="BM173" s="257" t="s">
        <v>248</v>
      </c>
    </row>
    <row r="174" spans="1:65" s="2" customFormat="1" ht="16.5" customHeight="1">
      <c r="A174" s="37"/>
      <c r="B174" s="38"/>
      <c r="C174" s="245" t="s">
        <v>73</v>
      </c>
      <c r="D174" s="245" t="s">
        <v>204</v>
      </c>
      <c r="E174" s="246" t="s">
        <v>820</v>
      </c>
      <c r="F174" s="247" t="s">
        <v>897</v>
      </c>
      <c r="G174" s="248" t="s">
        <v>319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366</v>
      </c>
      <c r="AT174" s="257" t="s">
        <v>204</v>
      </c>
      <c r="AU174" s="257" t="s">
        <v>80</v>
      </c>
      <c r="AY174" s="16" t="s">
        <v>202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366</v>
      </c>
      <c r="BM174" s="257" t="s">
        <v>277</v>
      </c>
    </row>
    <row r="175" spans="1:63" s="12" customFormat="1" ht="25.9" customHeight="1">
      <c r="A175" s="12"/>
      <c r="B175" s="229"/>
      <c r="C175" s="230"/>
      <c r="D175" s="231" t="s">
        <v>72</v>
      </c>
      <c r="E175" s="232" t="s">
        <v>898</v>
      </c>
      <c r="F175" s="232" t="s">
        <v>898</v>
      </c>
      <c r="G175" s="230"/>
      <c r="H175" s="230"/>
      <c r="I175" s="233"/>
      <c r="J175" s="234">
        <f>BK175</f>
        <v>0</v>
      </c>
      <c r="K175" s="230"/>
      <c r="L175" s="235"/>
      <c r="M175" s="236"/>
      <c r="N175" s="237"/>
      <c r="O175" s="237"/>
      <c r="P175" s="238">
        <f>SUM(P176:P179)</f>
        <v>0</v>
      </c>
      <c r="Q175" s="237"/>
      <c r="R175" s="238">
        <f>SUM(R176:R179)</f>
        <v>0</v>
      </c>
      <c r="S175" s="237"/>
      <c r="T175" s="239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0" t="s">
        <v>80</v>
      </c>
      <c r="AT175" s="241" t="s">
        <v>72</v>
      </c>
      <c r="AU175" s="241" t="s">
        <v>73</v>
      </c>
      <c r="AY175" s="240" t="s">
        <v>202</v>
      </c>
      <c r="BK175" s="242">
        <f>SUM(BK176:BK179)</f>
        <v>0</v>
      </c>
    </row>
    <row r="176" spans="1:65" s="2" customFormat="1" ht="33" customHeight="1">
      <c r="A176" s="37"/>
      <c r="B176" s="38"/>
      <c r="C176" s="245" t="s">
        <v>73</v>
      </c>
      <c r="D176" s="245" t="s">
        <v>204</v>
      </c>
      <c r="E176" s="246" t="s">
        <v>823</v>
      </c>
      <c r="F176" s="247" t="s">
        <v>899</v>
      </c>
      <c r="G176" s="248" t="s">
        <v>231</v>
      </c>
      <c r="H176" s="249">
        <v>2.832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366</v>
      </c>
      <c r="AT176" s="257" t="s">
        <v>204</v>
      </c>
      <c r="AU176" s="257" t="s">
        <v>80</v>
      </c>
      <c r="AY176" s="16" t="s">
        <v>202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366</v>
      </c>
      <c r="BM176" s="257" t="s">
        <v>708</v>
      </c>
    </row>
    <row r="177" spans="1:65" s="2" customFormat="1" ht="33" customHeight="1">
      <c r="A177" s="37"/>
      <c r="B177" s="38"/>
      <c r="C177" s="245" t="s">
        <v>73</v>
      </c>
      <c r="D177" s="245" t="s">
        <v>204</v>
      </c>
      <c r="E177" s="246" t="s">
        <v>825</v>
      </c>
      <c r="F177" s="247" t="s">
        <v>900</v>
      </c>
      <c r="G177" s="248" t="s">
        <v>231</v>
      </c>
      <c r="H177" s="249">
        <v>5.46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366</v>
      </c>
      <c r="AT177" s="257" t="s">
        <v>204</v>
      </c>
      <c r="AU177" s="257" t="s">
        <v>80</v>
      </c>
      <c r="AY177" s="16" t="s">
        <v>202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366</v>
      </c>
      <c r="BM177" s="257" t="s">
        <v>711</v>
      </c>
    </row>
    <row r="178" spans="1:65" s="2" customFormat="1" ht="44.25" customHeight="1">
      <c r="A178" s="37"/>
      <c r="B178" s="38"/>
      <c r="C178" s="245" t="s">
        <v>73</v>
      </c>
      <c r="D178" s="245" t="s">
        <v>204</v>
      </c>
      <c r="E178" s="246" t="s">
        <v>827</v>
      </c>
      <c r="F178" s="247" t="s">
        <v>901</v>
      </c>
      <c r="G178" s="248" t="s">
        <v>231</v>
      </c>
      <c r="H178" s="249">
        <v>3.384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366</v>
      </c>
      <c r="AT178" s="257" t="s">
        <v>204</v>
      </c>
      <c r="AU178" s="257" t="s">
        <v>80</v>
      </c>
      <c r="AY178" s="16" t="s">
        <v>202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366</v>
      </c>
      <c r="BM178" s="257" t="s">
        <v>714</v>
      </c>
    </row>
    <row r="179" spans="1:65" s="2" customFormat="1" ht="44.25" customHeight="1">
      <c r="A179" s="37"/>
      <c r="B179" s="38"/>
      <c r="C179" s="245" t="s">
        <v>73</v>
      </c>
      <c r="D179" s="245" t="s">
        <v>204</v>
      </c>
      <c r="E179" s="246" t="s">
        <v>829</v>
      </c>
      <c r="F179" s="247" t="s">
        <v>902</v>
      </c>
      <c r="G179" s="248" t="s">
        <v>231</v>
      </c>
      <c r="H179" s="249">
        <v>5.256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366</v>
      </c>
      <c r="AT179" s="257" t="s">
        <v>204</v>
      </c>
      <c r="AU179" s="257" t="s">
        <v>80</v>
      </c>
      <c r="AY179" s="16" t="s">
        <v>202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366</v>
      </c>
      <c r="BM179" s="257" t="s">
        <v>717</v>
      </c>
    </row>
    <row r="180" spans="1:63" s="12" customFormat="1" ht="25.9" customHeight="1">
      <c r="A180" s="12"/>
      <c r="B180" s="229"/>
      <c r="C180" s="230"/>
      <c r="D180" s="231" t="s">
        <v>72</v>
      </c>
      <c r="E180" s="232" t="s">
        <v>819</v>
      </c>
      <c r="F180" s="232" t="s">
        <v>819</v>
      </c>
      <c r="G180" s="230"/>
      <c r="H180" s="230"/>
      <c r="I180" s="233"/>
      <c r="J180" s="234">
        <f>BK180</f>
        <v>0</v>
      </c>
      <c r="K180" s="230"/>
      <c r="L180" s="235"/>
      <c r="M180" s="236"/>
      <c r="N180" s="237"/>
      <c r="O180" s="237"/>
      <c r="P180" s="238">
        <f>SUM(P181:P184)</f>
        <v>0</v>
      </c>
      <c r="Q180" s="237"/>
      <c r="R180" s="238">
        <f>SUM(R181:R184)</f>
        <v>0</v>
      </c>
      <c r="S180" s="237"/>
      <c r="T180" s="239">
        <f>SUM(T181:T184)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40" t="s">
        <v>80</v>
      </c>
      <c r="AT180" s="241" t="s">
        <v>72</v>
      </c>
      <c r="AU180" s="241" t="s">
        <v>73</v>
      </c>
      <c r="AY180" s="240" t="s">
        <v>202</v>
      </c>
      <c r="BK180" s="242">
        <f>SUM(BK181:BK184)</f>
        <v>0</v>
      </c>
    </row>
    <row r="181" spans="1:65" s="2" customFormat="1" ht="21.75" customHeight="1">
      <c r="A181" s="37"/>
      <c r="B181" s="38"/>
      <c r="C181" s="245" t="s">
        <v>73</v>
      </c>
      <c r="D181" s="245" t="s">
        <v>204</v>
      </c>
      <c r="E181" s="246" t="s">
        <v>831</v>
      </c>
      <c r="F181" s="247" t="s">
        <v>903</v>
      </c>
      <c r="G181" s="248" t="s">
        <v>207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366</v>
      </c>
      <c r="AT181" s="257" t="s">
        <v>204</v>
      </c>
      <c r="AU181" s="257" t="s">
        <v>80</v>
      </c>
      <c r="AY181" s="16" t="s">
        <v>202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366</v>
      </c>
      <c r="BM181" s="257" t="s">
        <v>722</v>
      </c>
    </row>
    <row r="182" spans="1:65" s="2" customFormat="1" ht="16.5" customHeight="1">
      <c r="A182" s="37"/>
      <c r="B182" s="38"/>
      <c r="C182" s="245" t="s">
        <v>73</v>
      </c>
      <c r="D182" s="245" t="s">
        <v>204</v>
      </c>
      <c r="E182" s="246" t="s">
        <v>833</v>
      </c>
      <c r="F182" s="247" t="s">
        <v>904</v>
      </c>
      <c r="G182" s="248" t="s">
        <v>207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366</v>
      </c>
      <c r="AT182" s="257" t="s">
        <v>204</v>
      </c>
      <c r="AU182" s="257" t="s">
        <v>80</v>
      </c>
      <c r="AY182" s="16" t="s">
        <v>202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366</v>
      </c>
      <c r="BM182" s="257" t="s">
        <v>726</v>
      </c>
    </row>
    <row r="183" spans="1:65" s="2" customFormat="1" ht="16.5" customHeight="1">
      <c r="A183" s="37"/>
      <c r="B183" s="38"/>
      <c r="C183" s="245" t="s">
        <v>73</v>
      </c>
      <c r="D183" s="245" t="s">
        <v>204</v>
      </c>
      <c r="E183" s="246" t="s">
        <v>835</v>
      </c>
      <c r="F183" s="247" t="s">
        <v>905</v>
      </c>
      <c r="G183" s="248" t="s">
        <v>207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366</v>
      </c>
      <c r="AT183" s="257" t="s">
        <v>204</v>
      </c>
      <c r="AU183" s="257" t="s">
        <v>80</v>
      </c>
      <c r="AY183" s="16" t="s">
        <v>202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366</v>
      </c>
      <c r="BM183" s="257" t="s">
        <v>729</v>
      </c>
    </row>
    <row r="184" spans="1:65" s="2" customFormat="1" ht="16.5" customHeight="1">
      <c r="A184" s="37"/>
      <c r="B184" s="38"/>
      <c r="C184" s="245" t="s">
        <v>73</v>
      </c>
      <c r="D184" s="245" t="s">
        <v>204</v>
      </c>
      <c r="E184" s="246" t="s">
        <v>838</v>
      </c>
      <c r="F184" s="247" t="s">
        <v>431</v>
      </c>
      <c r="G184" s="248" t="s">
        <v>207</v>
      </c>
      <c r="H184" s="249">
        <v>1</v>
      </c>
      <c r="I184" s="250"/>
      <c r="J184" s="251">
        <f>ROUND(I184*H184,2)</f>
        <v>0</v>
      </c>
      <c r="K184" s="252"/>
      <c r="L184" s="43"/>
      <c r="M184" s="295" t="s">
        <v>1</v>
      </c>
      <c r="N184" s="296" t="s">
        <v>39</v>
      </c>
      <c r="O184" s="297"/>
      <c r="P184" s="298">
        <f>O184*H184</f>
        <v>0</v>
      </c>
      <c r="Q184" s="298">
        <v>0</v>
      </c>
      <c r="R184" s="298">
        <f>Q184*H184</f>
        <v>0</v>
      </c>
      <c r="S184" s="298">
        <v>0</v>
      </c>
      <c r="T184" s="29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366</v>
      </c>
      <c r="AT184" s="257" t="s">
        <v>204</v>
      </c>
      <c r="AU184" s="257" t="s">
        <v>80</v>
      </c>
      <c r="AY184" s="16" t="s">
        <v>202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366</v>
      </c>
      <c r="BM184" s="257" t="s">
        <v>837</v>
      </c>
    </row>
    <row r="185" spans="1:31" s="2" customFormat="1" ht="6.95" customHeight="1">
      <c r="A185" s="37"/>
      <c r="B185" s="65"/>
      <c r="C185" s="66"/>
      <c r="D185" s="66"/>
      <c r="E185" s="66"/>
      <c r="F185" s="66"/>
      <c r="G185" s="66"/>
      <c r="H185" s="66"/>
      <c r="I185" s="192"/>
      <c r="J185" s="66"/>
      <c r="K185" s="66"/>
      <c r="L185" s="43"/>
      <c r="M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</row>
  </sheetData>
  <sheetProtection password="CC35" sheet="1" objects="1" scenarios="1" formatColumns="0" formatRows="0" autoFilter="0"/>
  <autoFilter ref="C131:K18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160</v>
      </c>
      <c r="L8" s="19"/>
    </row>
    <row r="9" spans="2:12" s="1" customFormat="1" ht="16.5" customHeight="1">
      <c r="B9" s="19"/>
      <c r="E9" s="153" t="s">
        <v>161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162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163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164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906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ROUND((SUM(BE132:BE183)),2)</f>
        <v>0</v>
      </c>
      <c r="G37" s="37"/>
      <c r="H37" s="37"/>
      <c r="I37" s="171">
        <v>0.21</v>
      </c>
      <c r="J37" s="170">
        <f>ROUND(((SUM(BE132:BE183))*I37),2)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ROUND((SUM(BF132:BF183)),2)</f>
        <v>0</v>
      </c>
      <c r="G38" s="37"/>
      <c r="H38" s="37"/>
      <c r="I38" s="171">
        <v>0.15</v>
      </c>
      <c r="J38" s="170">
        <f>ROUND(((SUM(BF132:BF183))*I38),2)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ROUND((SUM(BG132:BG183)),2)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ROUND((SUM(BH132:BH183)),2)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ROUND((SUM(BI132:BI183)),2)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161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162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163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164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A.d.b - Vzduchotechnika 2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167</v>
      </c>
      <c r="D98" s="199"/>
      <c r="E98" s="199"/>
      <c r="F98" s="199"/>
      <c r="G98" s="199"/>
      <c r="H98" s="199"/>
      <c r="I98" s="200"/>
      <c r="J98" s="201" t="s">
        <v>168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169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170</v>
      </c>
    </row>
    <row r="101" spans="1:31" s="9" customFormat="1" ht="24.95" customHeight="1">
      <c r="A101" s="9"/>
      <c r="B101" s="203"/>
      <c r="C101" s="204"/>
      <c r="D101" s="205" t="s">
        <v>849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850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851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907</v>
      </c>
      <c r="E104" s="206"/>
      <c r="F104" s="206"/>
      <c r="G104" s="206"/>
      <c r="H104" s="206"/>
      <c r="I104" s="207"/>
      <c r="J104" s="208">
        <f>J141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853</v>
      </c>
      <c r="E105" s="206"/>
      <c r="F105" s="206"/>
      <c r="G105" s="206"/>
      <c r="H105" s="206"/>
      <c r="I105" s="207"/>
      <c r="J105" s="208">
        <f>J145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854</v>
      </c>
      <c r="E106" s="206"/>
      <c r="F106" s="206"/>
      <c r="G106" s="206"/>
      <c r="H106" s="206"/>
      <c r="I106" s="207"/>
      <c r="J106" s="208">
        <f>J148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855</v>
      </c>
      <c r="E107" s="206"/>
      <c r="F107" s="206"/>
      <c r="G107" s="206"/>
      <c r="H107" s="206"/>
      <c r="I107" s="207"/>
      <c r="J107" s="208">
        <f>J174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739</v>
      </c>
      <c r="E108" s="206"/>
      <c r="F108" s="206"/>
      <c r="G108" s="206"/>
      <c r="H108" s="206"/>
      <c r="I108" s="207"/>
      <c r="J108" s="208">
        <f>J179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187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A, M, O - III.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160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161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162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163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164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A.d.b - Vzduchotechnika 2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188</v>
      </c>
      <c r="D131" s="219" t="s">
        <v>58</v>
      </c>
      <c r="E131" s="219" t="s">
        <v>54</v>
      </c>
      <c r="F131" s="219" t="s">
        <v>55</v>
      </c>
      <c r="G131" s="219" t="s">
        <v>189</v>
      </c>
      <c r="H131" s="219" t="s">
        <v>190</v>
      </c>
      <c r="I131" s="220" t="s">
        <v>191</v>
      </c>
      <c r="J131" s="221" t="s">
        <v>168</v>
      </c>
      <c r="K131" s="222" t="s">
        <v>192</v>
      </c>
      <c r="L131" s="223"/>
      <c r="M131" s="99" t="s">
        <v>1</v>
      </c>
      <c r="N131" s="100" t="s">
        <v>37</v>
      </c>
      <c r="O131" s="100" t="s">
        <v>193</v>
      </c>
      <c r="P131" s="100" t="s">
        <v>194</v>
      </c>
      <c r="Q131" s="100" t="s">
        <v>195</v>
      </c>
      <c r="R131" s="100" t="s">
        <v>196</v>
      </c>
      <c r="S131" s="100" t="s">
        <v>197</v>
      </c>
      <c r="T131" s="101" t="s">
        <v>198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199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P133+P135+P137+P141+P145+P148+P174+P179</f>
        <v>0</v>
      </c>
      <c r="Q132" s="103"/>
      <c r="R132" s="226">
        <f>R133+R135+R137+R141+R145+R148+R174+R179</f>
        <v>0</v>
      </c>
      <c r="S132" s="103"/>
      <c r="T132" s="227">
        <f>T133+T135+T137+T141+T145+T148+T174+T179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170</v>
      </c>
      <c r="BK132" s="228">
        <f>BK133+BK135+BK137+BK141+BK145+BK148+BK174+BK179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856</v>
      </c>
      <c r="F133" s="232" t="s">
        <v>856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202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204</v>
      </c>
      <c r="E134" s="246" t="s">
        <v>741</v>
      </c>
      <c r="F134" s="247" t="s">
        <v>857</v>
      </c>
      <c r="G134" s="248" t="s">
        <v>319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366</v>
      </c>
      <c r="AT134" s="257" t="s">
        <v>204</v>
      </c>
      <c r="AU134" s="257" t="s">
        <v>80</v>
      </c>
      <c r="AY134" s="16" t="s">
        <v>202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366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858</v>
      </c>
      <c r="F135" s="232" t="s">
        <v>858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202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204</v>
      </c>
      <c r="E136" s="246" t="s">
        <v>743</v>
      </c>
      <c r="F136" s="247" t="s">
        <v>859</v>
      </c>
      <c r="G136" s="248" t="s">
        <v>319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366</v>
      </c>
      <c r="AT136" s="257" t="s">
        <v>204</v>
      </c>
      <c r="AU136" s="257" t="s">
        <v>80</v>
      </c>
      <c r="AY136" s="16" t="s">
        <v>202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366</v>
      </c>
      <c r="BM136" s="257" t="s">
        <v>208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860</v>
      </c>
      <c r="F137" s="232" t="s">
        <v>860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SUM(P138:P140)</f>
        <v>0</v>
      </c>
      <c r="Q137" s="237"/>
      <c r="R137" s="238">
        <f>SUM(R138:R140)</f>
        <v>0</v>
      </c>
      <c r="S137" s="237"/>
      <c r="T137" s="239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202</v>
      </c>
      <c r="BK137" s="242">
        <f>SUM(BK138:BK140)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204</v>
      </c>
      <c r="E138" s="246" t="s">
        <v>745</v>
      </c>
      <c r="F138" s="247" t="s">
        <v>861</v>
      </c>
      <c r="G138" s="248" t="s">
        <v>319</v>
      </c>
      <c r="H138" s="249">
        <v>12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366</v>
      </c>
      <c r="AT138" s="257" t="s">
        <v>204</v>
      </c>
      <c r="AU138" s="257" t="s">
        <v>80</v>
      </c>
      <c r="AY138" s="16" t="s">
        <v>202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366</v>
      </c>
      <c r="BM138" s="257" t="s">
        <v>246</v>
      </c>
    </row>
    <row r="139" spans="1:65" s="2" customFormat="1" ht="16.5" customHeight="1">
      <c r="A139" s="37"/>
      <c r="B139" s="38"/>
      <c r="C139" s="245" t="s">
        <v>73</v>
      </c>
      <c r="D139" s="245" t="s">
        <v>204</v>
      </c>
      <c r="E139" s="246" t="s">
        <v>748</v>
      </c>
      <c r="F139" s="247" t="s">
        <v>863</v>
      </c>
      <c r="G139" s="248" t="s">
        <v>319</v>
      </c>
      <c r="H139" s="249">
        <v>6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366</v>
      </c>
      <c r="AT139" s="257" t="s">
        <v>204</v>
      </c>
      <c r="AU139" s="257" t="s">
        <v>80</v>
      </c>
      <c r="AY139" s="16" t="s">
        <v>202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366</v>
      </c>
      <c r="BM139" s="257" t="s">
        <v>285</v>
      </c>
    </row>
    <row r="140" spans="1:65" s="2" customFormat="1" ht="16.5" customHeight="1">
      <c r="A140" s="37"/>
      <c r="B140" s="38"/>
      <c r="C140" s="245" t="s">
        <v>73</v>
      </c>
      <c r="D140" s="245" t="s">
        <v>204</v>
      </c>
      <c r="E140" s="246" t="s">
        <v>750</v>
      </c>
      <c r="F140" s="247" t="s">
        <v>864</v>
      </c>
      <c r="G140" s="248" t="s">
        <v>319</v>
      </c>
      <c r="H140" s="249">
        <v>4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366</v>
      </c>
      <c r="AT140" s="257" t="s">
        <v>204</v>
      </c>
      <c r="AU140" s="257" t="s">
        <v>80</v>
      </c>
      <c r="AY140" s="16" t="s">
        <v>202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366</v>
      </c>
      <c r="BM140" s="257" t="s">
        <v>316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908</v>
      </c>
      <c r="F141" s="232" t="s">
        <v>908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SUM(P142:P144)</f>
        <v>0</v>
      </c>
      <c r="Q141" s="237"/>
      <c r="R141" s="238">
        <f>SUM(R142:R144)</f>
        <v>0</v>
      </c>
      <c r="S141" s="237"/>
      <c r="T141" s="239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202</v>
      </c>
      <c r="BK141" s="242">
        <f>SUM(BK142:BK144)</f>
        <v>0</v>
      </c>
    </row>
    <row r="142" spans="1:65" s="2" customFormat="1" ht="21.75" customHeight="1">
      <c r="A142" s="37"/>
      <c r="B142" s="38"/>
      <c r="C142" s="245" t="s">
        <v>73</v>
      </c>
      <c r="D142" s="245" t="s">
        <v>204</v>
      </c>
      <c r="E142" s="246" t="s">
        <v>752</v>
      </c>
      <c r="F142" s="247" t="s">
        <v>866</v>
      </c>
      <c r="G142" s="248" t="s">
        <v>319</v>
      </c>
      <c r="H142" s="249">
        <v>4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366</v>
      </c>
      <c r="AT142" s="257" t="s">
        <v>204</v>
      </c>
      <c r="AU142" s="257" t="s">
        <v>80</v>
      </c>
      <c r="AY142" s="16" t="s">
        <v>202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366</v>
      </c>
      <c r="BM142" s="257" t="s">
        <v>342</v>
      </c>
    </row>
    <row r="143" spans="1:65" s="2" customFormat="1" ht="21.75" customHeight="1">
      <c r="A143" s="37"/>
      <c r="B143" s="38"/>
      <c r="C143" s="245" t="s">
        <v>73</v>
      </c>
      <c r="D143" s="245" t="s">
        <v>204</v>
      </c>
      <c r="E143" s="246" t="s">
        <v>754</v>
      </c>
      <c r="F143" s="247" t="s">
        <v>867</v>
      </c>
      <c r="G143" s="248" t="s">
        <v>319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366</v>
      </c>
      <c r="AT143" s="257" t="s">
        <v>204</v>
      </c>
      <c r="AU143" s="257" t="s">
        <v>80</v>
      </c>
      <c r="AY143" s="16" t="s">
        <v>202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366</v>
      </c>
      <c r="BM143" s="257" t="s">
        <v>354</v>
      </c>
    </row>
    <row r="144" spans="1:65" s="2" customFormat="1" ht="16.5" customHeight="1">
      <c r="A144" s="37"/>
      <c r="B144" s="38"/>
      <c r="C144" s="245" t="s">
        <v>73</v>
      </c>
      <c r="D144" s="245" t="s">
        <v>204</v>
      </c>
      <c r="E144" s="246" t="s">
        <v>756</v>
      </c>
      <c r="F144" s="247" t="s">
        <v>868</v>
      </c>
      <c r="G144" s="248" t="s">
        <v>319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366</v>
      </c>
      <c r="AT144" s="257" t="s">
        <v>204</v>
      </c>
      <c r="AU144" s="257" t="s">
        <v>80</v>
      </c>
      <c r="AY144" s="16" t="s">
        <v>202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366</v>
      </c>
      <c r="BM144" s="257" t="s">
        <v>366</v>
      </c>
    </row>
    <row r="145" spans="1:63" s="12" customFormat="1" ht="25.9" customHeight="1">
      <c r="A145" s="12"/>
      <c r="B145" s="229"/>
      <c r="C145" s="230"/>
      <c r="D145" s="231" t="s">
        <v>72</v>
      </c>
      <c r="E145" s="232" t="s">
        <v>869</v>
      </c>
      <c r="F145" s="232" t="s">
        <v>869</v>
      </c>
      <c r="G145" s="230"/>
      <c r="H145" s="230"/>
      <c r="I145" s="233"/>
      <c r="J145" s="234">
        <f>BK145</f>
        <v>0</v>
      </c>
      <c r="K145" s="230"/>
      <c r="L145" s="235"/>
      <c r="M145" s="236"/>
      <c r="N145" s="237"/>
      <c r="O145" s="237"/>
      <c r="P145" s="238">
        <f>SUM(P146:P147)</f>
        <v>0</v>
      </c>
      <c r="Q145" s="237"/>
      <c r="R145" s="238">
        <f>SUM(R146:R147)</f>
        <v>0</v>
      </c>
      <c r="S145" s="237"/>
      <c r="T145" s="239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0" t="s">
        <v>80</v>
      </c>
      <c r="AT145" s="241" t="s">
        <v>72</v>
      </c>
      <c r="AU145" s="241" t="s">
        <v>73</v>
      </c>
      <c r="AY145" s="240" t="s">
        <v>202</v>
      </c>
      <c r="BK145" s="242">
        <f>SUM(BK146:BK147)</f>
        <v>0</v>
      </c>
    </row>
    <row r="146" spans="1:65" s="2" customFormat="1" ht="21.75" customHeight="1">
      <c r="A146" s="37"/>
      <c r="B146" s="38"/>
      <c r="C146" s="245" t="s">
        <v>73</v>
      </c>
      <c r="D146" s="245" t="s">
        <v>204</v>
      </c>
      <c r="E146" s="246" t="s">
        <v>758</v>
      </c>
      <c r="F146" s="247" t="s">
        <v>870</v>
      </c>
      <c r="G146" s="248" t="s">
        <v>319</v>
      </c>
      <c r="H146" s="249">
        <v>8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366</v>
      </c>
      <c r="AT146" s="257" t="s">
        <v>204</v>
      </c>
      <c r="AU146" s="257" t="s">
        <v>80</v>
      </c>
      <c r="AY146" s="16" t="s">
        <v>202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366</v>
      </c>
      <c r="BM146" s="257" t="s">
        <v>375</v>
      </c>
    </row>
    <row r="147" spans="1:65" s="2" customFormat="1" ht="21.75" customHeight="1">
      <c r="A147" s="37"/>
      <c r="B147" s="38"/>
      <c r="C147" s="245" t="s">
        <v>73</v>
      </c>
      <c r="D147" s="245" t="s">
        <v>204</v>
      </c>
      <c r="E147" s="246" t="s">
        <v>761</v>
      </c>
      <c r="F147" s="247" t="s">
        <v>871</v>
      </c>
      <c r="G147" s="248" t="s">
        <v>319</v>
      </c>
      <c r="H147" s="249">
        <v>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366</v>
      </c>
      <c r="AT147" s="257" t="s">
        <v>204</v>
      </c>
      <c r="AU147" s="257" t="s">
        <v>80</v>
      </c>
      <c r="AY147" s="16" t="s">
        <v>202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366</v>
      </c>
      <c r="BM147" s="257" t="s">
        <v>387</v>
      </c>
    </row>
    <row r="148" spans="1:63" s="12" customFormat="1" ht="25.9" customHeight="1">
      <c r="A148" s="12"/>
      <c r="B148" s="229"/>
      <c r="C148" s="230"/>
      <c r="D148" s="231" t="s">
        <v>72</v>
      </c>
      <c r="E148" s="232" t="s">
        <v>872</v>
      </c>
      <c r="F148" s="232" t="s">
        <v>872</v>
      </c>
      <c r="G148" s="230"/>
      <c r="H148" s="230"/>
      <c r="I148" s="233"/>
      <c r="J148" s="234">
        <f>BK148</f>
        <v>0</v>
      </c>
      <c r="K148" s="230"/>
      <c r="L148" s="235"/>
      <c r="M148" s="236"/>
      <c r="N148" s="237"/>
      <c r="O148" s="237"/>
      <c r="P148" s="238">
        <f>SUM(P149:P173)</f>
        <v>0</v>
      </c>
      <c r="Q148" s="237"/>
      <c r="R148" s="238">
        <f>SUM(R149:R173)</f>
        <v>0</v>
      </c>
      <c r="S148" s="237"/>
      <c r="T148" s="239">
        <f>SUM(T149:T173)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0" t="s">
        <v>80</v>
      </c>
      <c r="AT148" s="241" t="s">
        <v>72</v>
      </c>
      <c r="AU148" s="241" t="s">
        <v>73</v>
      </c>
      <c r="AY148" s="240" t="s">
        <v>202</v>
      </c>
      <c r="BK148" s="242">
        <f>SUM(BK149:BK173)</f>
        <v>0</v>
      </c>
    </row>
    <row r="149" spans="1:65" s="2" customFormat="1" ht="21.75" customHeight="1">
      <c r="A149" s="37"/>
      <c r="B149" s="38"/>
      <c r="C149" s="245" t="s">
        <v>73</v>
      </c>
      <c r="D149" s="245" t="s">
        <v>204</v>
      </c>
      <c r="E149" s="246" t="s">
        <v>763</v>
      </c>
      <c r="F149" s="247" t="s">
        <v>873</v>
      </c>
      <c r="G149" s="248" t="s">
        <v>794</v>
      </c>
      <c r="H149" s="249">
        <v>21.684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366</v>
      </c>
      <c r="AT149" s="257" t="s">
        <v>204</v>
      </c>
      <c r="AU149" s="257" t="s">
        <v>80</v>
      </c>
      <c r="AY149" s="16" t="s">
        <v>202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366</v>
      </c>
      <c r="BM149" s="257" t="s">
        <v>398</v>
      </c>
    </row>
    <row r="150" spans="1:65" s="2" customFormat="1" ht="21.75" customHeight="1">
      <c r="A150" s="37"/>
      <c r="B150" s="38"/>
      <c r="C150" s="245" t="s">
        <v>73</v>
      </c>
      <c r="D150" s="245" t="s">
        <v>204</v>
      </c>
      <c r="E150" s="246" t="s">
        <v>766</v>
      </c>
      <c r="F150" s="247" t="s">
        <v>874</v>
      </c>
      <c r="G150" s="248" t="s">
        <v>794</v>
      </c>
      <c r="H150" s="249">
        <v>48.804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366</v>
      </c>
      <c r="AT150" s="257" t="s">
        <v>204</v>
      </c>
      <c r="AU150" s="257" t="s">
        <v>80</v>
      </c>
      <c r="AY150" s="16" t="s">
        <v>202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366</v>
      </c>
      <c r="BM150" s="257" t="s">
        <v>413</v>
      </c>
    </row>
    <row r="151" spans="1:65" s="2" customFormat="1" ht="21.75" customHeight="1">
      <c r="A151" s="37"/>
      <c r="B151" s="38"/>
      <c r="C151" s="245" t="s">
        <v>73</v>
      </c>
      <c r="D151" s="245" t="s">
        <v>204</v>
      </c>
      <c r="E151" s="246" t="s">
        <v>768</v>
      </c>
      <c r="F151" s="247" t="s">
        <v>875</v>
      </c>
      <c r="G151" s="248" t="s">
        <v>794</v>
      </c>
      <c r="H151" s="249">
        <v>2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366</v>
      </c>
      <c r="AT151" s="257" t="s">
        <v>204</v>
      </c>
      <c r="AU151" s="257" t="s">
        <v>80</v>
      </c>
      <c r="AY151" s="16" t="s">
        <v>202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366</v>
      </c>
      <c r="BM151" s="257" t="s">
        <v>421</v>
      </c>
    </row>
    <row r="152" spans="1:65" s="2" customFormat="1" ht="21.75" customHeight="1">
      <c r="A152" s="37"/>
      <c r="B152" s="38"/>
      <c r="C152" s="245" t="s">
        <v>73</v>
      </c>
      <c r="D152" s="245" t="s">
        <v>204</v>
      </c>
      <c r="E152" s="246" t="s">
        <v>770</v>
      </c>
      <c r="F152" s="247" t="s">
        <v>876</v>
      </c>
      <c r="G152" s="248" t="s">
        <v>794</v>
      </c>
      <c r="H152" s="249">
        <v>14.376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366</v>
      </c>
      <c r="AT152" s="257" t="s">
        <v>204</v>
      </c>
      <c r="AU152" s="257" t="s">
        <v>80</v>
      </c>
      <c r="AY152" s="16" t="s">
        <v>202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366</v>
      </c>
      <c r="BM152" s="257" t="s">
        <v>432</v>
      </c>
    </row>
    <row r="153" spans="1:65" s="2" customFormat="1" ht="21.75" customHeight="1">
      <c r="A153" s="37"/>
      <c r="B153" s="38"/>
      <c r="C153" s="245" t="s">
        <v>73</v>
      </c>
      <c r="D153" s="245" t="s">
        <v>204</v>
      </c>
      <c r="E153" s="246" t="s">
        <v>772</v>
      </c>
      <c r="F153" s="247" t="s">
        <v>877</v>
      </c>
      <c r="G153" s="248" t="s">
        <v>319</v>
      </c>
      <c r="H153" s="249">
        <v>2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366</v>
      </c>
      <c r="AT153" s="257" t="s">
        <v>204</v>
      </c>
      <c r="AU153" s="257" t="s">
        <v>80</v>
      </c>
      <c r="AY153" s="16" t="s">
        <v>202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366</v>
      </c>
      <c r="BM153" s="257" t="s">
        <v>449</v>
      </c>
    </row>
    <row r="154" spans="1:65" s="2" customFormat="1" ht="21.75" customHeight="1">
      <c r="A154" s="37"/>
      <c r="B154" s="38"/>
      <c r="C154" s="245" t="s">
        <v>73</v>
      </c>
      <c r="D154" s="245" t="s">
        <v>204</v>
      </c>
      <c r="E154" s="246" t="s">
        <v>774</v>
      </c>
      <c r="F154" s="247" t="s">
        <v>878</v>
      </c>
      <c r="G154" s="248" t="s">
        <v>319</v>
      </c>
      <c r="H154" s="249">
        <v>1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366</v>
      </c>
      <c r="AT154" s="257" t="s">
        <v>204</v>
      </c>
      <c r="AU154" s="257" t="s">
        <v>80</v>
      </c>
      <c r="AY154" s="16" t="s">
        <v>202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366</v>
      </c>
      <c r="BM154" s="257" t="s">
        <v>459</v>
      </c>
    </row>
    <row r="155" spans="1:65" s="2" customFormat="1" ht="21.75" customHeight="1">
      <c r="A155" s="37"/>
      <c r="B155" s="38"/>
      <c r="C155" s="245" t="s">
        <v>73</v>
      </c>
      <c r="D155" s="245" t="s">
        <v>204</v>
      </c>
      <c r="E155" s="246" t="s">
        <v>776</v>
      </c>
      <c r="F155" s="247" t="s">
        <v>909</v>
      </c>
      <c r="G155" s="248" t="s">
        <v>319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366</v>
      </c>
      <c r="AT155" s="257" t="s">
        <v>204</v>
      </c>
      <c r="AU155" s="257" t="s">
        <v>80</v>
      </c>
      <c r="AY155" s="16" t="s">
        <v>202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366</v>
      </c>
      <c r="BM155" s="257" t="s">
        <v>469</v>
      </c>
    </row>
    <row r="156" spans="1:65" s="2" customFormat="1" ht="21.75" customHeight="1">
      <c r="A156" s="37"/>
      <c r="B156" s="38"/>
      <c r="C156" s="245" t="s">
        <v>73</v>
      </c>
      <c r="D156" s="245" t="s">
        <v>204</v>
      </c>
      <c r="E156" s="246" t="s">
        <v>778</v>
      </c>
      <c r="F156" s="247" t="s">
        <v>879</v>
      </c>
      <c r="G156" s="248" t="s">
        <v>319</v>
      </c>
      <c r="H156" s="249">
        <v>16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366</v>
      </c>
      <c r="AT156" s="257" t="s">
        <v>204</v>
      </c>
      <c r="AU156" s="257" t="s">
        <v>80</v>
      </c>
      <c r="AY156" s="16" t="s">
        <v>202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366</v>
      </c>
      <c r="BM156" s="257" t="s">
        <v>479</v>
      </c>
    </row>
    <row r="157" spans="1:65" s="2" customFormat="1" ht="21.75" customHeight="1">
      <c r="A157" s="37"/>
      <c r="B157" s="38"/>
      <c r="C157" s="245" t="s">
        <v>73</v>
      </c>
      <c r="D157" s="245" t="s">
        <v>204</v>
      </c>
      <c r="E157" s="246" t="s">
        <v>780</v>
      </c>
      <c r="F157" s="247" t="s">
        <v>880</v>
      </c>
      <c r="G157" s="248" t="s">
        <v>319</v>
      </c>
      <c r="H157" s="249">
        <v>8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366</v>
      </c>
      <c r="AT157" s="257" t="s">
        <v>204</v>
      </c>
      <c r="AU157" s="257" t="s">
        <v>80</v>
      </c>
      <c r="AY157" s="16" t="s">
        <v>202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366</v>
      </c>
      <c r="BM157" s="257" t="s">
        <v>487</v>
      </c>
    </row>
    <row r="158" spans="1:65" s="2" customFormat="1" ht="21.75" customHeight="1">
      <c r="A158" s="37"/>
      <c r="B158" s="38"/>
      <c r="C158" s="245" t="s">
        <v>73</v>
      </c>
      <c r="D158" s="245" t="s">
        <v>204</v>
      </c>
      <c r="E158" s="246" t="s">
        <v>782</v>
      </c>
      <c r="F158" s="247" t="s">
        <v>881</v>
      </c>
      <c r="G158" s="248" t="s">
        <v>319</v>
      </c>
      <c r="H158" s="249">
        <v>8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366</v>
      </c>
      <c r="AT158" s="257" t="s">
        <v>204</v>
      </c>
      <c r="AU158" s="257" t="s">
        <v>80</v>
      </c>
      <c r="AY158" s="16" t="s">
        <v>202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366</v>
      </c>
      <c r="BM158" s="257" t="s">
        <v>495</v>
      </c>
    </row>
    <row r="159" spans="1:65" s="2" customFormat="1" ht="21.75" customHeight="1">
      <c r="A159" s="37"/>
      <c r="B159" s="38"/>
      <c r="C159" s="245" t="s">
        <v>73</v>
      </c>
      <c r="D159" s="245" t="s">
        <v>204</v>
      </c>
      <c r="E159" s="246" t="s">
        <v>784</v>
      </c>
      <c r="F159" s="247" t="s">
        <v>882</v>
      </c>
      <c r="G159" s="248" t="s">
        <v>319</v>
      </c>
      <c r="H159" s="249">
        <v>12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366</v>
      </c>
      <c r="AT159" s="257" t="s">
        <v>204</v>
      </c>
      <c r="AU159" s="257" t="s">
        <v>80</v>
      </c>
      <c r="AY159" s="16" t="s">
        <v>202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366</v>
      </c>
      <c r="BM159" s="257" t="s">
        <v>503</v>
      </c>
    </row>
    <row r="160" spans="1:65" s="2" customFormat="1" ht="33" customHeight="1">
      <c r="A160" s="37"/>
      <c r="B160" s="38"/>
      <c r="C160" s="245" t="s">
        <v>73</v>
      </c>
      <c r="D160" s="245" t="s">
        <v>204</v>
      </c>
      <c r="E160" s="246" t="s">
        <v>786</v>
      </c>
      <c r="F160" s="247" t="s">
        <v>883</v>
      </c>
      <c r="G160" s="248" t="s">
        <v>319</v>
      </c>
      <c r="H160" s="249">
        <v>14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366</v>
      </c>
      <c r="AT160" s="257" t="s">
        <v>204</v>
      </c>
      <c r="AU160" s="257" t="s">
        <v>80</v>
      </c>
      <c r="AY160" s="16" t="s">
        <v>202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366</v>
      </c>
      <c r="BM160" s="257" t="s">
        <v>511</v>
      </c>
    </row>
    <row r="161" spans="1:65" s="2" customFormat="1" ht="21.75" customHeight="1">
      <c r="A161" s="37"/>
      <c r="B161" s="38"/>
      <c r="C161" s="245" t="s">
        <v>73</v>
      </c>
      <c r="D161" s="245" t="s">
        <v>204</v>
      </c>
      <c r="E161" s="246" t="s">
        <v>789</v>
      </c>
      <c r="F161" s="247" t="s">
        <v>884</v>
      </c>
      <c r="G161" s="248" t="s">
        <v>319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366</v>
      </c>
      <c r="AT161" s="257" t="s">
        <v>204</v>
      </c>
      <c r="AU161" s="257" t="s">
        <v>80</v>
      </c>
      <c r="AY161" s="16" t="s">
        <v>202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366</v>
      </c>
      <c r="BM161" s="257" t="s">
        <v>521</v>
      </c>
    </row>
    <row r="162" spans="1:65" s="2" customFormat="1" ht="21.75" customHeight="1">
      <c r="A162" s="37"/>
      <c r="B162" s="38"/>
      <c r="C162" s="245" t="s">
        <v>73</v>
      </c>
      <c r="D162" s="245" t="s">
        <v>204</v>
      </c>
      <c r="E162" s="246" t="s">
        <v>792</v>
      </c>
      <c r="F162" s="247" t="s">
        <v>885</v>
      </c>
      <c r="G162" s="248" t="s">
        <v>319</v>
      </c>
      <c r="H162" s="249">
        <v>8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366</v>
      </c>
      <c r="AT162" s="257" t="s">
        <v>204</v>
      </c>
      <c r="AU162" s="257" t="s">
        <v>80</v>
      </c>
      <c r="AY162" s="16" t="s">
        <v>202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366</v>
      </c>
      <c r="BM162" s="257" t="s">
        <v>529</v>
      </c>
    </row>
    <row r="163" spans="1:65" s="2" customFormat="1" ht="16.5" customHeight="1">
      <c r="A163" s="37"/>
      <c r="B163" s="38"/>
      <c r="C163" s="245" t="s">
        <v>73</v>
      </c>
      <c r="D163" s="245" t="s">
        <v>204</v>
      </c>
      <c r="E163" s="246" t="s">
        <v>795</v>
      </c>
      <c r="F163" s="247" t="s">
        <v>886</v>
      </c>
      <c r="G163" s="248" t="s">
        <v>319</v>
      </c>
      <c r="H163" s="249">
        <v>4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366</v>
      </c>
      <c r="AT163" s="257" t="s">
        <v>204</v>
      </c>
      <c r="AU163" s="257" t="s">
        <v>80</v>
      </c>
      <c r="AY163" s="16" t="s">
        <v>202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366</v>
      </c>
      <c r="BM163" s="257" t="s">
        <v>537</v>
      </c>
    </row>
    <row r="164" spans="1:65" s="2" customFormat="1" ht="16.5" customHeight="1">
      <c r="A164" s="37"/>
      <c r="B164" s="38"/>
      <c r="C164" s="245" t="s">
        <v>73</v>
      </c>
      <c r="D164" s="245" t="s">
        <v>204</v>
      </c>
      <c r="E164" s="246" t="s">
        <v>797</v>
      </c>
      <c r="F164" s="247" t="s">
        <v>887</v>
      </c>
      <c r="G164" s="248" t="s">
        <v>319</v>
      </c>
      <c r="H164" s="249">
        <v>6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366</v>
      </c>
      <c r="AT164" s="257" t="s">
        <v>204</v>
      </c>
      <c r="AU164" s="257" t="s">
        <v>80</v>
      </c>
      <c r="AY164" s="16" t="s">
        <v>202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366</v>
      </c>
      <c r="BM164" s="257" t="s">
        <v>545</v>
      </c>
    </row>
    <row r="165" spans="1:65" s="2" customFormat="1" ht="16.5" customHeight="1">
      <c r="A165" s="37"/>
      <c r="B165" s="38"/>
      <c r="C165" s="245" t="s">
        <v>73</v>
      </c>
      <c r="D165" s="245" t="s">
        <v>204</v>
      </c>
      <c r="E165" s="246" t="s">
        <v>799</v>
      </c>
      <c r="F165" s="247" t="s">
        <v>888</v>
      </c>
      <c r="G165" s="248" t="s">
        <v>319</v>
      </c>
      <c r="H165" s="249">
        <v>4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366</v>
      </c>
      <c r="AT165" s="257" t="s">
        <v>204</v>
      </c>
      <c r="AU165" s="257" t="s">
        <v>80</v>
      </c>
      <c r="AY165" s="16" t="s">
        <v>202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366</v>
      </c>
      <c r="BM165" s="257" t="s">
        <v>553</v>
      </c>
    </row>
    <row r="166" spans="1:65" s="2" customFormat="1" ht="16.5" customHeight="1">
      <c r="A166" s="37"/>
      <c r="B166" s="38"/>
      <c r="C166" s="245" t="s">
        <v>73</v>
      </c>
      <c r="D166" s="245" t="s">
        <v>204</v>
      </c>
      <c r="E166" s="246" t="s">
        <v>801</v>
      </c>
      <c r="F166" s="247" t="s">
        <v>889</v>
      </c>
      <c r="G166" s="248" t="s">
        <v>319</v>
      </c>
      <c r="H166" s="249">
        <v>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366</v>
      </c>
      <c r="AT166" s="257" t="s">
        <v>204</v>
      </c>
      <c r="AU166" s="257" t="s">
        <v>80</v>
      </c>
      <c r="AY166" s="16" t="s">
        <v>202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366</v>
      </c>
      <c r="BM166" s="257" t="s">
        <v>563</v>
      </c>
    </row>
    <row r="167" spans="1:65" s="2" customFormat="1" ht="16.5" customHeight="1">
      <c r="A167" s="37"/>
      <c r="B167" s="38"/>
      <c r="C167" s="245" t="s">
        <v>73</v>
      </c>
      <c r="D167" s="245" t="s">
        <v>204</v>
      </c>
      <c r="E167" s="246" t="s">
        <v>803</v>
      </c>
      <c r="F167" s="247" t="s">
        <v>890</v>
      </c>
      <c r="G167" s="248" t="s">
        <v>319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366</v>
      </c>
      <c r="AT167" s="257" t="s">
        <v>204</v>
      </c>
      <c r="AU167" s="257" t="s">
        <v>80</v>
      </c>
      <c r="AY167" s="16" t="s">
        <v>202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366</v>
      </c>
      <c r="BM167" s="257" t="s">
        <v>575</v>
      </c>
    </row>
    <row r="168" spans="1:65" s="2" customFormat="1" ht="16.5" customHeight="1">
      <c r="A168" s="37"/>
      <c r="B168" s="38"/>
      <c r="C168" s="245" t="s">
        <v>73</v>
      </c>
      <c r="D168" s="245" t="s">
        <v>204</v>
      </c>
      <c r="E168" s="246" t="s">
        <v>806</v>
      </c>
      <c r="F168" s="247" t="s">
        <v>891</v>
      </c>
      <c r="G168" s="248" t="s">
        <v>319</v>
      </c>
      <c r="H168" s="249">
        <v>2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366</v>
      </c>
      <c r="AT168" s="257" t="s">
        <v>204</v>
      </c>
      <c r="AU168" s="257" t="s">
        <v>80</v>
      </c>
      <c r="AY168" s="16" t="s">
        <v>202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366</v>
      </c>
      <c r="BM168" s="257" t="s">
        <v>590</v>
      </c>
    </row>
    <row r="169" spans="1:65" s="2" customFormat="1" ht="16.5" customHeight="1">
      <c r="A169" s="37"/>
      <c r="B169" s="38"/>
      <c r="C169" s="245" t="s">
        <v>73</v>
      </c>
      <c r="D169" s="245" t="s">
        <v>204</v>
      </c>
      <c r="E169" s="246" t="s">
        <v>808</v>
      </c>
      <c r="F169" s="247" t="s">
        <v>892</v>
      </c>
      <c r="G169" s="248" t="s">
        <v>319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366</v>
      </c>
      <c r="AT169" s="257" t="s">
        <v>204</v>
      </c>
      <c r="AU169" s="257" t="s">
        <v>80</v>
      </c>
      <c r="AY169" s="16" t="s">
        <v>202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366</v>
      </c>
      <c r="BM169" s="257" t="s">
        <v>597</v>
      </c>
    </row>
    <row r="170" spans="1:65" s="2" customFormat="1" ht="16.5" customHeight="1">
      <c r="A170" s="37"/>
      <c r="B170" s="38"/>
      <c r="C170" s="245" t="s">
        <v>73</v>
      </c>
      <c r="D170" s="245" t="s">
        <v>204</v>
      </c>
      <c r="E170" s="246" t="s">
        <v>810</v>
      </c>
      <c r="F170" s="247" t="s">
        <v>893</v>
      </c>
      <c r="G170" s="248" t="s">
        <v>319</v>
      </c>
      <c r="H170" s="249">
        <v>8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366</v>
      </c>
      <c r="AT170" s="257" t="s">
        <v>204</v>
      </c>
      <c r="AU170" s="257" t="s">
        <v>80</v>
      </c>
      <c r="AY170" s="16" t="s">
        <v>202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366</v>
      </c>
      <c r="BM170" s="257" t="s">
        <v>607</v>
      </c>
    </row>
    <row r="171" spans="1:65" s="2" customFormat="1" ht="16.5" customHeight="1">
      <c r="A171" s="37"/>
      <c r="B171" s="38"/>
      <c r="C171" s="245" t="s">
        <v>73</v>
      </c>
      <c r="D171" s="245" t="s">
        <v>204</v>
      </c>
      <c r="E171" s="246" t="s">
        <v>812</v>
      </c>
      <c r="F171" s="247" t="s">
        <v>894</v>
      </c>
      <c r="G171" s="248" t="s">
        <v>319</v>
      </c>
      <c r="H171" s="249">
        <v>4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366</v>
      </c>
      <c r="AT171" s="257" t="s">
        <v>204</v>
      </c>
      <c r="AU171" s="257" t="s">
        <v>80</v>
      </c>
      <c r="AY171" s="16" t="s">
        <v>202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366</v>
      </c>
      <c r="BM171" s="257" t="s">
        <v>619</v>
      </c>
    </row>
    <row r="172" spans="1:65" s="2" customFormat="1" ht="16.5" customHeight="1">
      <c r="A172" s="37"/>
      <c r="B172" s="38"/>
      <c r="C172" s="245" t="s">
        <v>73</v>
      </c>
      <c r="D172" s="245" t="s">
        <v>204</v>
      </c>
      <c r="E172" s="246" t="s">
        <v>814</v>
      </c>
      <c r="F172" s="247" t="s">
        <v>895</v>
      </c>
      <c r="G172" s="248" t="s">
        <v>319</v>
      </c>
      <c r="H172" s="249">
        <v>2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366</v>
      </c>
      <c r="AT172" s="257" t="s">
        <v>204</v>
      </c>
      <c r="AU172" s="257" t="s">
        <v>80</v>
      </c>
      <c r="AY172" s="16" t="s">
        <v>202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366</v>
      </c>
      <c r="BM172" s="257" t="s">
        <v>266</v>
      </c>
    </row>
    <row r="173" spans="1:65" s="2" customFormat="1" ht="16.5" customHeight="1">
      <c r="A173" s="37"/>
      <c r="B173" s="38"/>
      <c r="C173" s="245" t="s">
        <v>73</v>
      </c>
      <c r="D173" s="245" t="s">
        <v>204</v>
      </c>
      <c r="E173" s="246" t="s">
        <v>817</v>
      </c>
      <c r="F173" s="247" t="s">
        <v>897</v>
      </c>
      <c r="G173" s="248" t="s">
        <v>319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366</v>
      </c>
      <c r="AT173" s="257" t="s">
        <v>204</v>
      </c>
      <c r="AU173" s="257" t="s">
        <v>80</v>
      </c>
      <c r="AY173" s="16" t="s">
        <v>202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366</v>
      </c>
      <c r="BM173" s="257" t="s">
        <v>248</v>
      </c>
    </row>
    <row r="174" spans="1:63" s="12" customFormat="1" ht="25.9" customHeight="1">
      <c r="A174" s="12"/>
      <c r="B174" s="229"/>
      <c r="C174" s="230"/>
      <c r="D174" s="231" t="s">
        <v>72</v>
      </c>
      <c r="E174" s="232" t="s">
        <v>898</v>
      </c>
      <c r="F174" s="232" t="s">
        <v>898</v>
      </c>
      <c r="G174" s="230"/>
      <c r="H174" s="230"/>
      <c r="I174" s="233"/>
      <c r="J174" s="234">
        <f>BK174</f>
        <v>0</v>
      </c>
      <c r="K174" s="230"/>
      <c r="L174" s="235"/>
      <c r="M174" s="236"/>
      <c r="N174" s="237"/>
      <c r="O174" s="237"/>
      <c r="P174" s="238">
        <f>SUM(P175:P178)</f>
        <v>0</v>
      </c>
      <c r="Q174" s="237"/>
      <c r="R174" s="238">
        <f>SUM(R175:R178)</f>
        <v>0</v>
      </c>
      <c r="S174" s="237"/>
      <c r="T174" s="239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40" t="s">
        <v>80</v>
      </c>
      <c r="AT174" s="241" t="s">
        <v>72</v>
      </c>
      <c r="AU174" s="241" t="s">
        <v>73</v>
      </c>
      <c r="AY174" s="240" t="s">
        <v>202</v>
      </c>
      <c r="BK174" s="242">
        <f>SUM(BK175:BK178)</f>
        <v>0</v>
      </c>
    </row>
    <row r="175" spans="1:65" s="2" customFormat="1" ht="33" customHeight="1">
      <c r="A175" s="37"/>
      <c r="B175" s="38"/>
      <c r="C175" s="245" t="s">
        <v>73</v>
      </c>
      <c r="D175" s="245" t="s">
        <v>204</v>
      </c>
      <c r="E175" s="246" t="s">
        <v>820</v>
      </c>
      <c r="F175" s="247" t="s">
        <v>899</v>
      </c>
      <c r="G175" s="248" t="s">
        <v>231</v>
      </c>
      <c r="H175" s="249">
        <v>2.712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366</v>
      </c>
      <c r="AT175" s="257" t="s">
        <v>204</v>
      </c>
      <c r="AU175" s="257" t="s">
        <v>80</v>
      </c>
      <c r="AY175" s="16" t="s">
        <v>202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366</v>
      </c>
      <c r="BM175" s="257" t="s">
        <v>277</v>
      </c>
    </row>
    <row r="176" spans="1:65" s="2" customFormat="1" ht="33" customHeight="1">
      <c r="A176" s="37"/>
      <c r="B176" s="38"/>
      <c r="C176" s="245" t="s">
        <v>73</v>
      </c>
      <c r="D176" s="245" t="s">
        <v>204</v>
      </c>
      <c r="E176" s="246" t="s">
        <v>823</v>
      </c>
      <c r="F176" s="247" t="s">
        <v>900</v>
      </c>
      <c r="G176" s="248" t="s">
        <v>231</v>
      </c>
      <c r="H176" s="249">
        <v>4.98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366</v>
      </c>
      <c r="AT176" s="257" t="s">
        <v>204</v>
      </c>
      <c r="AU176" s="257" t="s">
        <v>80</v>
      </c>
      <c r="AY176" s="16" t="s">
        <v>202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366</v>
      </c>
      <c r="BM176" s="257" t="s">
        <v>708</v>
      </c>
    </row>
    <row r="177" spans="1:65" s="2" customFormat="1" ht="44.25" customHeight="1">
      <c r="A177" s="37"/>
      <c r="B177" s="38"/>
      <c r="C177" s="245" t="s">
        <v>73</v>
      </c>
      <c r="D177" s="245" t="s">
        <v>204</v>
      </c>
      <c r="E177" s="246" t="s">
        <v>825</v>
      </c>
      <c r="F177" s="247" t="s">
        <v>901</v>
      </c>
      <c r="G177" s="248" t="s">
        <v>231</v>
      </c>
      <c r="H177" s="249">
        <v>4.14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366</v>
      </c>
      <c r="AT177" s="257" t="s">
        <v>204</v>
      </c>
      <c r="AU177" s="257" t="s">
        <v>80</v>
      </c>
      <c r="AY177" s="16" t="s">
        <v>202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366</v>
      </c>
      <c r="BM177" s="257" t="s">
        <v>711</v>
      </c>
    </row>
    <row r="178" spans="1:65" s="2" customFormat="1" ht="44.25" customHeight="1">
      <c r="A178" s="37"/>
      <c r="B178" s="38"/>
      <c r="C178" s="245" t="s">
        <v>73</v>
      </c>
      <c r="D178" s="245" t="s">
        <v>204</v>
      </c>
      <c r="E178" s="246" t="s">
        <v>827</v>
      </c>
      <c r="F178" s="247" t="s">
        <v>902</v>
      </c>
      <c r="G178" s="248" t="s">
        <v>231</v>
      </c>
      <c r="H178" s="249">
        <v>3.924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366</v>
      </c>
      <c r="AT178" s="257" t="s">
        <v>204</v>
      </c>
      <c r="AU178" s="257" t="s">
        <v>80</v>
      </c>
      <c r="AY178" s="16" t="s">
        <v>202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366</v>
      </c>
      <c r="BM178" s="257" t="s">
        <v>714</v>
      </c>
    </row>
    <row r="179" spans="1:63" s="12" customFormat="1" ht="25.9" customHeight="1">
      <c r="A179" s="12"/>
      <c r="B179" s="229"/>
      <c r="C179" s="230"/>
      <c r="D179" s="231" t="s">
        <v>72</v>
      </c>
      <c r="E179" s="232" t="s">
        <v>819</v>
      </c>
      <c r="F179" s="232" t="s">
        <v>819</v>
      </c>
      <c r="G179" s="230"/>
      <c r="H179" s="230"/>
      <c r="I179" s="233"/>
      <c r="J179" s="234">
        <f>BK179</f>
        <v>0</v>
      </c>
      <c r="K179" s="230"/>
      <c r="L179" s="235"/>
      <c r="M179" s="236"/>
      <c r="N179" s="237"/>
      <c r="O179" s="237"/>
      <c r="P179" s="238">
        <f>SUM(P180:P183)</f>
        <v>0</v>
      </c>
      <c r="Q179" s="237"/>
      <c r="R179" s="238">
        <f>SUM(R180:R183)</f>
        <v>0</v>
      </c>
      <c r="S179" s="237"/>
      <c r="T179" s="239">
        <f>SUM(T180:T183)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0" t="s">
        <v>80</v>
      </c>
      <c r="AT179" s="241" t="s">
        <v>72</v>
      </c>
      <c r="AU179" s="241" t="s">
        <v>73</v>
      </c>
      <c r="AY179" s="240" t="s">
        <v>202</v>
      </c>
      <c r="BK179" s="242">
        <f>SUM(BK180:BK183)</f>
        <v>0</v>
      </c>
    </row>
    <row r="180" spans="1:65" s="2" customFormat="1" ht="21.75" customHeight="1">
      <c r="A180" s="37"/>
      <c r="B180" s="38"/>
      <c r="C180" s="245" t="s">
        <v>73</v>
      </c>
      <c r="D180" s="245" t="s">
        <v>204</v>
      </c>
      <c r="E180" s="246" t="s">
        <v>829</v>
      </c>
      <c r="F180" s="247" t="s">
        <v>903</v>
      </c>
      <c r="G180" s="248" t="s">
        <v>207</v>
      </c>
      <c r="H180" s="249">
        <v>1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366</v>
      </c>
      <c r="AT180" s="257" t="s">
        <v>204</v>
      </c>
      <c r="AU180" s="257" t="s">
        <v>80</v>
      </c>
      <c r="AY180" s="16" t="s">
        <v>202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366</v>
      </c>
      <c r="BM180" s="257" t="s">
        <v>717</v>
      </c>
    </row>
    <row r="181" spans="1:65" s="2" customFormat="1" ht="16.5" customHeight="1">
      <c r="A181" s="37"/>
      <c r="B181" s="38"/>
      <c r="C181" s="245" t="s">
        <v>73</v>
      </c>
      <c r="D181" s="245" t="s">
        <v>204</v>
      </c>
      <c r="E181" s="246" t="s">
        <v>831</v>
      </c>
      <c r="F181" s="247" t="s">
        <v>904</v>
      </c>
      <c r="G181" s="248" t="s">
        <v>207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366</v>
      </c>
      <c r="AT181" s="257" t="s">
        <v>204</v>
      </c>
      <c r="AU181" s="257" t="s">
        <v>80</v>
      </c>
      <c r="AY181" s="16" t="s">
        <v>202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366</v>
      </c>
      <c r="BM181" s="257" t="s">
        <v>722</v>
      </c>
    </row>
    <row r="182" spans="1:65" s="2" customFormat="1" ht="16.5" customHeight="1">
      <c r="A182" s="37"/>
      <c r="B182" s="38"/>
      <c r="C182" s="245" t="s">
        <v>73</v>
      </c>
      <c r="D182" s="245" t="s">
        <v>204</v>
      </c>
      <c r="E182" s="246" t="s">
        <v>833</v>
      </c>
      <c r="F182" s="247" t="s">
        <v>905</v>
      </c>
      <c r="G182" s="248" t="s">
        <v>207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366</v>
      </c>
      <c r="AT182" s="257" t="s">
        <v>204</v>
      </c>
      <c r="AU182" s="257" t="s">
        <v>80</v>
      </c>
      <c r="AY182" s="16" t="s">
        <v>202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366</v>
      </c>
      <c r="BM182" s="257" t="s">
        <v>726</v>
      </c>
    </row>
    <row r="183" spans="1:65" s="2" customFormat="1" ht="16.5" customHeight="1">
      <c r="A183" s="37"/>
      <c r="B183" s="38"/>
      <c r="C183" s="245" t="s">
        <v>73</v>
      </c>
      <c r="D183" s="245" t="s">
        <v>204</v>
      </c>
      <c r="E183" s="246" t="s">
        <v>835</v>
      </c>
      <c r="F183" s="247" t="s">
        <v>431</v>
      </c>
      <c r="G183" s="248" t="s">
        <v>207</v>
      </c>
      <c r="H183" s="249">
        <v>1</v>
      </c>
      <c r="I183" s="250"/>
      <c r="J183" s="251">
        <f>ROUND(I183*H183,2)</f>
        <v>0</v>
      </c>
      <c r="K183" s="252"/>
      <c r="L183" s="43"/>
      <c r="M183" s="295" t="s">
        <v>1</v>
      </c>
      <c r="N183" s="296" t="s">
        <v>39</v>
      </c>
      <c r="O183" s="297"/>
      <c r="P183" s="298">
        <f>O183*H183</f>
        <v>0</v>
      </c>
      <c r="Q183" s="298">
        <v>0</v>
      </c>
      <c r="R183" s="298">
        <f>Q183*H183</f>
        <v>0</v>
      </c>
      <c r="S183" s="298">
        <v>0</v>
      </c>
      <c r="T183" s="29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366</v>
      </c>
      <c r="AT183" s="257" t="s">
        <v>204</v>
      </c>
      <c r="AU183" s="257" t="s">
        <v>80</v>
      </c>
      <c r="AY183" s="16" t="s">
        <v>202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366</v>
      </c>
      <c r="BM183" s="257" t="s">
        <v>729</v>
      </c>
    </row>
    <row r="184" spans="1:31" s="2" customFormat="1" ht="6.95" customHeight="1">
      <c r="A184" s="37"/>
      <c r="B184" s="65"/>
      <c r="C184" s="66"/>
      <c r="D184" s="66"/>
      <c r="E184" s="66"/>
      <c r="F184" s="66"/>
      <c r="G184" s="66"/>
      <c r="H184" s="66"/>
      <c r="I184" s="192"/>
      <c r="J184" s="66"/>
      <c r="K184" s="66"/>
      <c r="L184" s="43"/>
      <c r="M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</row>
  </sheetData>
  <sheetProtection password="CC35" sheet="1" objects="1" scenarios="1" formatColumns="0" formatRows="0" autoFilter="0"/>
  <autoFilter ref="C131:K18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160</v>
      </c>
      <c r="L8" s="19"/>
    </row>
    <row r="9" spans="2:12" s="1" customFormat="1" ht="16.5" customHeight="1">
      <c r="B9" s="19"/>
      <c r="E9" s="153" t="s">
        <v>161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162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163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164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910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ROUND((SUM(BE132:BE185)),2)</f>
        <v>0</v>
      </c>
      <c r="G37" s="37"/>
      <c r="H37" s="37"/>
      <c r="I37" s="171">
        <v>0.21</v>
      </c>
      <c r="J37" s="170">
        <f>ROUND(((SUM(BE132:BE185))*I37),2)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ROUND((SUM(BF132:BF185)),2)</f>
        <v>0</v>
      </c>
      <c r="G38" s="37"/>
      <c r="H38" s="37"/>
      <c r="I38" s="171">
        <v>0.15</v>
      </c>
      <c r="J38" s="170">
        <f>ROUND(((SUM(BF132:BF185))*I38),2)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161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162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163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164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A.d.c - Vzduchotechnika 3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167</v>
      </c>
      <c r="D98" s="199"/>
      <c r="E98" s="199"/>
      <c r="F98" s="199"/>
      <c r="G98" s="199"/>
      <c r="H98" s="199"/>
      <c r="I98" s="200"/>
      <c r="J98" s="201" t="s">
        <v>168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169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170</v>
      </c>
    </row>
    <row r="101" spans="1:31" s="9" customFormat="1" ht="24.95" customHeight="1">
      <c r="A101" s="9"/>
      <c r="B101" s="203"/>
      <c r="C101" s="204"/>
      <c r="D101" s="205" t="s">
        <v>849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850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851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907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853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854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855</v>
      </c>
      <c r="E107" s="206"/>
      <c r="F107" s="206"/>
      <c r="G107" s="206"/>
      <c r="H107" s="206"/>
      <c r="I107" s="207"/>
      <c r="J107" s="208">
        <f>J176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739</v>
      </c>
      <c r="E108" s="206"/>
      <c r="F108" s="206"/>
      <c r="G108" s="206"/>
      <c r="H108" s="206"/>
      <c r="I108" s="207"/>
      <c r="J108" s="208">
        <f>J181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187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A, M, O - III.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160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161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162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163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164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A.d.c - Vzduchotechnika 3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188</v>
      </c>
      <c r="D131" s="219" t="s">
        <v>58</v>
      </c>
      <c r="E131" s="219" t="s">
        <v>54</v>
      </c>
      <c r="F131" s="219" t="s">
        <v>55</v>
      </c>
      <c r="G131" s="219" t="s">
        <v>189</v>
      </c>
      <c r="H131" s="219" t="s">
        <v>190</v>
      </c>
      <c r="I131" s="220" t="s">
        <v>191</v>
      </c>
      <c r="J131" s="221" t="s">
        <v>168</v>
      </c>
      <c r="K131" s="222" t="s">
        <v>192</v>
      </c>
      <c r="L131" s="223"/>
      <c r="M131" s="99" t="s">
        <v>1</v>
      </c>
      <c r="N131" s="100" t="s">
        <v>37</v>
      </c>
      <c r="O131" s="100" t="s">
        <v>193</v>
      </c>
      <c r="P131" s="100" t="s">
        <v>194</v>
      </c>
      <c r="Q131" s="100" t="s">
        <v>195</v>
      </c>
      <c r="R131" s="100" t="s">
        <v>196</v>
      </c>
      <c r="S131" s="100" t="s">
        <v>197</v>
      </c>
      <c r="T131" s="101" t="s">
        <v>198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199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P133+P135+P137+P142+P146+P149+P176+P181</f>
        <v>0</v>
      </c>
      <c r="Q132" s="103"/>
      <c r="R132" s="226">
        <f>R133+R135+R137+R142+R146+R149+R176+R181</f>
        <v>0</v>
      </c>
      <c r="S132" s="103"/>
      <c r="T132" s="227">
        <f>T133+T135+T137+T142+T146+T149+T176+T181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170</v>
      </c>
      <c r="BK132" s="228">
        <f>BK133+BK135+BK137+BK142+BK146+BK149+BK176+BK181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856</v>
      </c>
      <c r="F133" s="232" t="s">
        <v>856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202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204</v>
      </c>
      <c r="E134" s="246" t="s">
        <v>741</v>
      </c>
      <c r="F134" s="247" t="s">
        <v>857</v>
      </c>
      <c r="G134" s="248" t="s">
        <v>319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366</v>
      </c>
      <c r="AT134" s="257" t="s">
        <v>204</v>
      </c>
      <c r="AU134" s="257" t="s">
        <v>80</v>
      </c>
      <c r="AY134" s="16" t="s">
        <v>202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366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858</v>
      </c>
      <c r="F135" s="232" t="s">
        <v>858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202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204</v>
      </c>
      <c r="E136" s="246" t="s">
        <v>743</v>
      </c>
      <c r="F136" s="247" t="s">
        <v>859</v>
      </c>
      <c r="G136" s="248" t="s">
        <v>319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366</v>
      </c>
      <c r="AT136" s="257" t="s">
        <v>204</v>
      </c>
      <c r="AU136" s="257" t="s">
        <v>80</v>
      </c>
      <c r="AY136" s="16" t="s">
        <v>202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366</v>
      </c>
      <c r="BM136" s="257" t="s">
        <v>208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860</v>
      </c>
      <c r="F137" s="232" t="s">
        <v>860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202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204</v>
      </c>
      <c r="E138" s="246" t="s">
        <v>745</v>
      </c>
      <c r="F138" s="247" t="s">
        <v>861</v>
      </c>
      <c r="G138" s="248" t="s">
        <v>319</v>
      </c>
      <c r="H138" s="249">
        <v>3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366</v>
      </c>
      <c r="AT138" s="257" t="s">
        <v>204</v>
      </c>
      <c r="AU138" s="257" t="s">
        <v>80</v>
      </c>
      <c r="AY138" s="16" t="s">
        <v>202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366</v>
      </c>
      <c r="BM138" s="257" t="s">
        <v>246</v>
      </c>
    </row>
    <row r="139" spans="1:65" s="2" customFormat="1" ht="16.5" customHeight="1">
      <c r="A139" s="37"/>
      <c r="B139" s="38"/>
      <c r="C139" s="245" t="s">
        <v>73</v>
      </c>
      <c r="D139" s="245" t="s">
        <v>204</v>
      </c>
      <c r="E139" s="246" t="s">
        <v>748</v>
      </c>
      <c r="F139" s="247" t="s">
        <v>862</v>
      </c>
      <c r="G139" s="248" t="s">
        <v>319</v>
      </c>
      <c r="H139" s="249">
        <v>6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366</v>
      </c>
      <c r="AT139" s="257" t="s">
        <v>204</v>
      </c>
      <c r="AU139" s="257" t="s">
        <v>80</v>
      </c>
      <c r="AY139" s="16" t="s">
        <v>202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366</v>
      </c>
      <c r="BM139" s="257" t="s">
        <v>285</v>
      </c>
    </row>
    <row r="140" spans="1:65" s="2" customFormat="1" ht="16.5" customHeight="1">
      <c r="A140" s="37"/>
      <c r="B140" s="38"/>
      <c r="C140" s="245" t="s">
        <v>73</v>
      </c>
      <c r="D140" s="245" t="s">
        <v>204</v>
      </c>
      <c r="E140" s="246" t="s">
        <v>750</v>
      </c>
      <c r="F140" s="247" t="s">
        <v>863</v>
      </c>
      <c r="G140" s="248" t="s">
        <v>319</v>
      </c>
      <c r="H140" s="249">
        <v>7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366</v>
      </c>
      <c r="AT140" s="257" t="s">
        <v>204</v>
      </c>
      <c r="AU140" s="257" t="s">
        <v>80</v>
      </c>
      <c r="AY140" s="16" t="s">
        <v>202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366</v>
      </c>
      <c r="BM140" s="257" t="s">
        <v>316</v>
      </c>
    </row>
    <row r="141" spans="1:65" s="2" customFormat="1" ht="16.5" customHeight="1">
      <c r="A141" s="37"/>
      <c r="B141" s="38"/>
      <c r="C141" s="245" t="s">
        <v>73</v>
      </c>
      <c r="D141" s="245" t="s">
        <v>204</v>
      </c>
      <c r="E141" s="246" t="s">
        <v>752</v>
      </c>
      <c r="F141" s="247" t="s">
        <v>864</v>
      </c>
      <c r="G141" s="248" t="s">
        <v>319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366</v>
      </c>
      <c r="AT141" s="257" t="s">
        <v>204</v>
      </c>
      <c r="AU141" s="257" t="s">
        <v>80</v>
      </c>
      <c r="AY141" s="16" t="s">
        <v>202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366</v>
      </c>
      <c r="BM141" s="257" t="s">
        <v>342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908</v>
      </c>
      <c r="F142" s="232" t="s">
        <v>908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202</v>
      </c>
      <c r="BK142" s="242">
        <f>SUM(BK143:BK145)</f>
        <v>0</v>
      </c>
    </row>
    <row r="143" spans="1:65" s="2" customFormat="1" ht="21.75" customHeight="1">
      <c r="A143" s="37"/>
      <c r="B143" s="38"/>
      <c r="C143" s="245" t="s">
        <v>73</v>
      </c>
      <c r="D143" s="245" t="s">
        <v>204</v>
      </c>
      <c r="E143" s="246" t="s">
        <v>754</v>
      </c>
      <c r="F143" s="247" t="s">
        <v>866</v>
      </c>
      <c r="G143" s="248" t="s">
        <v>319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366</v>
      </c>
      <c r="AT143" s="257" t="s">
        <v>204</v>
      </c>
      <c r="AU143" s="257" t="s">
        <v>80</v>
      </c>
      <c r="AY143" s="16" t="s">
        <v>202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366</v>
      </c>
      <c r="BM143" s="257" t="s">
        <v>354</v>
      </c>
    </row>
    <row r="144" spans="1:65" s="2" customFormat="1" ht="21.75" customHeight="1">
      <c r="A144" s="37"/>
      <c r="B144" s="38"/>
      <c r="C144" s="245" t="s">
        <v>73</v>
      </c>
      <c r="D144" s="245" t="s">
        <v>204</v>
      </c>
      <c r="E144" s="246" t="s">
        <v>756</v>
      </c>
      <c r="F144" s="247" t="s">
        <v>867</v>
      </c>
      <c r="G144" s="248" t="s">
        <v>319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366</v>
      </c>
      <c r="AT144" s="257" t="s">
        <v>204</v>
      </c>
      <c r="AU144" s="257" t="s">
        <v>80</v>
      </c>
      <c r="AY144" s="16" t="s">
        <v>202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366</v>
      </c>
      <c r="BM144" s="257" t="s">
        <v>366</v>
      </c>
    </row>
    <row r="145" spans="1:65" s="2" customFormat="1" ht="16.5" customHeight="1">
      <c r="A145" s="37"/>
      <c r="B145" s="38"/>
      <c r="C145" s="245" t="s">
        <v>73</v>
      </c>
      <c r="D145" s="245" t="s">
        <v>204</v>
      </c>
      <c r="E145" s="246" t="s">
        <v>758</v>
      </c>
      <c r="F145" s="247" t="s">
        <v>868</v>
      </c>
      <c r="G145" s="248" t="s">
        <v>319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366</v>
      </c>
      <c r="AT145" s="257" t="s">
        <v>204</v>
      </c>
      <c r="AU145" s="257" t="s">
        <v>80</v>
      </c>
      <c r="AY145" s="16" t="s">
        <v>202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366</v>
      </c>
      <c r="BM145" s="257" t="s">
        <v>375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869</v>
      </c>
      <c r="F146" s="232" t="s">
        <v>869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202</v>
      </c>
      <c r="BK146" s="242">
        <f>SUM(BK147:BK148)</f>
        <v>0</v>
      </c>
    </row>
    <row r="147" spans="1:65" s="2" customFormat="1" ht="21.75" customHeight="1">
      <c r="A147" s="37"/>
      <c r="B147" s="38"/>
      <c r="C147" s="245" t="s">
        <v>73</v>
      </c>
      <c r="D147" s="245" t="s">
        <v>204</v>
      </c>
      <c r="E147" s="246" t="s">
        <v>761</v>
      </c>
      <c r="F147" s="247" t="s">
        <v>870</v>
      </c>
      <c r="G147" s="248" t="s">
        <v>319</v>
      </c>
      <c r="H147" s="249">
        <v>2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366</v>
      </c>
      <c r="AT147" s="257" t="s">
        <v>204</v>
      </c>
      <c r="AU147" s="257" t="s">
        <v>80</v>
      </c>
      <c r="AY147" s="16" t="s">
        <v>202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366</v>
      </c>
      <c r="BM147" s="257" t="s">
        <v>387</v>
      </c>
    </row>
    <row r="148" spans="1:65" s="2" customFormat="1" ht="21.75" customHeight="1">
      <c r="A148" s="37"/>
      <c r="B148" s="38"/>
      <c r="C148" s="245" t="s">
        <v>73</v>
      </c>
      <c r="D148" s="245" t="s">
        <v>204</v>
      </c>
      <c r="E148" s="246" t="s">
        <v>763</v>
      </c>
      <c r="F148" s="247" t="s">
        <v>871</v>
      </c>
      <c r="G148" s="248" t="s">
        <v>319</v>
      </c>
      <c r="H148" s="249">
        <v>7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366</v>
      </c>
      <c r="AT148" s="257" t="s">
        <v>204</v>
      </c>
      <c r="AU148" s="257" t="s">
        <v>80</v>
      </c>
      <c r="AY148" s="16" t="s">
        <v>202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366</v>
      </c>
      <c r="BM148" s="257" t="s">
        <v>398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872</v>
      </c>
      <c r="F149" s="232" t="s">
        <v>872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SUM(P150:P175)</f>
        <v>0</v>
      </c>
      <c r="Q149" s="237"/>
      <c r="R149" s="238">
        <f>SUM(R150:R175)</f>
        <v>0</v>
      </c>
      <c r="S149" s="237"/>
      <c r="T149" s="239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202</v>
      </c>
      <c r="BK149" s="242">
        <f>SUM(BK150:BK175)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204</v>
      </c>
      <c r="E150" s="246" t="s">
        <v>766</v>
      </c>
      <c r="F150" s="247" t="s">
        <v>873</v>
      </c>
      <c r="G150" s="248" t="s">
        <v>794</v>
      </c>
      <c r="H150" s="249">
        <v>10.8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366</v>
      </c>
      <c r="AT150" s="257" t="s">
        <v>204</v>
      </c>
      <c r="AU150" s="257" t="s">
        <v>80</v>
      </c>
      <c r="AY150" s="16" t="s">
        <v>202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366</v>
      </c>
      <c r="BM150" s="257" t="s">
        <v>413</v>
      </c>
    </row>
    <row r="151" spans="1:65" s="2" customFormat="1" ht="21.75" customHeight="1">
      <c r="A151" s="37"/>
      <c r="B151" s="38"/>
      <c r="C151" s="245" t="s">
        <v>73</v>
      </c>
      <c r="D151" s="245" t="s">
        <v>204</v>
      </c>
      <c r="E151" s="246" t="s">
        <v>768</v>
      </c>
      <c r="F151" s="247" t="s">
        <v>874</v>
      </c>
      <c r="G151" s="248" t="s">
        <v>794</v>
      </c>
      <c r="H151" s="249">
        <v>77.148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366</v>
      </c>
      <c r="AT151" s="257" t="s">
        <v>204</v>
      </c>
      <c r="AU151" s="257" t="s">
        <v>80</v>
      </c>
      <c r="AY151" s="16" t="s">
        <v>202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366</v>
      </c>
      <c r="BM151" s="257" t="s">
        <v>421</v>
      </c>
    </row>
    <row r="152" spans="1:65" s="2" customFormat="1" ht="21.75" customHeight="1">
      <c r="A152" s="37"/>
      <c r="B152" s="38"/>
      <c r="C152" s="245" t="s">
        <v>73</v>
      </c>
      <c r="D152" s="245" t="s">
        <v>204</v>
      </c>
      <c r="E152" s="246" t="s">
        <v>770</v>
      </c>
      <c r="F152" s="247" t="s">
        <v>875</v>
      </c>
      <c r="G152" s="248" t="s">
        <v>794</v>
      </c>
      <c r="H152" s="249">
        <v>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366</v>
      </c>
      <c r="AT152" s="257" t="s">
        <v>204</v>
      </c>
      <c r="AU152" s="257" t="s">
        <v>80</v>
      </c>
      <c r="AY152" s="16" t="s">
        <v>202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366</v>
      </c>
      <c r="BM152" s="257" t="s">
        <v>432</v>
      </c>
    </row>
    <row r="153" spans="1:65" s="2" customFormat="1" ht="21.75" customHeight="1">
      <c r="A153" s="37"/>
      <c r="B153" s="38"/>
      <c r="C153" s="245" t="s">
        <v>73</v>
      </c>
      <c r="D153" s="245" t="s">
        <v>204</v>
      </c>
      <c r="E153" s="246" t="s">
        <v>772</v>
      </c>
      <c r="F153" s="247" t="s">
        <v>876</v>
      </c>
      <c r="G153" s="248" t="s">
        <v>794</v>
      </c>
      <c r="H153" s="249">
        <v>16.704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366</v>
      </c>
      <c r="AT153" s="257" t="s">
        <v>204</v>
      </c>
      <c r="AU153" s="257" t="s">
        <v>80</v>
      </c>
      <c r="AY153" s="16" t="s">
        <v>202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366</v>
      </c>
      <c r="BM153" s="257" t="s">
        <v>449</v>
      </c>
    </row>
    <row r="154" spans="1:65" s="2" customFormat="1" ht="21.75" customHeight="1">
      <c r="A154" s="37"/>
      <c r="B154" s="38"/>
      <c r="C154" s="245" t="s">
        <v>73</v>
      </c>
      <c r="D154" s="245" t="s">
        <v>204</v>
      </c>
      <c r="E154" s="246" t="s">
        <v>774</v>
      </c>
      <c r="F154" s="247" t="s">
        <v>877</v>
      </c>
      <c r="G154" s="248" t="s">
        <v>319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366</v>
      </c>
      <c r="AT154" s="257" t="s">
        <v>204</v>
      </c>
      <c r="AU154" s="257" t="s">
        <v>80</v>
      </c>
      <c r="AY154" s="16" t="s">
        <v>202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366</v>
      </c>
      <c r="BM154" s="257" t="s">
        <v>459</v>
      </c>
    </row>
    <row r="155" spans="1:65" s="2" customFormat="1" ht="21.75" customHeight="1">
      <c r="A155" s="37"/>
      <c r="B155" s="38"/>
      <c r="C155" s="245" t="s">
        <v>73</v>
      </c>
      <c r="D155" s="245" t="s">
        <v>204</v>
      </c>
      <c r="E155" s="246" t="s">
        <v>776</v>
      </c>
      <c r="F155" s="247" t="s">
        <v>878</v>
      </c>
      <c r="G155" s="248" t="s">
        <v>319</v>
      </c>
      <c r="H155" s="249">
        <v>2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366</v>
      </c>
      <c r="AT155" s="257" t="s">
        <v>204</v>
      </c>
      <c r="AU155" s="257" t="s">
        <v>80</v>
      </c>
      <c r="AY155" s="16" t="s">
        <v>202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366</v>
      </c>
      <c r="BM155" s="257" t="s">
        <v>469</v>
      </c>
    </row>
    <row r="156" spans="1:65" s="2" customFormat="1" ht="21.75" customHeight="1">
      <c r="A156" s="37"/>
      <c r="B156" s="38"/>
      <c r="C156" s="245" t="s">
        <v>73</v>
      </c>
      <c r="D156" s="245" t="s">
        <v>204</v>
      </c>
      <c r="E156" s="246" t="s">
        <v>778</v>
      </c>
      <c r="F156" s="247" t="s">
        <v>909</v>
      </c>
      <c r="G156" s="248" t="s">
        <v>319</v>
      </c>
      <c r="H156" s="249">
        <v>1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366</v>
      </c>
      <c r="AT156" s="257" t="s">
        <v>204</v>
      </c>
      <c r="AU156" s="257" t="s">
        <v>80</v>
      </c>
      <c r="AY156" s="16" t="s">
        <v>202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366</v>
      </c>
      <c r="BM156" s="257" t="s">
        <v>479</v>
      </c>
    </row>
    <row r="157" spans="1:65" s="2" customFormat="1" ht="21.75" customHeight="1">
      <c r="A157" s="37"/>
      <c r="B157" s="38"/>
      <c r="C157" s="245" t="s">
        <v>73</v>
      </c>
      <c r="D157" s="245" t="s">
        <v>204</v>
      </c>
      <c r="E157" s="246" t="s">
        <v>780</v>
      </c>
      <c r="F157" s="247" t="s">
        <v>879</v>
      </c>
      <c r="G157" s="248" t="s">
        <v>319</v>
      </c>
      <c r="H157" s="249">
        <v>7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366</v>
      </c>
      <c r="AT157" s="257" t="s">
        <v>204</v>
      </c>
      <c r="AU157" s="257" t="s">
        <v>80</v>
      </c>
      <c r="AY157" s="16" t="s">
        <v>202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366</v>
      </c>
      <c r="BM157" s="257" t="s">
        <v>487</v>
      </c>
    </row>
    <row r="158" spans="1:65" s="2" customFormat="1" ht="21.75" customHeight="1">
      <c r="A158" s="37"/>
      <c r="B158" s="38"/>
      <c r="C158" s="245" t="s">
        <v>73</v>
      </c>
      <c r="D158" s="245" t="s">
        <v>204</v>
      </c>
      <c r="E158" s="246" t="s">
        <v>782</v>
      </c>
      <c r="F158" s="247" t="s">
        <v>880</v>
      </c>
      <c r="G158" s="248" t="s">
        <v>319</v>
      </c>
      <c r="H158" s="249">
        <v>29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366</v>
      </c>
      <c r="AT158" s="257" t="s">
        <v>204</v>
      </c>
      <c r="AU158" s="257" t="s">
        <v>80</v>
      </c>
      <c r="AY158" s="16" t="s">
        <v>202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366</v>
      </c>
      <c r="BM158" s="257" t="s">
        <v>495</v>
      </c>
    </row>
    <row r="159" spans="1:65" s="2" customFormat="1" ht="21.75" customHeight="1">
      <c r="A159" s="37"/>
      <c r="B159" s="38"/>
      <c r="C159" s="245" t="s">
        <v>73</v>
      </c>
      <c r="D159" s="245" t="s">
        <v>204</v>
      </c>
      <c r="E159" s="246" t="s">
        <v>784</v>
      </c>
      <c r="F159" s="247" t="s">
        <v>881</v>
      </c>
      <c r="G159" s="248" t="s">
        <v>319</v>
      </c>
      <c r="H159" s="249">
        <v>6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366</v>
      </c>
      <c r="AT159" s="257" t="s">
        <v>204</v>
      </c>
      <c r="AU159" s="257" t="s">
        <v>80</v>
      </c>
      <c r="AY159" s="16" t="s">
        <v>202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366</v>
      </c>
      <c r="BM159" s="257" t="s">
        <v>503</v>
      </c>
    </row>
    <row r="160" spans="1:65" s="2" customFormat="1" ht="21.75" customHeight="1">
      <c r="A160" s="37"/>
      <c r="B160" s="38"/>
      <c r="C160" s="245" t="s">
        <v>73</v>
      </c>
      <c r="D160" s="245" t="s">
        <v>204</v>
      </c>
      <c r="E160" s="246" t="s">
        <v>786</v>
      </c>
      <c r="F160" s="247" t="s">
        <v>882</v>
      </c>
      <c r="G160" s="248" t="s">
        <v>319</v>
      </c>
      <c r="H160" s="249">
        <v>9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366</v>
      </c>
      <c r="AT160" s="257" t="s">
        <v>204</v>
      </c>
      <c r="AU160" s="257" t="s">
        <v>80</v>
      </c>
      <c r="AY160" s="16" t="s">
        <v>202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366</v>
      </c>
      <c r="BM160" s="257" t="s">
        <v>511</v>
      </c>
    </row>
    <row r="161" spans="1:65" s="2" customFormat="1" ht="33" customHeight="1">
      <c r="A161" s="37"/>
      <c r="B161" s="38"/>
      <c r="C161" s="245" t="s">
        <v>73</v>
      </c>
      <c r="D161" s="245" t="s">
        <v>204</v>
      </c>
      <c r="E161" s="246" t="s">
        <v>789</v>
      </c>
      <c r="F161" s="247" t="s">
        <v>883</v>
      </c>
      <c r="G161" s="248" t="s">
        <v>319</v>
      </c>
      <c r="H161" s="249">
        <v>11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366</v>
      </c>
      <c r="AT161" s="257" t="s">
        <v>204</v>
      </c>
      <c r="AU161" s="257" t="s">
        <v>80</v>
      </c>
      <c r="AY161" s="16" t="s">
        <v>202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366</v>
      </c>
      <c r="BM161" s="257" t="s">
        <v>521</v>
      </c>
    </row>
    <row r="162" spans="1:65" s="2" customFormat="1" ht="21.75" customHeight="1">
      <c r="A162" s="37"/>
      <c r="B162" s="38"/>
      <c r="C162" s="245" t="s">
        <v>73</v>
      </c>
      <c r="D162" s="245" t="s">
        <v>204</v>
      </c>
      <c r="E162" s="246" t="s">
        <v>792</v>
      </c>
      <c r="F162" s="247" t="s">
        <v>884</v>
      </c>
      <c r="G162" s="248" t="s">
        <v>319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366</v>
      </c>
      <c r="AT162" s="257" t="s">
        <v>204</v>
      </c>
      <c r="AU162" s="257" t="s">
        <v>80</v>
      </c>
      <c r="AY162" s="16" t="s">
        <v>202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366</v>
      </c>
      <c r="BM162" s="257" t="s">
        <v>529</v>
      </c>
    </row>
    <row r="163" spans="1:65" s="2" customFormat="1" ht="21.75" customHeight="1">
      <c r="A163" s="37"/>
      <c r="B163" s="38"/>
      <c r="C163" s="245" t="s">
        <v>73</v>
      </c>
      <c r="D163" s="245" t="s">
        <v>204</v>
      </c>
      <c r="E163" s="246" t="s">
        <v>795</v>
      </c>
      <c r="F163" s="247" t="s">
        <v>911</v>
      </c>
      <c r="G163" s="248" t="s">
        <v>319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366</v>
      </c>
      <c r="AT163" s="257" t="s">
        <v>204</v>
      </c>
      <c r="AU163" s="257" t="s">
        <v>80</v>
      </c>
      <c r="AY163" s="16" t="s">
        <v>202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366</v>
      </c>
      <c r="BM163" s="257" t="s">
        <v>537</v>
      </c>
    </row>
    <row r="164" spans="1:65" s="2" customFormat="1" ht="21.75" customHeight="1">
      <c r="A164" s="37"/>
      <c r="B164" s="38"/>
      <c r="C164" s="245" t="s">
        <v>73</v>
      </c>
      <c r="D164" s="245" t="s">
        <v>204</v>
      </c>
      <c r="E164" s="246" t="s">
        <v>797</v>
      </c>
      <c r="F164" s="247" t="s">
        <v>885</v>
      </c>
      <c r="G164" s="248" t="s">
        <v>319</v>
      </c>
      <c r="H164" s="249">
        <v>4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366</v>
      </c>
      <c r="AT164" s="257" t="s">
        <v>204</v>
      </c>
      <c r="AU164" s="257" t="s">
        <v>80</v>
      </c>
      <c r="AY164" s="16" t="s">
        <v>202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366</v>
      </c>
      <c r="BM164" s="257" t="s">
        <v>545</v>
      </c>
    </row>
    <row r="165" spans="1:65" s="2" customFormat="1" ht="16.5" customHeight="1">
      <c r="A165" s="37"/>
      <c r="B165" s="38"/>
      <c r="C165" s="245" t="s">
        <v>73</v>
      </c>
      <c r="D165" s="245" t="s">
        <v>204</v>
      </c>
      <c r="E165" s="246" t="s">
        <v>799</v>
      </c>
      <c r="F165" s="247" t="s">
        <v>886</v>
      </c>
      <c r="G165" s="248" t="s">
        <v>319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366</v>
      </c>
      <c r="AT165" s="257" t="s">
        <v>204</v>
      </c>
      <c r="AU165" s="257" t="s">
        <v>80</v>
      </c>
      <c r="AY165" s="16" t="s">
        <v>202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366</v>
      </c>
      <c r="BM165" s="257" t="s">
        <v>553</v>
      </c>
    </row>
    <row r="166" spans="1:65" s="2" customFormat="1" ht="16.5" customHeight="1">
      <c r="A166" s="37"/>
      <c r="B166" s="38"/>
      <c r="C166" s="245" t="s">
        <v>73</v>
      </c>
      <c r="D166" s="245" t="s">
        <v>204</v>
      </c>
      <c r="E166" s="246" t="s">
        <v>801</v>
      </c>
      <c r="F166" s="247" t="s">
        <v>887</v>
      </c>
      <c r="G166" s="248" t="s">
        <v>319</v>
      </c>
      <c r="H166" s="249">
        <v>5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366</v>
      </c>
      <c r="AT166" s="257" t="s">
        <v>204</v>
      </c>
      <c r="AU166" s="257" t="s">
        <v>80</v>
      </c>
      <c r="AY166" s="16" t="s">
        <v>202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366</v>
      </c>
      <c r="BM166" s="257" t="s">
        <v>563</v>
      </c>
    </row>
    <row r="167" spans="1:65" s="2" customFormat="1" ht="16.5" customHeight="1">
      <c r="A167" s="37"/>
      <c r="B167" s="38"/>
      <c r="C167" s="245" t="s">
        <v>73</v>
      </c>
      <c r="D167" s="245" t="s">
        <v>204</v>
      </c>
      <c r="E167" s="246" t="s">
        <v>803</v>
      </c>
      <c r="F167" s="247" t="s">
        <v>888</v>
      </c>
      <c r="G167" s="248" t="s">
        <v>319</v>
      </c>
      <c r="H167" s="249">
        <v>6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366</v>
      </c>
      <c r="AT167" s="257" t="s">
        <v>204</v>
      </c>
      <c r="AU167" s="257" t="s">
        <v>80</v>
      </c>
      <c r="AY167" s="16" t="s">
        <v>202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366</v>
      </c>
      <c r="BM167" s="257" t="s">
        <v>575</v>
      </c>
    </row>
    <row r="168" spans="1:65" s="2" customFormat="1" ht="16.5" customHeight="1">
      <c r="A168" s="37"/>
      <c r="B168" s="38"/>
      <c r="C168" s="245" t="s">
        <v>73</v>
      </c>
      <c r="D168" s="245" t="s">
        <v>204</v>
      </c>
      <c r="E168" s="246" t="s">
        <v>806</v>
      </c>
      <c r="F168" s="247" t="s">
        <v>889</v>
      </c>
      <c r="G168" s="248" t="s">
        <v>319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366</v>
      </c>
      <c r="AT168" s="257" t="s">
        <v>204</v>
      </c>
      <c r="AU168" s="257" t="s">
        <v>80</v>
      </c>
      <c r="AY168" s="16" t="s">
        <v>202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366</v>
      </c>
      <c r="BM168" s="257" t="s">
        <v>590</v>
      </c>
    </row>
    <row r="169" spans="1:65" s="2" customFormat="1" ht="16.5" customHeight="1">
      <c r="A169" s="37"/>
      <c r="B169" s="38"/>
      <c r="C169" s="245" t="s">
        <v>73</v>
      </c>
      <c r="D169" s="245" t="s">
        <v>204</v>
      </c>
      <c r="E169" s="246" t="s">
        <v>808</v>
      </c>
      <c r="F169" s="247" t="s">
        <v>890</v>
      </c>
      <c r="G169" s="248" t="s">
        <v>319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366</v>
      </c>
      <c r="AT169" s="257" t="s">
        <v>204</v>
      </c>
      <c r="AU169" s="257" t="s">
        <v>80</v>
      </c>
      <c r="AY169" s="16" t="s">
        <v>202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366</v>
      </c>
      <c r="BM169" s="257" t="s">
        <v>597</v>
      </c>
    </row>
    <row r="170" spans="1:65" s="2" customFormat="1" ht="16.5" customHeight="1">
      <c r="A170" s="37"/>
      <c r="B170" s="38"/>
      <c r="C170" s="245" t="s">
        <v>73</v>
      </c>
      <c r="D170" s="245" t="s">
        <v>204</v>
      </c>
      <c r="E170" s="246" t="s">
        <v>810</v>
      </c>
      <c r="F170" s="247" t="s">
        <v>912</v>
      </c>
      <c r="G170" s="248" t="s">
        <v>319</v>
      </c>
      <c r="H170" s="249">
        <v>2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366</v>
      </c>
      <c r="AT170" s="257" t="s">
        <v>204</v>
      </c>
      <c r="AU170" s="257" t="s">
        <v>80</v>
      </c>
      <c r="AY170" s="16" t="s">
        <v>202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366</v>
      </c>
      <c r="BM170" s="257" t="s">
        <v>607</v>
      </c>
    </row>
    <row r="171" spans="1:65" s="2" customFormat="1" ht="16.5" customHeight="1">
      <c r="A171" s="37"/>
      <c r="B171" s="38"/>
      <c r="C171" s="245" t="s">
        <v>73</v>
      </c>
      <c r="D171" s="245" t="s">
        <v>204</v>
      </c>
      <c r="E171" s="246" t="s">
        <v>812</v>
      </c>
      <c r="F171" s="247" t="s">
        <v>892</v>
      </c>
      <c r="G171" s="248" t="s">
        <v>319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366</v>
      </c>
      <c r="AT171" s="257" t="s">
        <v>204</v>
      </c>
      <c r="AU171" s="257" t="s">
        <v>80</v>
      </c>
      <c r="AY171" s="16" t="s">
        <v>202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366</v>
      </c>
      <c r="BM171" s="257" t="s">
        <v>619</v>
      </c>
    </row>
    <row r="172" spans="1:65" s="2" customFormat="1" ht="16.5" customHeight="1">
      <c r="A172" s="37"/>
      <c r="B172" s="38"/>
      <c r="C172" s="245" t="s">
        <v>73</v>
      </c>
      <c r="D172" s="245" t="s">
        <v>204</v>
      </c>
      <c r="E172" s="246" t="s">
        <v>814</v>
      </c>
      <c r="F172" s="247" t="s">
        <v>893</v>
      </c>
      <c r="G172" s="248" t="s">
        <v>319</v>
      </c>
      <c r="H172" s="249">
        <v>2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366</v>
      </c>
      <c r="AT172" s="257" t="s">
        <v>204</v>
      </c>
      <c r="AU172" s="257" t="s">
        <v>80</v>
      </c>
      <c r="AY172" s="16" t="s">
        <v>202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366</v>
      </c>
      <c r="BM172" s="257" t="s">
        <v>266</v>
      </c>
    </row>
    <row r="173" spans="1:65" s="2" customFormat="1" ht="16.5" customHeight="1">
      <c r="A173" s="37"/>
      <c r="B173" s="38"/>
      <c r="C173" s="245" t="s">
        <v>73</v>
      </c>
      <c r="D173" s="245" t="s">
        <v>204</v>
      </c>
      <c r="E173" s="246" t="s">
        <v>817</v>
      </c>
      <c r="F173" s="247" t="s">
        <v>894</v>
      </c>
      <c r="G173" s="248" t="s">
        <v>319</v>
      </c>
      <c r="H173" s="249">
        <v>7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366</v>
      </c>
      <c r="AT173" s="257" t="s">
        <v>204</v>
      </c>
      <c r="AU173" s="257" t="s">
        <v>80</v>
      </c>
      <c r="AY173" s="16" t="s">
        <v>202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366</v>
      </c>
      <c r="BM173" s="257" t="s">
        <v>248</v>
      </c>
    </row>
    <row r="174" spans="1:65" s="2" customFormat="1" ht="16.5" customHeight="1">
      <c r="A174" s="37"/>
      <c r="B174" s="38"/>
      <c r="C174" s="245" t="s">
        <v>73</v>
      </c>
      <c r="D174" s="245" t="s">
        <v>204</v>
      </c>
      <c r="E174" s="246" t="s">
        <v>820</v>
      </c>
      <c r="F174" s="247" t="s">
        <v>895</v>
      </c>
      <c r="G174" s="248" t="s">
        <v>319</v>
      </c>
      <c r="H174" s="249">
        <v>2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366</v>
      </c>
      <c r="AT174" s="257" t="s">
        <v>204</v>
      </c>
      <c r="AU174" s="257" t="s">
        <v>80</v>
      </c>
      <c r="AY174" s="16" t="s">
        <v>202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366</v>
      </c>
      <c r="BM174" s="257" t="s">
        <v>277</v>
      </c>
    </row>
    <row r="175" spans="1:65" s="2" customFormat="1" ht="16.5" customHeight="1">
      <c r="A175" s="37"/>
      <c r="B175" s="38"/>
      <c r="C175" s="245" t="s">
        <v>73</v>
      </c>
      <c r="D175" s="245" t="s">
        <v>204</v>
      </c>
      <c r="E175" s="246" t="s">
        <v>823</v>
      </c>
      <c r="F175" s="247" t="s">
        <v>897</v>
      </c>
      <c r="G175" s="248" t="s">
        <v>319</v>
      </c>
      <c r="H175" s="249">
        <v>1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366</v>
      </c>
      <c r="AT175" s="257" t="s">
        <v>204</v>
      </c>
      <c r="AU175" s="257" t="s">
        <v>80</v>
      </c>
      <c r="AY175" s="16" t="s">
        <v>202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366</v>
      </c>
      <c r="BM175" s="257" t="s">
        <v>708</v>
      </c>
    </row>
    <row r="176" spans="1:63" s="12" customFormat="1" ht="25.9" customHeight="1">
      <c r="A176" s="12"/>
      <c r="B176" s="229"/>
      <c r="C176" s="230"/>
      <c r="D176" s="231" t="s">
        <v>72</v>
      </c>
      <c r="E176" s="232" t="s">
        <v>898</v>
      </c>
      <c r="F176" s="232" t="s">
        <v>898</v>
      </c>
      <c r="G176" s="230"/>
      <c r="H176" s="230"/>
      <c r="I176" s="233"/>
      <c r="J176" s="234">
        <f>BK176</f>
        <v>0</v>
      </c>
      <c r="K176" s="230"/>
      <c r="L176" s="235"/>
      <c r="M176" s="236"/>
      <c r="N176" s="237"/>
      <c r="O176" s="237"/>
      <c r="P176" s="238">
        <f>SUM(P177:P180)</f>
        <v>0</v>
      </c>
      <c r="Q176" s="237"/>
      <c r="R176" s="238">
        <f>SUM(R177:R180)</f>
        <v>0</v>
      </c>
      <c r="S176" s="237"/>
      <c r="T176" s="239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0" t="s">
        <v>80</v>
      </c>
      <c r="AT176" s="241" t="s">
        <v>72</v>
      </c>
      <c r="AU176" s="241" t="s">
        <v>73</v>
      </c>
      <c r="AY176" s="240" t="s">
        <v>202</v>
      </c>
      <c r="BK176" s="242">
        <f>SUM(BK177:BK180)</f>
        <v>0</v>
      </c>
    </row>
    <row r="177" spans="1:65" s="2" customFormat="1" ht="33" customHeight="1">
      <c r="A177" s="37"/>
      <c r="B177" s="38"/>
      <c r="C177" s="245" t="s">
        <v>73</v>
      </c>
      <c r="D177" s="245" t="s">
        <v>204</v>
      </c>
      <c r="E177" s="246" t="s">
        <v>825</v>
      </c>
      <c r="F177" s="247" t="s">
        <v>899</v>
      </c>
      <c r="G177" s="248" t="s">
        <v>231</v>
      </c>
      <c r="H177" s="249">
        <v>2.664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366</v>
      </c>
      <c r="AT177" s="257" t="s">
        <v>204</v>
      </c>
      <c r="AU177" s="257" t="s">
        <v>80</v>
      </c>
      <c r="AY177" s="16" t="s">
        <v>202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366</v>
      </c>
      <c r="BM177" s="257" t="s">
        <v>711</v>
      </c>
    </row>
    <row r="178" spans="1:65" s="2" customFormat="1" ht="33" customHeight="1">
      <c r="A178" s="37"/>
      <c r="B178" s="38"/>
      <c r="C178" s="245" t="s">
        <v>73</v>
      </c>
      <c r="D178" s="245" t="s">
        <v>204</v>
      </c>
      <c r="E178" s="246" t="s">
        <v>827</v>
      </c>
      <c r="F178" s="247" t="s">
        <v>900</v>
      </c>
      <c r="G178" s="248" t="s">
        <v>231</v>
      </c>
      <c r="H178" s="249">
        <v>5.688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366</v>
      </c>
      <c r="AT178" s="257" t="s">
        <v>204</v>
      </c>
      <c r="AU178" s="257" t="s">
        <v>80</v>
      </c>
      <c r="AY178" s="16" t="s">
        <v>202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366</v>
      </c>
      <c r="BM178" s="257" t="s">
        <v>714</v>
      </c>
    </row>
    <row r="179" spans="1:65" s="2" customFormat="1" ht="44.25" customHeight="1">
      <c r="A179" s="37"/>
      <c r="B179" s="38"/>
      <c r="C179" s="245" t="s">
        <v>73</v>
      </c>
      <c r="D179" s="245" t="s">
        <v>204</v>
      </c>
      <c r="E179" s="246" t="s">
        <v>829</v>
      </c>
      <c r="F179" s="247" t="s">
        <v>901</v>
      </c>
      <c r="G179" s="248" t="s">
        <v>231</v>
      </c>
      <c r="H179" s="249">
        <v>4.008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366</v>
      </c>
      <c r="AT179" s="257" t="s">
        <v>204</v>
      </c>
      <c r="AU179" s="257" t="s">
        <v>80</v>
      </c>
      <c r="AY179" s="16" t="s">
        <v>202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366</v>
      </c>
      <c r="BM179" s="257" t="s">
        <v>717</v>
      </c>
    </row>
    <row r="180" spans="1:65" s="2" customFormat="1" ht="44.25" customHeight="1">
      <c r="A180" s="37"/>
      <c r="B180" s="38"/>
      <c r="C180" s="245" t="s">
        <v>73</v>
      </c>
      <c r="D180" s="245" t="s">
        <v>204</v>
      </c>
      <c r="E180" s="246" t="s">
        <v>831</v>
      </c>
      <c r="F180" s="247" t="s">
        <v>902</v>
      </c>
      <c r="G180" s="248" t="s">
        <v>231</v>
      </c>
      <c r="H180" s="249">
        <v>5.016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366</v>
      </c>
      <c r="AT180" s="257" t="s">
        <v>204</v>
      </c>
      <c r="AU180" s="257" t="s">
        <v>80</v>
      </c>
      <c r="AY180" s="16" t="s">
        <v>202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366</v>
      </c>
      <c r="BM180" s="257" t="s">
        <v>722</v>
      </c>
    </row>
    <row r="181" spans="1:63" s="12" customFormat="1" ht="25.9" customHeight="1">
      <c r="A181" s="12"/>
      <c r="B181" s="229"/>
      <c r="C181" s="230"/>
      <c r="D181" s="231" t="s">
        <v>72</v>
      </c>
      <c r="E181" s="232" t="s">
        <v>819</v>
      </c>
      <c r="F181" s="232" t="s">
        <v>819</v>
      </c>
      <c r="G181" s="230"/>
      <c r="H181" s="230"/>
      <c r="I181" s="233"/>
      <c r="J181" s="234">
        <f>BK181</f>
        <v>0</v>
      </c>
      <c r="K181" s="230"/>
      <c r="L181" s="235"/>
      <c r="M181" s="236"/>
      <c r="N181" s="237"/>
      <c r="O181" s="237"/>
      <c r="P181" s="238">
        <f>SUM(P182:P185)</f>
        <v>0</v>
      </c>
      <c r="Q181" s="237"/>
      <c r="R181" s="238">
        <f>SUM(R182:R185)</f>
        <v>0</v>
      </c>
      <c r="S181" s="237"/>
      <c r="T181" s="239">
        <f>SUM(T182:T185)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40" t="s">
        <v>80</v>
      </c>
      <c r="AT181" s="241" t="s">
        <v>72</v>
      </c>
      <c r="AU181" s="241" t="s">
        <v>73</v>
      </c>
      <c r="AY181" s="240" t="s">
        <v>202</v>
      </c>
      <c r="BK181" s="242">
        <f>SUM(BK182:BK185)</f>
        <v>0</v>
      </c>
    </row>
    <row r="182" spans="1:65" s="2" customFormat="1" ht="21.75" customHeight="1">
      <c r="A182" s="37"/>
      <c r="B182" s="38"/>
      <c r="C182" s="245" t="s">
        <v>73</v>
      </c>
      <c r="D182" s="245" t="s">
        <v>204</v>
      </c>
      <c r="E182" s="246" t="s">
        <v>833</v>
      </c>
      <c r="F182" s="247" t="s">
        <v>903</v>
      </c>
      <c r="G182" s="248" t="s">
        <v>207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366</v>
      </c>
      <c r="AT182" s="257" t="s">
        <v>204</v>
      </c>
      <c r="AU182" s="257" t="s">
        <v>80</v>
      </c>
      <c r="AY182" s="16" t="s">
        <v>202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366</v>
      </c>
      <c r="BM182" s="257" t="s">
        <v>726</v>
      </c>
    </row>
    <row r="183" spans="1:65" s="2" customFormat="1" ht="16.5" customHeight="1">
      <c r="A183" s="37"/>
      <c r="B183" s="38"/>
      <c r="C183" s="245" t="s">
        <v>73</v>
      </c>
      <c r="D183" s="245" t="s">
        <v>204</v>
      </c>
      <c r="E183" s="246" t="s">
        <v>835</v>
      </c>
      <c r="F183" s="247" t="s">
        <v>904</v>
      </c>
      <c r="G183" s="248" t="s">
        <v>207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366</v>
      </c>
      <c r="AT183" s="257" t="s">
        <v>204</v>
      </c>
      <c r="AU183" s="257" t="s">
        <v>80</v>
      </c>
      <c r="AY183" s="16" t="s">
        <v>202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366</v>
      </c>
      <c r="BM183" s="257" t="s">
        <v>729</v>
      </c>
    </row>
    <row r="184" spans="1:65" s="2" customFormat="1" ht="16.5" customHeight="1">
      <c r="A184" s="37"/>
      <c r="B184" s="38"/>
      <c r="C184" s="245" t="s">
        <v>73</v>
      </c>
      <c r="D184" s="245" t="s">
        <v>204</v>
      </c>
      <c r="E184" s="246" t="s">
        <v>838</v>
      </c>
      <c r="F184" s="247" t="s">
        <v>905</v>
      </c>
      <c r="G184" s="248" t="s">
        <v>207</v>
      </c>
      <c r="H184" s="249">
        <v>1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366</v>
      </c>
      <c r="AT184" s="257" t="s">
        <v>204</v>
      </c>
      <c r="AU184" s="257" t="s">
        <v>80</v>
      </c>
      <c r="AY184" s="16" t="s">
        <v>202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366</v>
      </c>
      <c r="BM184" s="257" t="s">
        <v>837</v>
      </c>
    </row>
    <row r="185" spans="1:65" s="2" customFormat="1" ht="16.5" customHeight="1">
      <c r="A185" s="37"/>
      <c r="B185" s="38"/>
      <c r="C185" s="245" t="s">
        <v>73</v>
      </c>
      <c r="D185" s="245" t="s">
        <v>204</v>
      </c>
      <c r="E185" s="246" t="s">
        <v>841</v>
      </c>
      <c r="F185" s="247" t="s">
        <v>431</v>
      </c>
      <c r="G185" s="248" t="s">
        <v>207</v>
      </c>
      <c r="H185" s="249">
        <v>1</v>
      </c>
      <c r="I185" s="250"/>
      <c r="J185" s="251">
        <f>ROUND(I185*H185,2)</f>
        <v>0</v>
      </c>
      <c r="K185" s="252"/>
      <c r="L185" s="43"/>
      <c r="M185" s="295" t="s">
        <v>1</v>
      </c>
      <c r="N185" s="296" t="s">
        <v>39</v>
      </c>
      <c r="O185" s="297"/>
      <c r="P185" s="298">
        <f>O185*H185</f>
        <v>0</v>
      </c>
      <c r="Q185" s="298">
        <v>0</v>
      </c>
      <c r="R185" s="298">
        <f>Q185*H185</f>
        <v>0</v>
      </c>
      <c r="S185" s="298">
        <v>0</v>
      </c>
      <c r="T185" s="29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366</v>
      </c>
      <c r="AT185" s="257" t="s">
        <v>204</v>
      </c>
      <c r="AU185" s="257" t="s">
        <v>80</v>
      </c>
      <c r="AY185" s="16" t="s">
        <v>202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366</v>
      </c>
      <c r="BM185" s="257" t="s">
        <v>840</v>
      </c>
    </row>
    <row r="186" spans="1:31" s="2" customFormat="1" ht="6.95" customHeight="1">
      <c r="A186" s="37"/>
      <c r="B186" s="65"/>
      <c r="C186" s="66"/>
      <c r="D186" s="66"/>
      <c r="E186" s="66"/>
      <c r="F186" s="66"/>
      <c r="G186" s="66"/>
      <c r="H186" s="66"/>
      <c r="I186" s="192"/>
      <c r="J186" s="66"/>
      <c r="K186" s="66"/>
      <c r="L186" s="43"/>
      <c r="M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</row>
  </sheetData>
  <sheetProtection password="CC35" sheet="1" objects="1" scenarios="1" formatColumns="0" formatRows="0" autoFilter="0"/>
  <autoFilter ref="C131:K18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ht="12">
      <c r="B8" s="19"/>
      <c r="D8" s="152" t="s">
        <v>160</v>
      </c>
      <c r="L8" s="19"/>
    </row>
    <row r="9" spans="2:12" s="1" customFormat="1" ht="16.5" customHeight="1">
      <c r="B9" s="19"/>
      <c r="E9" s="153" t="s">
        <v>161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162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163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164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913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ROUND((SUM(BE132:BE183)),2)</f>
        <v>0</v>
      </c>
      <c r="G37" s="37"/>
      <c r="H37" s="37"/>
      <c r="I37" s="171">
        <v>0.21</v>
      </c>
      <c r="J37" s="170">
        <f>ROUND(((SUM(BE132:BE183))*I37),2)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ROUND((SUM(BF132:BF183)),2)</f>
        <v>0</v>
      </c>
      <c r="G38" s="37"/>
      <c r="H38" s="37"/>
      <c r="I38" s="171">
        <v>0.15</v>
      </c>
      <c r="J38" s="170">
        <f>ROUND(((SUM(BF132:BF183))*I38),2)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ROUND((SUM(BG132:BG183)),2)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ROUND((SUM(BH132:BH183)),2)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ROUND((SUM(BI132:BI183)),2)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161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162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163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164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A.d.d - Vzduchotechnika 4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167</v>
      </c>
      <c r="D98" s="199"/>
      <c r="E98" s="199"/>
      <c r="F98" s="199"/>
      <c r="G98" s="199"/>
      <c r="H98" s="199"/>
      <c r="I98" s="200"/>
      <c r="J98" s="201" t="s">
        <v>168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169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170</v>
      </c>
    </row>
    <row r="101" spans="1:31" s="9" customFormat="1" ht="24.95" customHeight="1">
      <c r="A101" s="9"/>
      <c r="B101" s="203"/>
      <c r="C101" s="204"/>
      <c r="D101" s="205" t="s">
        <v>849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850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851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907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853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854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855</v>
      </c>
      <c r="E107" s="206"/>
      <c r="F107" s="206"/>
      <c r="G107" s="206"/>
      <c r="H107" s="206"/>
      <c r="I107" s="207"/>
      <c r="J107" s="208">
        <f>J174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739</v>
      </c>
      <c r="E108" s="206"/>
      <c r="F108" s="206"/>
      <c r="G108" s="206"/>
      <c r="H108" s="206"/>
      <c r="I108" s="207"/>
      <c r="J108" s="208">
        <f>J179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187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A, M, O - III.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160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161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162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163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164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A.d.d - Vzduchotechnika 4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188</v>
      </c>
      <c r="D131" s="219" t="s">
        <v>58</v>
      </c>
      <c r="E131" s="219" t="s">
        <v>54</v>
      </c>
      <c r="F131" s="219" t="s">
        <v>55</v>
      </c>
      <c r="G131" s="219" t="s">
        <v>189</v>
      </c>
      <c r="H131" s="219" t="s">
        <v>190</v>
      </c>
      <c r="I131" s="220" t="s">
        <v>191</v>
      </c>
      <c r="J131" s="221" t="s">
        <v>168</v>
      </c>
      <c r="K131" s="222" t="s">
        <v>192</v>
      </c>
      <c r="L131" s="223"/>
      <c r="M131" s="99" t="s">
        <v>1</v>
      </c>
      <c r="N131" s="100" t="s">
        <v>37</v>
      </c>
      <c r="O131" s="100" t="s">
        <v>193</v>
      </c>
      <c r="P131" s="100" t="s">
        <v>194</v>
      </c>
      <c r="Q131" s="100" t="s">
        <v>195</v>
      </c>
      <c r="R131" s="100" t="s">
        <v>196</v>
      </c>
      <c r="S131" s="100" t="s">
        <v>197</v>
      </c>
      <c r="T131" s="101" t="s">
        <v>198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199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P133+P135+P137+P142+P146+P149+P174+P179</f>
        <v>0</v>
      </c>
      <c r="Q132" s="103"/>
      <c r="R132" s="226">
        <f>R133+R135+R137+R142+R146+R149+R174+R179</f>
        <v>0</v>
      </c>
      <c r="S132" s="103"/>
      <c r="T132" s="227">
        <f>T133+T135+T137+T142+T146+T149+T174+T179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170</v>
      </c>
      <c r="BK132" s="228">
        <f>BK133+BK135+BK137+BK142+BK146+BK149+BK174+BK179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856</v>
      </c>
      <c r="F133" s="232" t="s">
        <v>856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202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204</v>
      </c>
      <c r="E134" s="246" t="s">
        <v>741</v>
      </c>
      <c r="F134" s="247" t="s">
        <v>857</v>
      </c>
      <c r="G134" s="248" t="s">
        <v>319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366</v>
      </c>
      <c r="AT134" s="257" t="s">
        <v>204</v>
      </c>
      <c r="AU134" s="257" t="s">
        <v>80</v>
      </c>
      <c r="AY134" s="16" t="s">
        <v>202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366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858</v>
      </c>
      <c r="F135" s="232" t="s">
        <v>858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202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204</v>
      </c>
      <c r="E136" s="246" t="s">
        <v>743</v>
      </c>
      <c r="F136" s="247" t="s">
        <v>859</v>
      </c>
      <c r="G136" s="248" t="s">
        <v>319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366</v>
      </c>
      <c r="AT136" s="257" t="s">
        <v>204</v>
      </c>
      <c r="AU136" s="257" t="s">
        <v>80</v>
      </c>
      <c r="AY136" s="16" t="s">
        <v>202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366</v>
      </c>
      <c r="BM136" s="257" t="s">
        <v>208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860</v>
      </c>
      <c r="F137" s="232" t="s">
        <v>860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202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204</v>
      </c>
      <c r="E138" s="246" t="s">
        <v>745</v>
      </c>
      <c r="F138" s="247" t="s">
        <v>861</v>
      </c>
      <c r="G138" s="248" t="s">
        <v>319</v>
      </c>
      <c r="H138" s="249">
        <v>9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366</v>
      </c>
      <c r="AT138" s="257" t="s">
        <v>204</v>
      </c>
      <c r="AU138" s="257" t="s">
        <v>80</v>
      </c>
      <c r="AY138" s="16" t="s">
        <v>202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366</v>
      </c>
      <c r="BM138" s="257" t="s">
        <v>246</v>
      </c>
    </row>
    <row r="139" spans="1:65" s="2" customFormat="1" ht="16.5" customHeight="1">
      <c r="A139" s="37"/>
      <c r="B139" s="38"/>
      <c r="C139" s="245" t="s">
        <v>73</v>
      </c>
      <c r="D139" s="245" t="s">
        <v>204</v>
      </c>
      <c r="E139" s="246" t="s">
        <v>748</v>
      </c>
      <c r="F139" s="247" t="s">
        <v>862</v>
      </c>
      <c r="G139" s="248" t="s">
        <v>319</v>
      </c>
      <c r="H139" s="249">
        <v>2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366</v>
      </c>
      <c r="AT139" s="257" t="s">
        <v>204</v>
      </c>
      <c r="AU139" s="257" t="s">
        <v>80</v>
      </c>
      <c r="AY139" s="16" t="s">
        <v>202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366</v>
      </c>
      <c r="BM139" s="257" t="s">
        <v>285</v>
      </c>
    </row>
    <row r="140" spans="1:65" s="2" customFormat="1" ht="16.5" customHeight="1">
      <c r="A140" s="37"/>
      <c r="B140" s="38"/>
      <c r="C140" s="245" t="s">
        <v>73</v>
      </c>
      <c r="D140" s="245" t="s">
        <v>204</v>
      </c>
      <c r="E140" s="246" t="s">
        <v>750</v>
      </c>
      <c r="F140" s="247" t="s">
        <v>863</v>
      </c>
      <c r="G140" s="248" t="s">
        <v>319</v>
      </c>
      <c r="H140" s="249">
        <v>7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366</v>
      </c>
      <c r="AT140" s="257" t="s">
        <v>204</v>
      </c>
      <c r="AU140" s="257" t="s">
        <v>80</v>
      </c>
      <c r="AY140" s="16" t="s">
        <v>202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366</v>
      </c>
      <c r="BM140" s="257" t="s">
        <v>316</v>
      </c>
    </row>
    <row r="141" spans="1:65" s="2" customFormat="1" ht="16.5" customHeight="1">
      <c r="A141" s="37"/>
      <c r="B141" s="38"/>
      <c r="C141" s="245" t="s">
        <v>73</v>
      </c>
      <c r="D141" s="245" t="s">
        <v>204</v>
      </c>
      <c r="E141" s="246" t="s">
        <v>752</v>
      </c>
      <c r="F141" s="247" t="s">
        <v>864</v>
      </c>
      <c r="G141" s="248" t="s">
        <v>319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366</v>
      </c>
      <c r="AT141" s="257" t="s">
        <v>204</v>
      </c>
      <c r="AU141" s="257" t="s">
        <v>80</v>
      </c>
      <c r="AY141" s="16" t="s">
        <v>202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366</v>
      </c>
      <c r="BM141" s="257" t="s">
        <v>342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908</v>
      </c>
      <c r="F142" s="232" t="s">
        <v>908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202</v>
      </c>
      <c r="BK142" s="242">
        <f>SUM(BK143:BK145)</f>
        <v>0</v>
      </c>
    </row>
    <row r="143" spans="1:65" s="2" customFormat="1" ht="21.75" customHeight="1">
      <c r="A143" s="37"/>
      <c r="B143" s="38"/>
      <c r="C143" s="245" t="s">
        <v>73</v>
      </c>
      <c r="D143" s="245" t="s">
        <v>204</v>
      </c>
      <c r="E143" s="246" t="s">
        <v>754</v>
      </c>
      <c r="F143" s="247" t="s">
        <v>866</v>
      </c>
      <c r="G143" s="248" t="s">
        <v>319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366</v>
      </c>
      <c r="AT143" s="257" t="s">
        <v>204</v>
      </c>
      <c r="AU143" s="257" t="s">
        <v>80</v>
      </c>
      <c r="AY143" s="16" t="s">
        <v>202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366</v>
      </c>
      <c r="BM143" s="257" t="s">
        <v>354</v>
      </c>
    </row>
    <row r="144" spans="1:65" s="2" customFormat="1" ht="21.75" customHeight="1">
      <c r="A144" s="37"/>
      <c r="B144" s="38"/>
      <c r="C144" s="245" t="s">
        <v>73</v>
      </c>
      <c r="D144" s="245" t="s">
        <v>204</v>
      </c>
      <c r="E144" s="246" t="s">
        <v>756</v>
      </c>
      <c r="F144" s="247" t="s">
        <v>867</v>
      </c>
      <c r="G144" s="248" t="s">
        <v>319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366</v>
      </c>
      <c r="AT144" s="257" t="s">
        <v>204</v>
      </c>
      <c r="AU144" s="257" t="s">
        <v>80</v>
      </c>
      <c r="AY144" s="16" t="s">
        <v>202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366</v>
      </c>
      <c r="BM144" s="257" t="s">
        <v>366</v>
      </c>
    </row>
    <row r="145" spans="1:65" s="2" customFormat="1" ht="16.5" customHeight="1">
      <c r="A145" s="37"/>
      <c r="B145" s="38"/>
      <c r="C145" s="245" t="s">
        <v>73</v>
      </c>
      <c r="D145" s="245" t="s">
        <v>204</v>
      </c>
      <c r="E145" s="246" t="s">
        <v>758</v>
      </c>
      <c r="F145" s="247" t="s">
        <v>868</v>
      </c>
      <c r="G145" s="248" t="s">
        <v>319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366</v>
      </c>
      <c r="AT145" s="257" t="s">
        <v>204</v>
      </c>
      <c r="AU145" s="257" t="s">
        <v>80</v>
      </c>
      <c r="AY145" s="16" t="s">
        <v>202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366</v>
      </c>
      <c r="BM145" s="257" t="s">
        <v>375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869</v>
      </c>
      <c r="F146" s="232" t="s">
        <v>869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202</v>
      </c>
      <c r="BK146" s="242">
        <f>SUM(BK147:BK148)</f>
        <v>0</v>
      </c>
    </row>
    <row r="147" spans="1:65" s="2" customFormat="1" ht="21.75" customHeight="1">
      <c r="A147" s="37"/>
      <c r="B147" s="38"/>
      <c r="C147" s="245" t="s">
        <v>73</v>
      </c>
      <c r="D147" s="245" t="s">
        <v>204</v>
      </c>
      <c r="E147" s="246" t="s">
        <v>761</v>
      </c>
      <c r="F147" s="247" t="s">
        <v>870</v>
      </c>
      <c r="G147" s="248" t="s">
        <v>319</v>
      </c>
      <c r="H147" s="249">
        <v>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366</v>
      </c>
      <c r="AT147" s="257" t="s">
        <v>204</v>
      </c>
      <c r="AU147" s="257" t="s">
        <v>80</v>
      </c>
      <c r="AY147" s="16" t="s">
        <v>202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366</v>
      </c>
      <c r="BM147" s="257" t="s">
        <v>387</v>
      </c>
    </row>
    <row r="148" spans="1:65" s="2" customFormat="1" ht="21.75" customHeight="1">
      <c r="A148" s="37"/>
      <c r="B148" s="38"/>
      <c r="C148" s="245" t="s">
        <v>73</v>
      </c>
      <c r="D148" s="245" t="s">
        <v>204</v>
      </c>
      <c r="E148" s="246" t="s">
        <v>763</v>
      </c>
      <c r="F148" s="247" t="s">
        <v>871</v>
      </c>
      <c r="G148" s="248" t="s">
        <v>319</v>
      </c>
      <c r="H148" s="249">
        <v>5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366</v>
      </c>
      <c r="AT148" s="257" t="s">
        <v>204</v>
      </c>
      <c r="AU148" s="257" t="s">
        <v>80</v>
      </c>
      <c r="AY148" s="16" t="s">
        <v>202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366</v>
      </c>
      <c r="BM148" s="257" t="s">
        <v>398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872</v>
      </c>
      <c r="F149" s="232" t="s">
        <v>872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SUM(P150:P173)</f>
        <v>0</v>
      </c>
      <c r="Q149" s="237"/>
      <c r="R149" s="238">
        <f>SUM(R150:R173)</f>
        <v>0</v>
      </c>
      <c r="S149" s="237"/>
      <c r="T149" s="239">
        <f>SUM(T150:T173)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202</v>
      </c>
      <c r="BK149" s="242">
        <f>SUM(BK150:BK173)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204</v>
      </c>
      <c r="E150" s="246" t="s">
        <v>766</v>
      </c>
      <c r="F150" s="247" t="s">
        <v>873</v>
      </c>
      <c r="G150" s="248" t="s">
        <v>794</v>
      </c>
      <c r="H150" s="249">
        <v>17.856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366</v>
      </c>
      <c r="AT150" s="257" t="s">
        <v>204</v>
      </c>
      <c r="AU150" s="257" t="s">
        <v>80</v>
      </c>
      <c r="AY150" s="16" t="s">
        <v>202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366</v>
      </c>
      <c r="BM150" s="257" t="s">
        <v>413</v>
      </c>
    </row>
    <row r="151" spans="1:65" s="2" customFormat="1" ht="21.75" customHeight="1">
      <c r="A151" s="37"/>
      <c r="B151" s="38"/>
      <c r="C151" s="245" t="s">
        <v>73</v>
      </c>
      <c r="D151" s="245" t="s">
        <v>204</v>
      </c>
      <c r="E151" s="246" t="s">
        <v>768</v>
      </c>
      <c r="F151" s="247" t="s">
        <v>874</v>
      </c>
      <c r="G151" s="248" t="s">
        <v>794</v>
      </c>
      <c r="H151" s="249">
        <v>57.3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366</v>
      </c>
      <c r="AT151" s="257" t="s">
        <v>204</v>
      </c>
      <c r="AU151" s="257" t="s">
        <v>80</v>
      </c>
      <c r="AY151" s="16" t="s">
        <v>202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366</v>
      </c>
      <c r="BM151" s="257" t="s">
        <v>421</v>
      </c>
    </row>
    <row r="152" spans="1:65" s="2" customFormat="1" ht="21.75" customHeight="1">
      <c r="A152" s="37"/>
      <c r="B152" s="38"/>
      <c r="C152" s="245" t="s">
        <v>73</v>
      </c>
      <c r="D152" s="245" t="s">
        <v>204</v>
      </c>
      <c r="E152" s="246" t="s">
        <v>770</v>
      </c>
      <c r="F152" s="247" t="s">
        <v>875</v>
      </c>
      <c r="G152" s="248" t="s">
        <v>794</v>
      </c>
      <c r="H152" s="249">
        <v>1.812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366</v>
      </c>
      <c r="AT152" s="257" t="s">
        <v>204</v>
      </c>
      <c r="AU152" s="257" t="s">
        <v>80</v>
      </c>
      <c r="AY152" s="16" t="s">
        <v>202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366</v>
      </c>
      <c r="BM152" s="257" t="s">
        <v>432</v>
      </c>
    </row>
    <row r="153" spans="1:65" s="2" customFormat="1" ht="21.75" customHeight="1">
      <c r="A153" s="37"/>
      <c r="B153" s="38"/>
      <c r="C153" s="245" t="s">
        <v>73</v>
      </c>
      <c r="D153" s="245" t="s">
        <v>204</v>
      </c>
      <c r="E153" s="246" t="s">
        <v>772</v>
      </c>
      <c r="F153" s="247" t="s">
        <v>876</v>
      </c>
      <c r="G153" s="248" t="s">
        <v>794</v>
      </c>
      <c r="H153" s="249">
        <v>17.064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366</v>
      </c>
      <c r="AT153" s="257" t="s">
        <v>204</v>
      </c>
      <c r="AU153" s="257" t="s">
        <v>80</v>
      </c>
      <c r="AY153" s="16" t="s">
        <v>202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366</v>
      </c>
      <c r="BM153" s="257" t="s">
        <v>449</v>
      </c>
    </row>
    <row r="154" spans="1:65" s="2" customFormat="1" ht="21.75" customHeight="1">
      <c r="A154" s="37"/>
      <c r="B154" s="38"/>
      <c r="C154" s="245" t="s">
        <v>73</v>
      </c>
      <c r="D154" s="245" t="s">
        <v>204</v>
      </c>
      <c r="E154" s="246" t="s">
        <v>774</v>
      </c>
      <c r="F154" s="247" t="s">
        <v>877</v>
      </c>
      <c r="G154" s="248" t="s">
        <v>319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366</v>
      </c>
      <c r="AT154" s="257" t="s">
        <v>204</v>
      </c>
      <c r="AU154" s="257" t="s">
        <v>80</v>
      </c>
      <c r="AY154" s="16" t="s">
        <v>202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366</v>
      </c>
      <c r="BM154" s="257" t="s">
        <v>459</v>
      </c>
    </row>
    <row r="155" spans="1:65" s="2" customFormat="1" ht="21.75" customHeight="1">
      <c r="A155" s="37"/>
      <c r="B155" s="38"/>
      <c r="C155" s="245" t="s">
        <v>73</v>
      </c>
      <c r="D155" s="245" t="s">
        <v>204</v>
      </c>
      <c r="E155" s="246" t="s">
        <v>776</v>
      </c>
      <c r="F155" s="247" t="s">
        <v>879</v>
      </c>
      <c r="G155" s="248" t="s">
        <v>319</v>
      </c>
      <c r="H155" s="249">
        <v>13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366</v>
      </c>
      <c r="AT155" s="257" t="s">
        <v>204</v>
      </c>
      <c r="AU155" s="257" t="s">
        <v>80</v>
      </c>
      <c r="AY155" s="16" t="s">
        <v>202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366</v>
      </c>
      <c r="BM155" s="257" t="s">
        <v>469</v>
      </c>
    </row>
    <row r="156" spans="1:65" s="2" customFormat="1" ht="21.75" customHeight="1">
      <c r="A156" s="37"/>
      <c r="B156" s="38"/>
      <c r="C156" s="245" t="s">
        <v>73</v>
      </c>
      <c r="D156" s="245" t="s">
        <v>204</v>
      </c>
      <c r="E156" s="246" t="s">
        <v>778</v>
      </c>
      <c r="F156" s="247" t="s">
        <v>880</v>
      </c>
      <c r="G156" s="248" t="s">
        <v>319</v>
      </c>
      <c r="H156" s="249">
        <v>12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366</v>
      </c>
      <c r="AT156" s="257" t="s">
        <v>204</v>
      </c>
      <c r="AU156" s="257" t="s">
        <v>80</v>
      </c>
      <c r="AY156" s="16" t="s">
        <v>202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366</v>
      </c>
      <c r="BM156" s="257" t="s">
        <v>479</v>
      </c>
    </row>
    <row r="157" spans="1:65" s="2" customFormat="1" ht="21.75" customHeight="1">
      <c r="A157" s="37"/>
      <c r="B157" s="38"/>
      <c r="C157" s="245" t="s">
        <v>73</v>
      </c>
      <c r="D157" s="245" t="s">
        <v>204</v>
      </c>
      <c r="E157" s="246" t="s">
        <v>780</v>
      </c>
      <c r="F157" s="247" t="s">
        <v>881</v>
      </c>
      <c r="G157" s="248" t="s">
        <v>319</v>
      </c>
      <c r="H157" s="249">
        <v>6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366</v>
      </c>
      <c r="AT157" s="257" t="s">
        <v>204</v>
      </c>
      <c r="AU157" s="257" t="s">
        <v>80</v>
      </c>
      <c r="AY157" s="16" t="s">
        <v>202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366</v>
      </c>
      <c r="BM157" s="257" t="s">
        <v>487</v>
      </c>
    </row>
    <row r="158" spans="1:65" s="2" customFormat="1" ht="21.75" customHeight="1">
      <c r="A158" s="37"/>
      <c r="B158" s="38"/>
      <c r="C158" s="245" t="s">
        <v>73</v>
      </c>
      <c r="D158" s="245" t="s">
        <v>204</v>
      </c>
      <c r="E158" s="246" t="s">
        <v>782</v>
      </c>
      <c r="F158" s="247" t="s">
        <v>882</v>
      </c>
      <c r="G158" s="248" t="s">
        <v>319</v>
      </c>
      <c r="H158" s="249">
        <v>12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366</v>
      </c>
      <c r="AT158" s="257" t="s">
        <v>204</v>
      </c>
      <c r="AU158" s="257" t="s">
        <v>80</v>
      </c>
      <c r="AY158" s="16" t="s">
        <v>202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366</v>
      </c>
      <c r="BM158" s="257" t="s">
        <v>495</v>
      </c>
    </row>
    <row r="159" spans="1:65" s="2" customFormat="1" ht="33" customHeight="1">
      <c r="A159" s="37"/>
      <c r="B159" s="38"/>
      <c r="C159" s="245" t="s">
        <v>73</v>
      </c>
      <c r="D159" s="245" t="s">
        <v>204</v>
      </c>
      <c r="E159" s="246" t="s">
        <v>784</v>
      </c>
      <c r="F159" s="247" t="s">
        <v>883</v>
      </c>
      <c r="G159" s="248" t="s">
        <v>319</v>
      </c>
      <c r="H159" s="249">
        <v>15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366</v>
      </c>
      <c r="AT159" s="257" t="s">
        <v>204</v>
      </c>
      <c r="AU159" s="257" t="s">
        <v>80</v>
      </c>
      <c r="AY159" s="16" t="s">
        <v>202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366</v>
      </c>
      <c r="BM159" s="257" t="s">
        <v>503</v>
      </c>
    </row>
    <row r="160" spans="1:65" s="2" customFormat="1" ht="21.75" customHeight="1">
      <c r="A160" s="37"/>
      <c r="B160" s="38"/>
      <c r="C160" s="245" t="s">
        <v>73</v>
      </c>
      <c r="D160" s="245" t="s">
        <v>204</v>
      </c>
      <c r="E160" s="246" t="s">
        <v>786</v>
      </c>
      <c r="F160" s="247" t="s">
        <v>884</v>
      </c>
      <c r="G160" s="248" t="s">
        <v>319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366</v>
      </c>
      <c r="AT160" s="257" t="s">
        <v>204</v>
      </c>
      <c r="AU160" s="257" t="s">
        <v>80</v>
      </c>
      <c r="AY160" s="16" t="s">
        <v>202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366</v>
      </c>
      <c r="BM160" s="257" t="s">
        <v>511</v>
      </c>
    </row>
    <row r="161" spans="1:65" s="2" customFormat="1" ht="21.75" customHeight="1">
      <c r="A161" s="37"/>
      <c r="B161" s="38"/>
      <c r="C161" s="245" t="s">
        <v>73</v>
      </c>
      <c r="D161" s="245" t="s">
        <v>204</v>
      </c>
      <c r="E161" s="246" t="s">
        <v>789</v>
      </c>
      <c r="F161" s="247" t="s">
        <v>885</v>
      </c>
      <c r="G161" s="248" t="s">
        <v>319</v>
      </c>
      <c r="H161" s="249">
        <v>8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366</v>
      </c>
      <c r="AT161" s="257" t="s">
        <v>204</v>
      </c>
      <c r="AU161" s="257" t="s">
        <v>80</v>
      </c>
      <c r="AY161" s="16" t="s">
        <v>202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366</v>
      </c>
      <c r="BM161" s="257" t="s">
        <v>521</v>
      </c>
    </row>
    <row r="162" spans="1:65" s="2" customFormat="1" ht="16.5" customHeight="1">
      <c r="A162" s="37"/>
      <c r="B162" s="38"/>
      <c r="C162" s="245" t="s">
        <v>73</v>
      </c>
      <c r="D162" s="245" t="s">
        <v>204</v>
      </c>
      <c r="E162" s="246" t="s">
        <v>792</v>
      </c>
      <c r="F162" s="247" t="s">
        <v>886</v>
      </c>
      <c r="G162" s="248" t="s">
        <v>319</v>
      </c>
      <c r="H162" s="249">
        <v>3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366</v>
      </c>
      <c r="AT162" s="257" t="s">
        <v>204</v>
      </c>
      <c r="AU162" s="257" t="s">
        <v>80</v>
      </c>
      <c r="AY162" s="16" t="s">
        <v>202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366</v>
      </c>
      <c r="BM162" s="257" t="s">
        <v>529</v>
      </c>
    </row>
    <row r="163" spans="1:65" s="2" customFormat="1" ht="16.5" customHeight="1">
      <c r="A163" s="37"/>
      <c r="B163" s="38"/>
      <c r="C163" s="245" t="s">
        <v>73</v>
      </c>
      <c r="D163" s="245" t="s">
        <v>204</v>
      </c>
      <c r="E163" s="246" t="s">
        <v>795</v>
      </c>
      <c r="F163" s="247" t="s">
        <v>887</v>
      </c>
      <c r="G163" s="248" t="s">
        <v>319</v>
      </c>
      <c r="H163" s="249">
        <v>5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366</v>
      </c>
      <c r="AT163" s="257" t="s">
        <v>204</v>
      </c>
      <c r="AU163" s="257" t="s">
        <v>80</v>
      </c>
      <c r="AY163" s="16" t="s">
        <v>202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366</v>
      </c>
      <c r="BM163" s="257" t="s">
        <v>537</v>
      </c>
    </row>
    <row r="164" spans="1:65" s="2" customFormat="1" ht="16.5" customHeight="1">
      <c r="A164" s="37"/>
      <c r="B164" s="38"/>
      <c r="C164" s="245" t="s">
        <v>73</v>
      </c>
      <c r="D164" s="245" t="s">
        <v>204</v>
      </c>
      <c r="E164" s="246" t="s">
        <v>797</v>
      </c>
      <c r="F164" s="247" t="s">
        <v>888</v>
      </c>
      <c r="G164" s="248" t="s">
        <v>319</v>
      </c>
      <c r="H164" s="249">
        <v>6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366</v>
      </c>
      <c r="AT164" s="257" t="s">
        <v>204</v>
      </c>
      <c r="AU164" s="257" t="s">
        <v>80</v>
      </c>
      <c r="AY164" s="16" t="s">
        <v>202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366</v>
      </c>
      <c r="BM164" s="257" t="s">
        <v>545</v>
      </c>
    </row>
    <row r="165" spans="1:65" s="2" customFormat="1" ht="16.5" customHeight="1">
      <c r="A165" s="37"/>
      <c r="B165" s="38"/>
      <c r="C165" s="245" t="s">
        <v>73</v>
      </c>
      <c r="D165" s="245" t="s">
        <v>204</v>
      </c>
      <c r="E165" s="246" t="s">
        <v>799</v>
      </c>
      <c r="F165" s="247" t="s">
        <v>889</v>
      </c>
      <c r="G165" s="248" t="s">
        <v>319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366</v>
      </c>
      <c r="AT165" s="257" t="s">
        <v>204</v>
      </c>
      <c r="AU165" s="257" t="s">
        <v>80</v>
      </c>
      <c r="AY165" s="16" t="s">
        <v>202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366</v>
      </c>
      <c r="BM165" s="257" t="s">
        <v>553</v>
      </c>
    </row>
    <row r="166" spans="1:65" s="2" customFormat="1" ht="16.5" customHeight="1">
      <c r="A166" s="37"/>
      <c r="B166" s="38"/>
      <c r="C166" s="245" t="s">
        <v>73</v>
      </c>
      <c r="D166" s="245" t="s">
        <v>204</v>
      </c>
      <c r="E166" s="246" t="s">
        <v>801</v>
      </c>
      <c r="F166" s="247" t="s">
        <v>890</v>
      </c>
      <c r="G166" s="248" t="s">
        <v>319</v>
      </c>
      <c r="H166" s="249">
        <v>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366</v>
      </c>
      <c r="AT166" s="257" t="s">
        <v>204</v>
      </c>
      <c r="AU166" s="257" t="s">
        <v>80</v>
      </c>
      <c r="AY166" s="16" t="s">
        <v>202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366</v>
      </c>
      <c r="BM166" s="257" t="s">
        <v>563</v>
      </c>
    </row>
    <row r="167" spans="1:65" s="2" customFormat="1" ht="16.5" customHeight="1">
      <c r="A167" s="37"/>
      <c r="B167" s="38"/>
      <c r="C167" s="245" t="s">
        <v>73</v>
      </c>
      <c r="D167" s="245" t="s">
        <v>204</v>
      </c>
      <c r="E167" s="246" t="s">
        <v>803</v>
      </c>
      <c r="F167" s="247" t="s">
        <v>914</v>
      </c>
      <c r="G167" s="248" t="s">
        <v>319</v>
      </c>
      <c r="H167" s="249">
        <v>2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366</v>
      </c>
      <c r="AT167" s="257" t="s">
        <v>204</v>
      </c>
      <c r="AU167" s="257" t="s">
        <v>80</v>
      </c>
      <c r="AY167" s="16" t="s">
        <v>202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366</v>
      </c>
      <c r="BM167" s="257" t="s">
        <v>575</v>
      </c>
    </row>
    <row r="168" spans="1:65" s="2" customFormat="1" ht="16.5" customHeight="1">
      <c r="A168" s="37"/>
      <c r="B168" s="38"/>
      <c r="C168" s="245" t="s">
        <v>73</v>
      </c>
      <c r="D168" s="245" t="s">
        <v>204</v>
      </c>
      <c r="E168" s="246" t="s">
        <v>806</v>
      </c>
      <c r="F168" s="247" t="s">
        <v>892</v>
      </c>
      <c r="G168" s="248" t="s">
        <v>319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366</v>
      </c>
      <c r="AT168" s="257" t="s">
        <v>204</v>
      </c>
      <c r="AU168" s="257" t="s">
        <v>80</v>
      </c>
      <c r="AY168" s="16" t="s">
        <v>202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366</v>
      </c>
      <c r="BM168" s="257" t="s">
        <v>590</v>
      </c>
    </row>
    <row r="169" spans="1:65" s="2" customFormat="1" ht="16.5" customHeight="1">
      <c r="A169" s="37"/>
      <c r="B169" s="38"/>
      <c r="C169" s="245" t="s">
        <v>73</v>
      </c>
      <c r="D169" s="245" t="s">
        <v>204</v>
      </c>
      <c r="E169" s="246" t="s">
        <v>808</v>
      </c>
      <c r="F169" s="247" t="s">
        <v>893</v>
      </c>
      <c r="G169" s="248" t="s">
        <v>319</v>
      </c>
      <c r="H169" s="249">
        <v>6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366</v>
      </c>
      <c r="AT169" s="257" t="s">
        <v>204</v>
      </c>
      <c r="AU169" s="257" t="s">
        <v>80</v>
      </c>
      <c r="AY169" s="16" t="s">
        <v>202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366</v>
      </c>
      <c r="BM169" s="257" t="s">
        <v>597</v>
      </c>
    </row>
    <row r="170" spans="1:65" s="2" customFormat="1" ht="16.5" customHeight="1">
      <c r="A170" s="37"/>
      <c r="B170" s="38"/>
      <c r="C170" s="245" t="s">
        <v>73</v>
      </c>
      <c r="D170" s="245" t="s">
        <v>204</v>
      </c>
      <c r="E170" s="246" t="s">
        <v>810</v>
      </c>
      <c r="F170" s="247" t="s">
        <v>894</v>
      </c>
      <c r="G170" s="248" t="s">
        <v>319</v>
      </c>
      <c r="H170" s="249">
        <v>4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366</v>
      </c>
      <c r="AT170" s="257" t="s">
        <v>204</v>
      </c>
      <c r="AU170" s="257" t="s">
        <v>80</v>
      </c>
      <c r="AY170" s="16" t="s">
        <v>202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366</v>
      </c>
      <c r="BM170" s="257" t="s">
        <v>607</v>
      </c>
    </row>
    <row r="171" spans="1:65" s="2" customFormat="1" ht="16.5" customHeight="1">
      <c r="A171" s="37"/>
      <c r="B171" s="38"/>
      <c r="C171" s="245" t="s">
        <v>73</v>
      </c>
      <c r="D171" s="245" t="s">
        <v>204</v>
      </c>
      <c r="E171" s="246" t="s">
        <v>812</v>
      </c>
      <c r="F171" s="247" t="s">
        <v>895</v>
      </c>
      <c r="G171" s="248" t="s">
        <v>319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366</v>
      </c>
      <c r="AT171" s="257" t="s">
        <v>204</v>
      </c>
      <c r="AU171" s="257" t="s">
        <v>80</v>
      </c>
      <c r="AY171" s="16" t="s">
        <v>202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366</v>
      </c>
      <c r="BM171" s="257" t="s">
        <v>619</v>
      </c>
    </row>
    <row r="172" spans="1:65" s="2" customFormat="1" ht="16.5" customHeight="1">
      <c r="A172" s="37"/>
      <c r="B172" s="38"/>
      <c r="C172" s="245" t="s">
        <v>73</v>
      </c>
      <c r="D172" s="245" t="s">
        <v>204</v>
      </c>
      <c r="E172" s="246" t="s">
        <v>814</v>
      </c>
      <c r="F172" s="247" t="s">
        <v>896</v>
      </c>
      <c r="G172" s="248" t="s">
        <v>319</v>
      </c>
      <c r="H172" s="249">
        <v>1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366</v>
      </c>
      <c r="AT172" s="257" t="s">
        <v>204</v>
      </c>
      <c r="AU172" s="257" t="s">
        <v>80</v>
      </c>
      <c r="AY172" s="16" t="s">
        <v>202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366</v>
      </c>
      <c r="BM172" s="257" t="s">
        <v>266</v>
      </c>
    </row>
    <row r="173" spans="1:65" s="2" customFormat="1" ht="16.5" customHeight="1">
      <c r="A173" s="37"/>
      <c r="B173" s="38"/>
      <c r="C173" s="245" t="s">
        <v>73</v>
      </c>
      <c r="D173" s="245" t="s">
        <v>204</v>
      </c>
      <c r="E173" s="246" t="s">
        <v>817</v>
      </c>
      <c r="F173" s="247" t="s">
        <v>897</v>
      </c>
      <c r="G173" s="248" t="s">
        <v>319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366</v>
      </c>
      <c r="AT173" s="257" t="s">
        <v>204</v>
      </c>
      <c r="AU173" s="257" t="s">
        <v>80</v>
      </c>
      <c r="AY173" s="16" t="s">
        <v>202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366</v>
      </c>
      <c r="BM173" s="257" t="s">
        <v>248</v>
      </c>
    </row>
    <row r="174" spans="1:63" s="12" customFormat="1" ht="25.9" customHeight="1">
      <c r="A174" s="12"/>
      <c r="B174" s="229"/>
      <c r="C174" s="230"/>
      <c r="D174" s="231" t="s">
        <v>72</v>
      </c>
      <c r="E174" s="232" t="s">
        <v>898</v>
      </c>
      <c r="F174" s="232" t="s">
        <v>898</v>
      </c>
      <c r="G174" s="230"/>
      <c r="H174" s="230"/>
      <c r="I174" s="233"/>
      <c r="J174" s="234">
        <f>BK174</f>
        <v>0</v>
      </c>
      <c r="K174" s="230"/>
      <c r="L174" s="235"/>
      <c r="M174" s="236"/>
      <c r="N174" s="237"/>
      <c r="O174" s="237"/>
      <c r="P174" s="238">
        <f>SUM(P175:P178)</f>
        <v>0</v>
      </c>
      <c r="Q174" s="237"/>
      <c r="R174" s="238">
        <f>SUM(R175:R178)</f>
        <v>0</v>
      </c>
      <c r="S174" s="237"/>
      <c r="T174" s="239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40" t="s">
        <v>80</v>
      </c>
      <c r="AT174" s="241" t="s">
        <v>72</v>
      </c>
      <c r="AU174" s="241" t="s">
        <v>73</v>
      </c>
      <c r="AY174" s="240" t="s">
        <v>202</v>
      </c>
      <c r="BK174" s="242">
        <f>SUM(BK175:BK178)</f>
        <v>0</v>
      </c>
    </row>
    <row r="175" spans="1:65" s="2" customFormat="1" ht="33" customHeight="1">
      <c r="A175" s="37"/>
      <c r="B175" s="38"/>
      <c r="C175" s="245" t="s">
        <v>73</v>
      </c>
      <c r="D175" s="245" t="s">
        <v>204</v>
      </c>
      <c r="E175" s="246" t="s">
        <v>820</v>
      </c>
      <c r="F175" s="247" t="s">
        <v>899</v>
      </c>
      <c r="G175" s="248" t="s">
        <v>231</v>
      </c>
      <c r="H175" s="249">
        <v>2.676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366</v>
      </c>
      <c r="AT175" s="257" t="s">
        <v>204</v>
      </c>
      <c r="AU175" s="257" t="s">
        <v>80</v>
      </c>
      <c r="AY175" s="16" t="s">
        <v>202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366</v>
      </c>
      <c r="BM175" s="257" t="s">
        <v>277</v>
      </c>
    </row>
    <row r="176" spans="1:65" s="2" customFormat="1" ht="33" customHeight="1">
      <c r="A176" s="37"/>
      <c r="B176" s="38"/>
      <c r="C176" s="245" t="s">
        <v>73</v>
      </c>
      <c r="D176" s="245" t="s">
        <v>204</v>
      </c>
      <c r="E176" s="246" t="s">
        <v>823</v>
      </c>
      <c r="F176" s="247" t="s">
        <v>900</v>
      </c>
      <c r="G176" s="248" t="s">
        <v>231</v>
      </c>
      <c r="H176" s="249">
        <v>7.32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366</v>
      </c>
      <c r="AT176" s="257" t="s">
        <v>204</v>
      </c>
      <c r="AU176" s="257" t="s">
        <v>80</v>
      </c>
      <c r="AY176" s="16" t="s">
        <v>202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366</v>
      </c>
      <c r="BM176" s="257" t="s">
        <v>708</v>
      </c>
    </row>
    <row r="177" spans="1:65" s="2" customFormat="1" ht="44.25" customHeight="1">
      <c r="A177" s="37"/>
      <c r="B177" s="38"/>
      <c r="C177" s="245" t="s">
        <v>73</v>
      </c>
      <c r="D177" s="245" t="s">
        <v>204</v>
      </c>
      <c r="E177" s="246" t="s">
        <v>825</v>
      </c>
      <c r="F177" s="247" t="s">
        <v>901</v>
      </c>
      <c r="G177" s="248" t="s">
        <v>231</v>
      </c>
      <c r="H177" s="249">
        <v>3.348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366</v>
      </c>
      <c r="AT177" s="257" t="s">
        <v>204</v>
      </c>
      <c r="AU177" s="257" t="s">
        <v>80</v>
      </c>
      <c r="AY177" s="16" t="s">
        <v>202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366</v>
      </c>
      <c r="BM177" s="257" t="s">
        <v>711</v>
      </c>
    </row>
    <row r="178" spans="1:65" s="2" customFormat="1" ht="44.25" customHeight="1">
      <c r="A178" s="37"/>
      <c r="B178" s="38"/>
      <c r="C178" s="245" t="s">
        <v>73</v>
      </c>
      <c r="D178" s="245" t="s">
        <v>204</v>
      </c>
      <c r="E178" s="246" t="s">
        <v>827</v>
      </c>
      <c r="F178" s="247" t="s">
        <v>902</v>
      </c>
      <c r="G178" s="248" t="s">
        <v>231</v>
      </c>
      <c r="H178" s="249">
        <v>4.956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366</v>
      </c>
      <c r="AT178" s="257" t="s">
        <v>204</v>
      </c>
      <c r="AU178" s="257" t="s">
        <v>80</v>
      </c>
      <c r="AY178" s="16" t="s">
        <v>202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366</v>
      </c>
      <c r="BM178" s="257" t="s">
        <v>714</v>
      </c>
    </row>
    <row r="179" spans="1:63" s="12" customFormat="1" ht="25.9" customHeight="1">
      <c r="A179" s="12"/>
      <c r="B179" s="229"/>
      <c r="C179" s="230"/>
      <c r="D179" s="231" t="s">
        <v>72</v>
      </c>
      <c r="E179" s="232" t="s">
        <v>819</v>
      </c>
      <c r="F179" s="232" t="s">
        <v>819</v>
      </c>
      <c r="G179" s="230"/>
      <c r="H179" s="230"/>
      <c r="I179" s="233"/>
      <c r="J179" s="234">
        <f>BK179</f>
        <v>0</v>
      </c>
      <c r="K179" s="230"/>
      <c r="L179" s="235"/>
      <c r="M179" s="236"/>
      <c r="N179" s="237"/>
      <c r="O179" s="237"/>
      <c r="P179" s="238">
        <f>SUM(P180:P183)</f>
        <v>0</v>
      </c>
      <c r="Q179" s="237"/>
      <c r="R179" s="238">
        <f>SUM(R180:R183)</f>
        <v>0</v>
      </c>
      <c r="S179" s="237"/>
      <c r="T179" s="239">
        <f>SUM(T180:T183)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0" t="s">
        <v>80</v>
      </c>
      <c r="AT179" s="241" t="s">
        <v>72</v>
      </c>
      <c r="AU179" s="241" t="s">
        <v>73</v>
      </c>
      <c r="AY179" s="240" t="s">
        <v>202</v>
      </c>
      <c r="BK179" s="242">
        <f>SUM(BK180:BK183)</f>
        <v>0</v>
      </c>
    </row>
    <row r="180" spans="1:65" s="2" customFormat="1" ht="21.75" customHeight="1">
      <c r="A180" s="37"/>
      <c r="B180" s="38"/>
      <c r="C180" s="245" t="s">
        <v>73</v>
      </c>
      <c r="D180" s="245" t="s">
        <v>204</v>
      </c>
      <c r="E180" s="246" t="s">
        <v>829</v>
      </c>
      <c r="F180" s="247" t="s">
        <v>903</v>
      </c>
      <c r="G180" s="248" t="s">
        <v>207</v>
      </c>
      <c r="H180" s="249">
        <v>1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366</v>
      </c>
      <c r="AT180" s="257" t="s">
        <v>204</v>
      </c>
      <c r="AU180" s="257" t="s">
        <v>80</v>
      </c>
      <c r="AY180" s="16" t="s">
        <v>202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366</v>
      </c>
      <c r="BM180" s="257" t="s">
        <v>717</v>
      </c>
    </row>
    <row r="181" spans="1:65" s="2" customFormat="1" ht="16.5" customHeight="1">
      <c r="A181" s="37"/>
      <c r="B181" s="38"/>
      <c r="C181" s="245" t="s">
        <v>73</v>
      </c>
      <c r="D181" s="245" t="s">
        <v>204</v>
      </c>
      <c r="E181" s="246" t="s">
        <v>831</v>
      </c>
      <c r="F181" s="247" t="s">
        <v>904</v>
      </c>
      <c r="G181" s="248" t="s">
        <v>207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366</v>
      </c>
      <c r="AT181" s="257" t="s">
        <v>204</v>
      </c>
      <c r="AU181" s="257" t="s">
        <v>80</v>
      </c>
      <c r="AY181" s="16" t="s">
        <v>202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366</v>
      </c>
      <c r="BM181" s="257" t="s">
        <v>722</v>
      </c>
    </row>
    <row r="182" spans="1:65" s="2" customFormat="1" ht="16.5" customHeight="1">
      <c r="A182" s="37"/>
      <c r="B182" s="38"/>
      <c r="C182" s="245" t="s">
        <v>73</v>
      </c>
      <c r="D182" s="245" t="s">
        <v>204</v>
      </c>
      <c r="E182" s="246" t="s">
        <v>833</v>
      </c>
      <c r="F182" s="247" t="s">
        <v>905</v>
      </c>
      <c r="G182" s="248" t="s">
        <v>207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366</v>
      </c>
      <c r="AT182" s="257" t="s">
        <v>204</v>
      </c>
      <c r="AU182" s="257" t="s">
        <v>80</v>
      </c>
      <c r="AY182" s="16" t="s">
        <v>202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366</v>
      </c>
      <c r="BM182" s="257" t="s">
        <v>726</v>
      </c>
    </row>
    <row r="183" spans="1:65" s="2" customFormat="1" ht="16.5" customHeight="1">
      <c r="A183" s="37"/>
      <c r="B183" s="38"/>
      <c r="C183" s="245" t="s">
        <v>73</v>
      </c>
      <c r="D183" s="245" t="s">
        <v>204</v>
      </c>
      <c r="E183" s="246" t="s">
        <v>835</v>
      </c>
      <c r="F183" s="247" t="s">
        <v>431</v>
      </c>
      <c r="G183" s="248" t="s">
        <v>207</v>
      </c>
      <c r="H183" s="249">
        <v>1</v>
      </c>
      <c r="I183" s="250"/>
      <c r="J183" s="251">
        <f>ROUND(I183*H183,2)</f>
        <v>0</v>
      </c>
      <c r="K183" s="252"/>
      <c r="L183" s="43"/>
      <c r="M183" s="295" t="s">
        <v>1</v>
      </c>
      <c r="N183" s="296" t="s">
        <v>39</v>
      </c>
      <c r="O183" s="297"/>
      <c r="P183" s="298">
        <f>O183*H183</f>
        <v>0</v>
      </c>
      <c r="Q183" s="298">
        <v>0</v>
      </c>
      <c r="R183" s="298">
        <f>Q183*H183</f>
        <v>0</v>
      </c>
      <c r="S183" s="298">
        <v>0</v>
      </c>
      <c r="T183" s="29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366</v>
      </c>
      <c r="AT183" s="257" t="s">
        <v>204</v>
      </c>
      <c r="AU183" s="257" t="s">
        <v>80</v>
      </c>
      <c r="AY183" s="16" t="s">
        <v>202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366</v>
      </c>
      <c r="BM183" s="257" t="s">
        <v>729</v>
      </c>
    </row>
    <row r="184" spans="1:31" s="2" customFormat="1" ht="6.95" customHeight="1">
      <c r="A184" s="37"/>
      <c r="B184" s="65"/>
      <c r="C184" s="66"/>
      <c r="D184" s="66"/>
      <c r="E184" s="66"/>
      <c r="F184" s="66"/>
      <c r="G184" s="66"/>
      <c r="H184" s="66"/>
      <c r="I184" s="192"/>
      <c r="J184" s="66"/>
      <c r="K184" s="66"/>
      <c r="L184" s="43"/>
      <c r="M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</row>
  </sheetData>
  <sheetProtection password="CC35" sheet="1" objects="1" scenarios="1" formatColumns="0" formatRows="0" autoFilter="0"/>
  <autoFilter ref="C131:K18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159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A, M, O - III.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160</v>
      </c>
      <c r="I8" s="146"/>
      <c r="L8" s="19"/>
    </row>
    <row r="9" spans="1:31" s="2" customFormat="1" ht="16.5" customHeight="1">
      <c r="A9" s="37"/>
      <c r="B9" s="43"/>
      <c r="C9" s="37"/>
      <c r="D9" s="37"/>
      <c r="E9" s="153" t="s">
        <v>161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162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915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ROUND((SUM(BE124:BE138)),2)</f>
        <v>0</v>
      </c>
      <c r="G35" s="37"/>
      <c r="H35" s="37"/>
      <c r="I35" s="171">
        <v>0.21</v>
      </c>
      <c r="J35" s="170">
        <f>ROUND(((SUM(BE124:BE138))*I35),2)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ROUND((SUM(BF124:BF138)),2)</f>
        <v>0</v>
      </c>
      <c r="G36" s="37"/>
      <c r="H36" s="37"/>
      <c r="I36" s="171">
        <v>0.15</v>
      </c>
      <c r="J36" s="170">
        <f>ROUND(((SUM(BF124:BF138))*I36),2)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ROUND((SUM(BG124:BG138)),2)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ROUND((SUM(BH124:BH138)),2)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ROUND((SUM(BI124:BI138)),2)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166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A, M, O - III.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160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161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162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A.. - Způsobilé výdaje - vedlejší aktivity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167</v>
      </c>
      <c r="D96" s="199"/>
      <c r="E96" s="199"/>
      <c r="F96" s="199"/>
      <c r="G96" s="199"/>
      <c r="H96" s="199"/>
      <c r="I96" s="200"/>
      <c r="J96" s="201" t="s">
        <v>168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169</v>
      </c>
      <c r="D98" s="39"/>
      <c r="E98" s="39"/>
      <c r="F98" s="39"/>
      <c r="G98" s="39"/>
      <c r="H98" s="39"/>
      <c r="I98" s="155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170</v>
      </c>
    </row>
    <row r="99" spans="1:31" s="9" customFormat="1" ht="24.95" customHeight="1">
      <c r="A99" s="9"/>
      <c r="B99" s="203"/>
      <c r="C99" s="204"/>
      <c r="D99" s="205" t="s">
        <v>916</v>
      </c>
      <c r="E99" s="206"/>
      <c r="F99" s="206"/>
      <c r="G99" s="206"/>
      <c r="H99" s="206"/>
      <c r="I99" s="207"/>
      <c r="J99" s="208">
        <f>J125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917</v>
      </c>
      <c r="E100" s="206"/>
      <c r="F100" s="206"/>
      <c r="G100" s="206"/>
      <c r="H100" s="206"/>
      <c r="I100" s="207"/>
      <c r="J100" s="208">
        <f>J130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10"/>
      <c r="C101" s="131"/>
      <c r="D101" s="211" t="s">
        <v>918</v>
      </c>
      <c r="E101" s="212"/>
      <c r="F101" s="212"/>
      <c r="G101" s="212"/>
      <c r="H101" s="212"/>
      <c r="I101" s="213"/>
      <c r="J101" s="214">
        <f>J131</f>
        <v>0</v>
      </c>
      <c r="K101" s="131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1"/>
      <c r="D102" s="211" t="s">
        <v>919</v>
      </c>
      <c r="E102" s="212"/>
      <c r="F102" s="212"/>
      <c r="G102" s="212"/>
      <c r="H102" s="212"/>
      <c r="I102" s="213"/>
      <c r="J102" s="214">
        <f>J133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5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2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5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187</v>
      </c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6" t="str">
        <f>E7</f>
        <v xml:space="preserve">Stavební úpravy (TZB)  BD v Milíně, blok A, M, O - III. etapa</v>
      </c>
      <c r="F112" s="31"/>
      <c r="G112" s="31"/>
      <c r="H112" s="31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160</v>
      </c>
      <c r="D113" s="21"/>
      <c r="E113" s="21"/>
      <c r="F113" s="21"/>
      <c r="G113" s="21"/>
      <c r="H113" s="21"/>
      <c r="I113" s="146"/>
      <c r="J113" s="21"/>
      <c r="K113" s="21"/>
      <c r="L113" s="19"/>
    </row>
    <row r="114" spans="1:31" s="2" customFormat="1" ht="16.5" customHeight="1">
      <c r="A114" s="37"/>
      <c r="B114" s="38"/>
      <c r="C114" s="39"/>
      <c r="D114" s="39"/>
      <c r="E114" s="196" t="s">
        <v>161</v>
      </c>
      <c r="F114" s="39"/>
      <c r="G114" s="39"/>
      <c r="H114" s="39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162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A.. - Způsobilé výdaje - vedlejší aktivity</v>
      </c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7" t="s">
        <v>22</v>
      </c>
      <c r="J118" s="78" t="str">
        <f>IF(J14="","",J14)</f>
        <v>16. 3. 2020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7" t="s">
        <v>29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IF(E20="","",E20)</f>
        <v>Vyplň údaj</v>
      </c>
      <c r="G121" s="39"/>
      <c r="H121" s="39"/>
      <c r="I121" s="157" t="s">
        <v>31</v>
      </c>
      <c r="J121" s="35" t="str">
        <f>E26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16"/>
      <c r="B123" s="217"/>
      <c r="C123" s="218" t="s">
        <v>188</v>
      </c>
      <c r="D123" s="219" t="s">
        <v>58</v>
      </c>
      <c r="E123" s="219" t="s">
        <v>54</v>
      </c>
      <c r="F123" s="219" t="s">
        <v>55</v>
      </c>
      <c r="G123" s="219" t="s">
        <v>189</v>
      </c>
      <c r="H123" s="219" t="s">
        <v>190</v>
      </c>
      <c r="I123" s="220" t="s">
        <v>191</v>
      </c>
      <c r="J123" s="221" t="s">
        <v>168</v>
      </c>
      <c r="K123" s="222" t="s">
        <v>192</v>
      </c>
      <c r="L123" s="223"/>
      <c r="M123" s="99" t="s">
        <v>1</v>
      </c>
      <c r="N123" s="100" t="s">
        <v>37</v>
      </c>
      <c r="O123" s="100" t="s">
        <v>193</v>
      </c>
      <c r="P123" s="100" t="s">
        <v>194</v>
      </c>
      <c r="Q123" s="100" t="s">
        <v>195</v>
      </c>
      <c r="R123" s="100" t="s">
        <v>196</v>
      </c>
      <c r="S123" s="100" t="s">
        <v>197</v>
      </c>
      <c r="T123" s="101" t="s">
        <v>198</v>
      </c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</row>
    <row r="124" spans="1:63" s="2" customFormat="1" ht="22.8" customHeight="1">
      <c r="A124" s="37"/>
      <c r="B124" s="38"/>
      <c r="C124" s="106" t="s">
        <v>199</v>
      </c>
      <c r="D124" s="39"/>
      <c r="E124" s="39"/>
      <c r="F124" s="39"/>
      <c r="G124" s="39"/>
      <c r="H124" s="39"/>
      <c r="I124" s="155"/>
      <c r="J124" s="224">
        <f>BK124</f>
        <v>0</v>
      </c>
      <c r="K124" s="39"/>
      <c r="L124" s="43"/>
      <c r="M124" s="102"/>
      <c r="N124" s="225"/>
      <c r="O124" s="103"/>
      <c r="P124" s="226">
        <f>P125+P130</f>
        <v>0</v>
      </c>
      <c r="Q124" s="103"/>
      <c r="R124" s="226">
        <f>R125+R130</f>
        <v>0</v>
      </c>
      <c r="S124" s="103"/>
      <c r="T124" s="227">
        <f>T125+T130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170</v>
      </c>
      <c r="BK124" s="228">
        <f>BK125+BK130</f>
        <v>0</v>
      </c>
    </row>
    <row r="125" spans="1:63" s="12" customFormat="1" ht="25.9" customHeight="1">
      <c r="A125" s="12"/>
      <c r="B125" s="229"/>
      <c r="C125" s="230"/>
      <c r="D125" s="231" t="s">
        <v>72</v>
      </c>
      <c r="E125" s="232" t="s">
        <v>920</v>
      </c>
      <c r="F125" s="232" t="s">
        <v>921</v>
      </c>
      <c r="G125" s="230"/>
      <c r="H125" s="230"/>
      <c r="I125" s="233"/>
      <c r="J125" s="234">
        <f>BK125</f>
        <v>0</v>
      </c>
      <c r="K125" s="230"/>
      <c r="L125" s="235"/>
      <c r="M125" s="236"/>
      <c r="N125" s="237"/>
      <c r="O125" s="237"/>
      <c r="P125" s="238">
        <f>SUM(P126:P129)</f>
        <v>0</v>
      </c>
      <c r="Q125" s="237"/>
      <c r="R125" s="238">
        <f>SUM(R126:R129)</f>
        <v>0</v>
      </c>
      <c r="S125" s="237"/>
      <c r="T125" s="239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0" t="s">
        <v>208</v>
      </c>
      <c r="AT125" s="241" t="s">
        <v>72</v>
      </c>
      <c r="AU125" s="241" t="s">
        <v>73</v>
      </c>
      <c r="AY125" s="240" t="s">
        <v>202</v>
      </c>
      <c r="BK125" s="242">
        <f>SUM(BK126:BK129)</f>
        <v>0</v>
      </c>
    </row>
    <row r="126" spans="1:65" s="2" customFormat="1" ht="16.5" customHeight="1">
      <c r="A126" s="37"/>
      <c r="B126" s="38"/>
      <c r="C126" s="245" t="s">
        <v>80</v>
      </c>
      <c r="D126" s="245" t="s">
        <v>204</v>
      </c>
      <c r="E126" s="246" t="s">
        <v>922</v>
      </c>
      <c r="F126" s="247" t="s">
        <v>923</v>
      </c>
      <c r="G126" s="248" t="s">
        <v>924</v>
      </c>
      <c r="H126" s="249">
        <v>30</v>
      </c>
      <c r="I126" s="250"/>
      <c r="J126" s="251">
        <f>ROUND(I126*H126,2)</f>
        <v>0</v>
      </c>
      <c r="K126" s="252"/>
      <c r="L126" s="43"/>
      <c r="M126" s="253" t="s">
        <v>1</v>
      </c>
      <c r="N126" s="254" t="s">
        <v>39</v>
      </c>
      <c r="O126" s="90"/>
      <c r="P126" s="255">
        <f>O126*H126</f>
        <v>0</v>
      </c>
      <c r="Q126" s="255">
        <v>0</v>
      </c>
      <c r="R126" s="255">
        <f>Q126*H126</f>
        <v>0</v>
      </c>
      <c r="S126" s="255">
        <v>0</v>
      </c>
      <c r="T126" s="25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7" t="s">
        <v>925</v>
      </c>
      <c r="AT126" s="257" t="s">
        <v>204</v>
      </c>
      <c r="AU126" s="257" t="s">
        <v>80</v>
      </c>
      <c r="AY126" s="16" t="s">
        <v>202</v>
      </c>
      <c r="BE126" s="258">
        <f>IF(N126="základní",J126,0)</f>
        <v>0</v>
      </c>
      <c r="BF126" s="258">
        <f>IF(N126="snížená",J126,0)</f>
        <v>0</v>
      </c>
      <c r="BG126" s="258">
        <f>IF(N126="zákl. přenesená",J126,0)</f>
        <v>0</v>
      </c>
      <c r="BH126" s="258">
        <f>IF(N126="sníž. přenesená",J126,0)</f>
        <v>0</v>
      </c>
      <c r="BI126" s="258">
        <f>IF(N126="nulová",J126,0)</f>
        <v>0</v>
      </c>
      <c r="BJ126" s="16" t="s">
        <v>85</v>
      </c>
      <c r="BK126" s="258">
        <f>ROUND(I126*H126,2)</f>
        <v>0</v>
      </c>
      <c r="BL126" s="16" t="s">
        <v>925</v>
      </c>
      <c r="BM126" s="257" t="s">
        <v>926</v>
      </c>
    </row>
    <row r="127" spans="1:51" s="14" customFormat="1" ht="12">
      <c r="A127" s="14"/>
      <c r="B127" s="270"/>
      <c r="C127" s="271"/>
      <c r="D127" s="261" t="s">
        <v>210</v>
      </c>
      <c r="E127" s="272" t="s">
        <v>1</v>
      </c>
      <c r="F127" s="273" t="s">
        <v>927</v>
      </c>
      <c r="G127" s="271"/>
      <c r="H127" s="274">
        <v>10</v>
      </c>
      <c r="I127" s="275"/>
      <c r="J127" s="271"/>
      <c r="K127" s="271"/>
      <c r="L127" s="276"/>
      <c r="M127" s="277"/>
      <c r="N127" s="278"/>
      <c r="O127" s="278"/>
      <c r="P127" s="278"/>
      <c r="Q127" s="278"/>
      <c r="R127" s="278"/>
      <c r="S127" s="278"/>
      <c r="T127" s="27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80" t="s">
        <v>210</v>
      </c>
      <c r="AU127" s="280" t="s">
        <v>80</v>
      </c>
      <c r="AV127" s="14" t="s">
        <v>85</v>
      </c>
      <c r="AW127" s="14" t="s">
        <v>30</v>
      </c>
      <c r="AX127" s="14" t="s">
        <v>73</v>
      </c>
      <c r="AY127" s="280" t="s">
        <v>202</v>
      </c>
    </row>
    <row r="128" spans="1:51" s="14" customFormat="1" ht="12">
      <c r="A128" s="14"/>
      <c r="B128" s="270"/>
      <c r="C128" s="271"/>
      <c r="D128" s="261" t="s">
        <v>210</v>
      </c>
      <c r="E128" s="272" t="s">
        <v>1</v>
      </c>
      <c r="F128" s="273" t="s">
        <v>928</v>
      </c>
      <c r="G128" s="271"/>
      <c r="H128" s="274">
        <v>10</v>
      </c>
      <c r="I128" s="275"/>
      <c r="J128" s="271"/>
      <c r="K128" s="271"/>
      <c r="L128" s="276"/>
      <c r="M128" s="277"/>
      <c r="N128" s="278"/>
      <c r="O128" s="278"/>
      <c r="P128" s="278"/>
      <c r="Q128" s="278"/>
      <c r="R128" s="278"/>
      <c r="S128" s="278"/>
      <c r="T128" s="27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80" t="s">
        <v>210</v>
      </c>
      <c r="AU128" s="280" t="s">
        <v>80</v>
      </c>
      <c r="AV128" s="14" t="s">
        <v>85</v>
      </c>
      <c r="AW128" s="14" t="s">
        <v>30</v>
      </c>
      <c r="AX128" s="14" t="s">
        <v>73</v>
      </c>
      <c r="AY128" s="280" t="s">
        <v>202</v>
      </c>
    </row>
    <row r="129" spans="1:51" s="14" customFormat="1" ht="12">
      <c r="A129" s="14"/>
      <c r="B129" s="270"/>
      <c r="C129" s="271"/>
      <c r="D129" s="261" t="s">
        <v>210</v>
      </c>
      <c r="E129" s="272" t="s">
        <v>1</v>
      </c>
      <c r="F129" s="273" t="s">
        <v>929</v>
      </c>
      <c r="G129" s="271"/>
      <c r="H129" s="274">
        <v>10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210</v>
      </c>
      <c r="AU129" s="280" t="s">
        <v>80</v>
      </c>
      <c r="AV129" s="14" t="s">
        <v>85</v>
      </c>
      <c r="AW129" s="14" t="s">
        <v>30</v>
      </c>
      <c r="AX129" s="14" t="s">
        <v>73</v>
      </c>
      <c r="AY129" s="280" t="s">
        <v>202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930</v>
      </c>
      <c r="F130" s="232" t="s">
        <v>931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293</v>
      </c>
      <c r="AT130" s="241" t="s">
        <v>72</v>
      </c>
      <c r="AU130" s="241" t="s">
        <v>73</v>
      </c>
      <c r="AY130" s="240" t="s">
        <v>202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932</v>
      </c>
      <c r="F131" s="243" t="s">
        <v>933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293</v>
      </c>
      <c r="AT131" s="241" t="s">
        <v>72</v>
      </c>
      <c r="AU131" s="241" t="s">
        <v>80</v>
      </c>
      <c r="AY131" s="240" t="s">
        <v>202</v>
      </c>
      <c r="BK131" s="242">
        <f>BK132</f>
        <v>0</v>
      </c>
    </row>
    <row r="132" spans="1:65" s="2" customFormat="1" ht="21.75" customHeight="1">
      <c r="A132" s="37"/>
      <c r="B132" s="38"/>
      <c r="C132" s="245" t="s">
        <v>85</v>
      </c>
      <c r="D132" s="245" t="s">
        <v>204</v>
      </c>
      <c r="E132" s="246" t="s">
        <v>934</v>
      </c>
      <c r="F132" s="247" t="s">
        <v>935</v>
      </c>
      <c r="G132" s="248" t="s">
        <v>439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936</v>
      </c>
      <c r="AT132" s="257" t="s">
        <v>204</v>
      </c>
      <c r="AU132" s="257" t="s">
        <v>85</v>
      </c>
      <c r="AY132" s="16" t="s">
        <v>202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936</v>
      </c>
      <c r="BM132" s="257" t="s">
        <v>937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938</v>
      </c>
      <c r="F133" s="243" t="s">
        <v>939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SUM(P134:P138)</f>
        <v>0</v>
      </c>
      <c r="Q133" s="237"/>
      <c r="R133" s="238">
        <f>SUM(R134:R138)</f>
        <v>0</v>
      </c>
      <c r="S133" s="237"/>
      <c r="T133" s="239">
        <f>SUM(T134:T138)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293</v>
      </c>
      <c r="AT133" s="241" t="s">
        <v>72</v>
      </c>
      <c r="AU133" s="241" t="s">
        <v>80</v>
      </c>
      <c r="AY133" s="240" t="s">
        <v>202</v>
      </c>
      <c r="BK133" s="242">
        <f>SUM(BK134:BK138)</f>
        <v>0</v>
      </c>
    </row>
    <row r="134" spans="1:65" s="2" customFormat="1" ht="21.75" customHeight="1">
      <c r="A134" s="37"/>
      <c r="B134" s="38"/>
      <c r="C134" s="245" t="s">
        <v>90</v>
      </c>
      <c r="D134" s="245" t="s">
        <v>204</v>
      </c>
      <c r="E134" s="246" t="s">
        <v>940</v>
      </c>
      <c r="F134" s="247" t="s">
        <v>941</v>
      </c>
      <c r="G134" s="248" t="s">
        <v>439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936</v>
      </c>
      <c r="AT134" s="257" t="s">
        <v>204</v>
      </c>
      <c r="AU134" s="257" t="s">
        <v>85</v>
      </c>
      <c r="AY134" s="16" t="s">
        <v>202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936</v>
      </c>
      <c r="BM134" s="257" t="s">
        <v>942</v>
      </c>
    </row>
    <row r="135" spans="1:65" s="2" customFormat="1" ht="21.75" customHeight="1">
      <c r="A135" s="37"/>
      <c r="B135" s="38"/>
      <c r="C135" s="245" t="s">
        <v>208</v>
      </c>
      <c r="D135" s="245" t="s">
        <v>204</v>
      </c>
      <c r="E135" s="246" t="s">
        <v>943</v>
      </c>
      <c r="F135" s="247" t="s">
        <v>944</v>
      </c>
      <c r="G135" s="248" t="s">
        <v>439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936</v>
      </c>
      <c r="AT135" s="257" t="s">
        <v>204</v>
      </c>
      <c r="AU135" s="257" t="s">
        <v>85</v>
      </c>
      <c r="AY135" s="16" t="s">
        <v>202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936</v>
      </c>
      <c r="BM135" s="257" t="s">
        <v>945</v>
      </c>
    </row>
    <row r="136" spans="1:65" s="2" customFormat="1" ht="16.5" customHeight="1">
      <c r="A136" s="37"/>
      <c r="B136" s="38"/>
      <c r="C136" s="245" t="s">
        <v>293</v>
      </c>
      <c r="D136" s="245" t="s">
        <v>204</v>
      </c>
      <c r="E136" s="246" t="s">
        <v>946</v>
      </c>
      <c r="F136" s="247" t="s">
        <v>947</v>
      </c>
      <c r="G136" s="248" t="s">
        <v>439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936</v>
      </c>
      <c r="AT136" s="257" t="s">
        <v>204</v>
      </c>
      <c r="AU136" s="257" t="s">
        <v>85</v>
      </c>
      <c r="AY136" s="16" t="s">
        <v>202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936</v>
      </c>
      <c r="BM136" s="257" t="s">
        <v>948</v>
      </c>
    </row>
    <row r="137" spans="1:65" s="2" customFormat="1" ht="16.5" customHeight="1">
      <c r="A137" s="37"/>
      <c r="B137" s="38"/>
      <c r="C137" s="245" t="s">
        <v>246</v>
      </c>
      <c r="D137" s="245" t="s">
        <v>204</v>
      </c>
      <c r="E137" s="246" t="s">
        <v>949</v>
      </c>
      <c r="F137" s="247" t="s">
        <v>950</v>
      </c>
      <c r="G137" s="248" t="s">
        <v>439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936</v>
      </c>
      <c r="AT137" s="257" t="s">
        <v>204</v>
      </c>
      <c r="AU137" s="257" t="s">
        <v>85</v>
      </c>
      <c r="AY137" s="16" t="s">
        <v>202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936</v>
      </c>
      <c r="BM137" s="257" t="s">
        <v>951</v>
      </c>
    </row>
    <row r="138" spans="1:65" s="2" customFormat="1" ht="21.75" customHeight="1">
      <c r="A138" s="37"/>
      <c r="B138" s="38"/>
      <c r="C138" s="245" t="s">
        <v>302</v>
      </c>
      <c r="D138" s="245" t="s">
        <v>204</v>
      </c>
      <c r="E138" s="246" t="s">
        <v>952</v>
      </c>
      <c r="F138" s="247" t="s">
        <v>953</v>
      </c>
      <c r="G138" s="248" t="s">
        <v>439</v>
      </c>
      <c r="H138" s="249">
        <v>1</v>
      </c>
      <c r="I138" s="250"/>
      <c r="J138" s="251">
        <f>ROUND(I138*H138,2)</f>
        <v>0</v>
      </c>
      <c r="K138" s="252"/>
      <c r="L138" s="43"/>
      <c r="M138" s="295" t="s">
        <v>1</v>
      </c>
      <c r="N138" s="296" t="s">
        <v>39</v>
      </c>
      <c r="O138" s="297"/>
      <c r="P138" s="298">
        <f>O138*H138</f>
        <v>0</v>
      </c>
      <c r="Q138" s="298">
        <v>0</v>
      </c>
      <c r="R138" s="298">
        <f>Q138*H138</f>
        <v>0</v>
      </c>
      <c r="S138" s="298">
        <v>0</v>
      </c>
      <c r="T138" s="29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936</v>
      </c>
      <c r="AT138" s="257" t="s">
        <v>204</v>
      </c>
      <c r="AU138" s="257" t="s">
        <v>85</v>
      </c>
      <c r="AY138" s="16" t="s">
        <v>202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936</v>
      </c>
      <c r="BM138" s="257" t="s">
        <v>954</v>
      </c>
    </row>
    <row r="139" spans="1:31" s="2" customFormat="1" ht="6.95" customHeight="1">
      <c r="A139" s="37"/>
      <c r="B139" s="65"/>
      <c r="C139" s="66"/>
      <c r="D139" s="66"/>
      <c r="E139" s="66"/>
      <c r="F139" s="66"/>
      <c r="G139" s="66"/>
      <c r="H139" s="66"/>
      <c r="I139" s="192"/>
      <c r="J139" s="66"/>
      <c r="K139" s="66"/>
      <c r="L139" s="43"/>
      <c r="M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</sheetData>
  <sheetProtection password="CC35" sheet="1" objects="1" scenarios="1" formatColumns="0" formatRows="0" autoFilter="0"/>
  <autoFilter ref="C123:K1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Dobr</dc:creator>
  <cp:keywords/>
  <dc:description/>
  <cp:lastModifiedBy>Michal Dobr</cp:lastModifiedBy>
  <dcterms:created xsi:type="dcterms:W3CDTF">2020-03-31T13:44:27Z</dcterms:created>
  <dcterms:modified xsi:type="dcterms:W3CDTF">2020-03-31T13:45:23Z</dcterms:modified>
  <cp:category/>
  <cp:version/>
  <cp:contentType/>
  <cp:contentStatus/>
</cp:coreProperties>
</file>